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2">
    <numFmt numFmtId="164" formatCode="yyyy/mm/dd"/>
    <numFmt numFmtId="165" formatCode="yyyy-mm-dd"/>
  </numFmts>
  <fonts count="25">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sz val="13"/>
    </font>
    <font>
      <color rgb="00666666"/>
      <sz val="9"/>
    </font>
    <font>
      <b val="1"/>
      <sz val="10"/>
    </font>
    <font>
      <color rgb="00999999"/>
      <sz val="8"/>
    </font>
    <font>
      <b val="1"/>
      <sz val="12"/>
    </font>
    <font>
      <b val="1"/>
      <color rgb="00FFFFFF"/>
      <sz val="14"/>
    </font>
    <font>
      <b val="1"/>
      <sz val="9"/>
    </font>
    <font>
      <b val="1"/>
    </font>
    <font>
      <name val="ＭＳ ゴシック"/>
      <sz val="9"/>
    </font>
    <font>
      <b val="1"/>
      <sz val="11"/>
    </font>
  </fonts>
  <fills count="7">
    <fill>
      <patternFill/>
    </fill>
    <fill>
      <patternFill patternType="gray125"/>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2C6FBB"/>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86">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4" fillId="0" borderId="0" pivotButton="0" quotePrefix="0" xfId="0"/>
    <xf numFmtId="0" fontId="15" fillId="0" borderId="0" pivotButton="0" quotePrefix="0" xfId="0"/>
    <xf numFmtId="0" fontId="16" fillId="0" borderId="0" pivotButton="0" quotePrefix="0" xfId="0"/>
    <xf numFmtId="0" fontId="17" fillId="2" borderId="0" applyAlignment="1" pivotButton="0" quotePrefix="0" xfId="0">
      <alignment horizontal="center"/>
    </xf>
    <xf numFmtId="0" fontId="0" fillId="2" borderId="0" pivotButton="0" quotePrefix="0" xfId="0"/>
    <xf numFmtId="0" fontId="17" fillId="3" borderId="24" applyAlignment="1" pivotButton="0" quotePrefix="0" xfId="0">
      <alignment horizontal="center" vertical="center" wrapText="1"/>
    </xf>
    <xf numFmtId="0" fontId="18" fillId="0" borderId="0" pivotButton="0" quotePrefix="0" xfId="0"/>
    <xf numFmtId="0" fontId="0" fillId="4" borderId="24" applyAlignment="1" pivotButton="0" quotePrefix="0" xfId="0">
      <alignment vertical="top" wrapText="1"/>
    </xf>
    <xf numFmtId="0" fontId="0" fillId="5" borderId="24" applyAlignment="1" pivotButton="0" quotePrefix="0" xfId="0">
      <alignment vertical="top" wrapText="1"/>
    </xf>
    <xf numFmtId="164" fontId="0" fillId="5" borderId="24" applyAlignment="1" pivotButton="0" quotePrefix="0" xfId="0">
      <alignment vertical="top" wrapText="1"/>
    </xf>
    <xf numFmtId="0" fontId="19" fillId="0" borderId="0" pivotButton="0" quotePrefix="0" xfId="0"/>
    <xf numFmtId="0" fontId="21" fillId="3" borderId="0" pivotButton="0" quotePrefix="0" xfId="0"/>
    <xf numFmtId="0" fontId="0" fillId="5" borderId="0" pivotButton="0" quotePrefix="0" xfId="0"/>
    <xf numFmtId="164" fontId="0" fillId="0" borderId="0" pivotButton="0" quotePrefix="0" xfId="0"/>
    <xf numFmtId="164" fontId="0" fillId="5" borderId="0" pivotButton="0" quotePrefix="0" xfId="0"/>
    <xf numFmtId="0" fontId="19" fillId="5" borderId="25" applyAlignment="1" pivotButton="0" quotePrefix="0" xfId="0">
      <alignment horizontal="center"/>
    </xf>
    <xf numFmtId="0" fontId="20" fillId="6" borderId="26" applyAlignment="1" pivotButton="0" quotePrefix="0" xfId="0">
      <alignment horizontal="center" vertical="center"/>
    </xf>
    <xf numFmtId="0" fontId="0" fillId="0" borderId="26" pivotButton="0" quotePrefix="0" xfId="0"/>
    <xf numFmtId="0" fontId="17" fillId="0" borderId="0" pivotButton="0" quotePrefix="0" xfId="0"/>
    <xf numFmtId="0" fontId="0" fillId="5" borderId="0" applyAlignment="1" pivotButton="0" quotePrefix="0" xfId="0">
      <alignment horizontal="center"/>
    </xf>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3" fillId="0" borderId="0" pivotButton="0" quotePrefix="0" xfId="0"/>
    <xf numFmtId="0" fontId="22" fillId="0" borderId="0" pivotButton="0" quotePrefix="0" xfId="0"/>
    <xf numFmtId="0" fontId="21" fillId="0" borderId="0" pivotButton="0" quotePrefix="0" xfId="0"/>
  </cellXfs>
  <cellStyles count="1">
    <cellStyle name="標準"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outlinePr summaryBelow="1" summaryRight="1"/>
    <pageSetUpPr/>
  </sheetPr>
  <dimension ref="A1:A69"/>
  <sheetViews>
    <sheetView showGridLines="0" workbookViewId="0">
      <selection activeCell="A1" sqref="A1"/>
    </sheetView>
  </sheetViews>
  <sheetFormatPr baseColWidth="8" defaultRowHeight="15"/>
  <cols>
    <col width="96" customWidth="1" style="118" min="1" max="1"/>
  </cols>
  <sheetData>
    <row r="1">
      <c r="A1" s="119" t="inlineStr">
        <is>
          <t>■ このファイルの使い方（Excelだけで完結します。Pythonなどは使いません）</t>
        </is>
      </c>
    </row>
    <row r="2">
      <c r="A2" t="inlineStr">
        <is>
          <t xml:space="preserve">　　文字の大きさを自動でそろえたいときは、「マクロ」シートの手順を1回だけ行ってください。</t>
        </is>
      </c>
    </row>
    <row r="3">
      <c r="A3" t="inlineStr"/>
    </row>
    <row r="4">
      <c r="A4" t="inlineStr">
        <is>
          <t>1.「入力」シートに、名列順で生徒の情報を入力します（黄色いセル）。</t>
        </is>
      </c>
    </row>
    <row r="5">
      <c r="A5" t="inlineStr">
        <is>
          <t xml:space="preserve">   ・学科は6種類からドロップダウンで選べます（空欄なら「設定」の既定の学科）。</t>
        </is>
      </c>
    </row>
    <row r="6">
      <c r="A6" t="inlineStr">
        <is>
          <t xml:space="preserve">   ・郵便番号を入れると、ふりがな（住所）が自動で入ります（大阪府・和歌山県・奈良県）。</t>
        </is>
      </c>
    </row>
    <row r="7">
      <c r="A7" t="inlineStr">
        <is>
          <t xml:space="preserve">     連絡先のふりがなも、連絡先の郵便番号から同じように入ります。</t>
        </is>
      </c>
    </row>
    <row r="8">
      <c r="A8" t="inlineStr">
        <is>
          <t xml:space="preserve">     読みを直したいときは、そのセルに上から書き込んでください（そのセルだけ自動が外れます）。</t>
        </is>
      </c>
    </row>
    <row r="9">
      <c r="A9" t="inlineStr">
        <is>
          <t xml:space="preserve">     郵便番号では町名までしか分からないので、番地の読みが要るときは書き足してください。</t>
        </is>
      </c>
    </row>
    <row r="10">
      <c r="A10" t="inlineStr">
        <is>
          <t xml:space="preserve">   ・連絡先を空欄にすると、履歴書には自動で「同上」と入ります。</t>
        </is>
      </c>
    </row>
    <row r="11">
      <c r="A11" t="inlineStr">
        <is>
          <t xml:space="preserve">   ・生年月日は「2008/5/12」のように日付で入力してください（元号と満○歳は自動）。</t>
        </is>
      </c>
    </row>
    <row r="12">
      <c r="A12" t="inlineStr">
        <is>
          <t xml:space="preserve">   ・資格の取得年月は「令和6年6月」「2024/6」「2024/6/10」のどれでも読めます。</t>
        </is>
      </c>
    </row>
    <row r="13">
      <c r="A13" t="inlineStr"/>
    </row>
    <row r="14">
      <c r="A14" t="inlineStr">
        <is>
          <t>2.「履歴書」シートが、そのまま印刷する用紙です（1人＝1ページ・上から入力シートのNo順）。</t>
        </is>
      </c>
    </row>
    <row r="15">
      <c r="A15" t="inlineStr">
        <is>
          <t xml:space="preserve">   画面をスクロールすれば、印刷前に全員分を確認できます。</t>
        </is>
      </c>
    </row>
    <row r="16">
      <c r="A16" t="inlineStr">
        <is>
          <t xml:space="preserve">   ・資格は取得年月の古い順に、11ポイントで印字します。</t>
        </is>
      </c>
    </row>
    <row r="17">
      <c r="A17" t="inlineStr">
        <is>
          <t xml:space="preserve">     （用紙の欄の高さは変えられないので、欄に入りきらない分は表示されません。</t>
        </is>
      </c>
    </row>
    <row r="18">
      <c r="A18" t="inlineStr">
        <is>
          <t xml:space="preserve">　　　 資格が多い生徒がいるときは「マクロ」シートの手順（3分）を1回だけ行ってください）</t>
        </is>
      </c>
    </row>
    <row r="19">
      <c r="A19" t="inlineStr"/>
    </row>
    <row r="20">
      <c r="A20" t="inlineStr">
        <is>
          <t>3. 印刷・PDFにする（No.○ から No.○ まで）</t>
        </is>
      </c>
    </row>
    <row r="21">
      <c r="A21" t="inlineStr">
        <is>
          <t xml:space="preserve">   ①「設定」シートの【開始No】【終了No】に番号を入れます（1人だけなら同じ番号）。</t>
        </is>
      </c>
    </row>
    <row r="22">
      <c r="A22" t="inlineStr">
        <is>
          <t xml:space="preserve">   ②【▶ 印刷する】ボタンを押すと「履歴書」シートに移動します。</t>
        </is>
      </c>
    </row>
    <row r="23">
      <c r="A23" t="inlineStr">
        <is>
          <t xml:space="preserve">   ③ そのまま Ctrl+P（ファイル → 印刷）→ 指定した範囲だけが印刷されます。</t>
        </is>
      </c>
    </row>
    <row r="24">
      <c r="A24" t="inlineStr">
        <is>
          <t xml:space="preserve">      PDFにするときは、印刷画面のプリンターで「Microsoft Print to PDF」を選ぶか、</t>
        </is>
      </c>
    </row>
    <row r="25">
      <c r="A25" t="inlineStr">
        <is>
          <t xml:space="preserve">      ファイル → 名前を付けて保存 → ファイルの種類で「PDF」を選びます。</t>
        </is>
      </c>
    </row>
    <row r="26">
      <c r="A26" t="inlineStr">
        <is>
          <t xml:space="preserve">   ※ 範囲がうまく効かないときは、印刷画面の「ページ指定」に同じ番号を入れてください。</t>
        </is>
      </c>
    </row>
    <row r="27">
      <c r="A27" t="inlineStr">
        <is>
          <t xml:space="preserve">     1ページ＝生徒1人なので、ページ番号＝入力シートのNo です。</t>
        </is>
      </c>
    </row>
    <row r="28">
      <c r="A28" t="inlineStr"/>
    </row>
    <row r="29">
      <c r="A29" s="119" t="inlineStr">
        <is>
          <t>■ 資格をまとめて取り込む（貼り付けるだけ）</t>
        </is>
      </c>
    </row>
    <row r="30">
      <c r="A30" t="inlineStr">
        <is>
          <t>「資格取込」シートのA6以降に、資格取得の一覧を1行1件で貼り付けてください。</t>
        </is>
      </c>
    </row>
    <row r="31">
      <c r="A31" t="inlineStr">
        <is>
          <t xml:space="preserve">   例) 3-2-15〔タブ〕山田 太郎 基礎製図検定 令和6年7月10日</t>
        </is>
      </c>
    </row>
    <row r="32">
      <c r="A32" t="inlineStr">
        <is>
          <t xml:space="preserve">   ・氏名は「山田 太郎」のように姓と名が離れていてもかまいません。</t>
        </is>
      </c>
    </row>
    <row r="33">
      <c r="A33" t="inlineStr">
        <is>
          <t xml:space="preserve">   ・学年-組-出席番号 → 氏名 → 資格名 → 取得日 の順（区切りは空白でもタブでも可）</t>
        </is>
      </c>
    </row>
    <row r="34">
      <c r="A34" t="inlineStr">
        <is>
          <t xml:space="preserve">   ・先頭の番号がないときは氏名で照合します。</t>
        </is>
      </c>
    </row>
    <row r="35">
      <c r="A35" t="inlineStr">
        <is>
          <t xml:space="preserve">   ・「状態」の列に 反映／重複／要確認 が出るので、要確認の行だけ直してください。</t>
        </is>
      </c>
    </row>
    <row r="36">
      <c r="A36" t="inlineStr">
        <is>
          <t xml:space="preserve">   ・手入力した資格と合わせて、取得年月の古い順に並べて印字します（最大14件）。</t>
        </is>
      </c>
    </row>
    <row r="37">
      <c r="A37" t="inlineStr"/>
    </row>
    <row r="38">
      <c r="A38" s="119" t="inlineStr">
        <is>
          <t>■ 各シートの役割</t>
        </is>
      </c>
    </row>
    <row r="39">
      <c r="A39" t="inlineStr">
        <is>
          <t>・入力　　　… 生徒の情報（1行＝1生徒）</t>
        </is>
      </c>
    </row>
    <row r="40">
      <c r="A40" t="inlineStr">
        <is>
          <t>・履歴書　　… 印刷する用紙（1人＝1ページ）</t>
        </is>
      </c>
    </row>
    <row r="41">
      <c r="A41" t="inlineStr">
        <is>
          <t>・設定　　　… 印刷する範囲、基準日、学校名、既定の学科、卒業（見込）年月</t>
        </is>
      </c>
    </row>
    <row r="42">
      <c r="A42" t="inlineStr">
        <is>
          <t>・反映項目　… 履歴書に出す項目を○×で選ぶ</t>
        </is>
      </c>
    </row>
    <row r="43">
      <c r="A43" t="inlineStr">
        <is>
          <t>・学科マスタ… 在籍校欄に出る学科（6種類）</t>
        </is>
      </c>
    </row>
    <row r="44">
      <c r="A44" t="inlineStr">
        <is>
          <t>・資格取込　… 資格一覧を貼り付けると、名簿と照合して自動で振り分けます</t>
        </is>
      </c>
    </row>
    <row r="45">
      <c r="A45" t="inlineStr">
        <is>
          <t>・資格マスタ… 入力した資格名を正式名称に直す変換表</t>
        </is>
      </c>
    </row>
    <row r="46">
      <c r="A46" t="inlineStr">
        <is>
          <t>・マクロ　　… 文字の大きさを自動でそろえる仕組みの入れかた（入れなくても使えます）</t>
        </is>
      </c>
    </row>
    <row r="47">
      <c r="A47" t="inlineStr">
        <is>
          <t>・資格集約／計算／郵便番号 … 自動計算用（非表示・さわらないでください）</t>
        </is>
      </c>
    </row>
    <row r="48">
      <c r="A48" t="inlineStr"/>
    </row>
    <row r="49">
      <c r="A49" s="119" t="inlineStr">
        <is>
          <t>■ 自動で入るもの</t>
        </is>
      </c>
    </row>
    <row r="50">
      <c r="A50" t="inlineStr">
        <is>
          <t>・満○歳　　… 生年月日と「設定」の基準日から計算します。</t>
        </is>
      </c>
    </row>
    <row r="51">
      <c r="A51" t="inlineStr">
        <is>
          <t>・元号の年　… 生年月日から自動で計算します（昭和・平成の丸は手で付けてください）。</t>
        </is>
      </c>
    </row>
    <row r="52">
      <c r="A52" t="inlineStr">
        <is>
          <t>・郵便番号　… 7桁の数字だけでも 123-4567 の形にします。</t>
        </is>
      </c>
    </row>
    <row r="53">
      <c r="A53" t="inlineStr">
        <is>
          <t>・住所のふりがな … 郵便番号から自動で入ります（手で入れた場合はそちらが優先）。</t>
        </is>
      </c>
    </row>
    <row r="54">
      <c r="A54" t="inlineStr">
        <is>
          <t>・連絡先　　… 空欄なら「同上」。</t>
        </is>
      </c>
    </row>
    <row r="55">
      <c r="A55" t="inlineStr">
        <is>
          <t>・資格　　　… 取得年月の古い順に並べ、資格マスタの正式名称で印字します（最大14件）。</t>
        </is>
      </c>
    </row>
    <row r="56">
      <c r="A56" t="inlineStr">
        <is>
          <t>・在籍校　　… 「設定」の学校名と、生徒ごとの学科を組み合わせます。</t>
        </is>
      </c>
    </row>
    <row r="57">
      <c r="A57" t="inlineStr"/>
    </row>
    <row r="58">
      <c r="A58" s="119" t="inlineStr">
        <is>
          <t>■ 欄に入りきらないとき（資格・校内外の諸活動・志望の動機・備考）</t>
        </is>
      </c>
    </row>
    <row r="59">
      <c r="A59" t="inlineStr">
        <is>
          <t>・用紙の行の高さは左の欄と共有しているため、高さを変えると様式が崩れます。</t>
        </is>
      </c>
    </row>
    <row r="60">
      <c r="A60" t="inlineStr">
        <is>
          <t xml:space="preserve">　そのため、この4つの欄は「文字の大きさ」で調整します。</t>
        </is>
      </c>
    </row>
    <row r="61">
      <c r="A61" t="inlineStr">
        <is>
          <t>・「マクロ」シートの手順（3分・1回だけ）を行うと、欄ごとに入りきる大きさ</t>
        </is>
      </c>
    </row>
    <row r="62">
      <c r="A62" t="inlineStr">
        <is>
          <t xml:space="preserve">　（最大11ポイント・最小6ポイント）へ自動でそろい、あふれなくなります。</t>
        </is>
      </c>
    </row>
    <row r="63">
      <c r="A63" t="inlineStr">
        <is>
          <t xml:space="preserve">　同じフォルダーの 履歴書マクロ.bas を読み込むだけです（貼り付けではありません）。</t>
        </is>
      </c>
    </row>
    <row r="64">
      <c r="A64" t="inlineStr">
        <is>
          <t>・入れない場合は、入力する文章を短くして調整してください。</t>
        </is>
      </c>
    </row>
    <row r="65">
      <c r="A65" t="inlineStr"/>
    </row>
    <row r="66">
      <c r="A66" s="119" t="inlineStr">
        <is>
          <t>■ 注意</t>
        </is>
      </c>
    </row>
    <row r="67">
      <c r="A67" t="inlineStr">
        <is>
          <t>・写真は印刷した用紙に貼ってください。</t>
        </is>
      </c>
    </row>
    <row r="68">
      <c r="A68" t="inlineStr">
        <is>
          <t>・職歴の「平成／令和」の丸は、印刷後に手で付けてください。</t>
        </is>
      </c>
    </row>
    <row r="69">
      <c r="A69" t="inlineStr">
        <is>
          <t>・非表示のシートは変えないでください。</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width="22" customWidth="1" style="118" min="14" max="14"/>
    <col width="12" customWidth="1" style="118" min="15" max="15"/>
    <col width="22" customWidth="1" style="118" min="16" max="16"/>
    <col width="12" customWidth="1" style="118" min="17" max="17"/>
    <col width="22" customWidth="1" style="118" min="18" max="18"/>
    <col width="12" customWidth="1" style="118" min="19" max="19"/>
    <col width="22" customWidth="1" style="118" min="20" max="20"/>
    <col width="12" customWidth="1" style="118" min="21" max="21"/>
    <col width="22" customWidth="1" style="118" min="22" max="22"/>
    <col width="12" customWidth="1" style="118" min="23" max="23"/>
    <col width="22" customWidth="1" style="118" min="24" max="24"/>
    <col width="12" customWidth="1" style="118" min="25" max="25"/>
    <col width="34" customWidth="1" style="118" min="26" max="26"/>
    <col width="40" customWidth="1" style="118" min="27" max="27"/>
    <col width="18" customWidth="1" style="118" min="28" max="28"/>
    <col width="34" customWidth="1" style="118" min="29" max="29"/>
    <col width="11" customWidth="1" style="118" min="30" max="30"/>
    <col width="26" customWidth="1" style="118" min="31" max="31"/>
    <col width="11" customWidth="1" style="118" min="32" max="32"/>
    <col width="26" customWidth="1" style="118" min="33" max="33"/>
    <col width="26" customWidth="1" style="118" min="34" max="34"/>
    <col hidden="1" width="13" customWidth="1" style="118" min="36" max="36"/>
  </cols>
  <sheetData>
    <row r="1">
      <c r="A1" s="120" t="inlineStr">
        <is>
          <t>入力（1行＝1生徒・名列順）</t>
        </is>
      </c>
      <c r="D1" s="121" t="inlineStr">
        <is>
          <t>黄色いセルに入力すると、「履歴書」シートに自動で反映されます（1人＝1ページ・Noの順）。印刷は「設定」シートで No.○ 〜 No.○ を指定してください。</t>
        </is>
      </c>
    </row>
    <row r="2">
      <c r="A2" s="122" t="inlineStr">
        <is>
          <t>生徒</t>
        </is>
      </c>
      <c r="B2" s="123" t="n"/>
      <c r="C2" s="123" t="n"/>
      <c r="D2" s="123" t="n"/>
      <c r="E2" s="123" t="n"/>
      <c r="F2" s="123" t="n"/>
      <c r="G2" s="122" t="inlineStr">
        <is>
          <t>現住所</t>
        </is>
      </c>
      <c r="H2" s="123" t="n"/>
      <c r="I2" s="123" t="n"/>
      <c r="J2" s="122" t="inlineStr">
        <is>
          <t>連絡先</t>
        </is>
      </c>
      <c r="K2" s="123" t="n"/>
      <c r="L2" s="123" t="n"/>
      <c r="M2" s="122" t="inlineStr">
        <is>
          <t>在籍校</t>
        </is>
      </c>
      <c r="N2" s="122" t="inlineStr">
        <is>
          <t>資格等</t>
        </is>
      </c>
      <c r="O2" s="123" t="n"/>
      <c r="P2" s="123" t="n"/>
      <c r="Q2" s="123" t="n"/>
      <c r="R2" s="123" t="n"/>
      <c r="S2" s="123" t="n"/>
      <c r="T2" s="123" t="n"/>
      <c r="U2" s="123" t="n"/>
      <c r="V2" s="123" t="n"/>
      <c r="W2" s="123" t="n"/>
      <c r="X2" s="123" t="n"/>
      <c r="Y2" s="123" t="n"/>
      <c r="Z2" s="122" t="inlineStr">
        <is>
          <t>校内外の諸活動</t>
        </is>
      </c>
      <c r="AA2" s="122" t="inlineStr">
        <is>
          <t>志望の動機など</t>
        </is>
      </c>
      <c r="AB2" s="123" t="n"/>
      <c r="AC2" s="123" t="n"/>
      <c r="AD2" s="122" t="inlineStr">
        <is>
          <t>職歴</t>
        </is>
      </c>
      <c r="AE2" s="123" t="n"/>
      <c r="AF2" s="123" t="n"/>
      <c r="AG2" s="123" t="n"/>
      <c r="AH2" s="122" t="inlineStr">
        <is>
          <t>備考</t>
        </is>
      </c>
    </row>
    <row r="3" ht="30" customHeight="1" s="118">
      <c r="A3" s="124" t="inlineStr">
        <is>
          <t>No</t>
        </is>
      </c>
      <c r="B3" s="124" t="inlineStr">
        <is>
          <t>組</t>
        </is>
      </c>
      <c r="C3" s="124" t="inlineStr">
        <is>
          <t>出席番号</t>
        </is>
      </c>
      <c r="D3" s="124" t="inlineStr">
        <is>
          <t>氏名</t>
        </is>
      </c>
      <c r="E3" s="124" t="inlineStr">
        <is>
          <t>ふりがな（氏名）</t>
        </is>
      </c>
      <c r="F3" s="124" t="inlineStr">
        <is>
          <t>生年月日</t>
        </is>
      </c>
      <c r="G3" s="124" t="inlineStr">
        <is>
          <t>郵便番号</t>
        </is>
      </c>
      <c r="H3" s="124" t="inlineStr">
        <is>
          <t>住所</t>
        </is>
      </c>
      <c r="I3" s="124" t="inlineStr">
        <is>
          <t>ふりがな（住所）</t>
        </is>
      </c>
      <c r="J3" s="124" t="inlineStr">
        <is>
          <t>連絡先 郵便番号</t>
        </is>
      </c>
      <c r="K3" s="124" t="inlineStr">
        <is>
          <t>連絡先 住所</t>
        </is>
      </c>
      <c r="L3" s="124" t="inlineStr">
        <is>
          <t>連絡先 ふりがな</t>
        </is>
      </c>
      <c r="M3" s="124" t="inlineStr">
        <is>
          <t>学科</t>
        </is>
      </c>
      <c r="N3" s="124" t="inlineStr">
        <is>
          <t>資格1 名称</t>
        </is>
      </c>
      <c r="O3" s="124" t="inlineStr">
        <is>
          <t>資格1 取得年月</t>
        </is>
      </c>
      <c r="P3" s="124" t="inlineStr">
        <is>
          <t>資格2 名称</t>
        </is>
      </c>
      <c r="Q3" s="124" t="inlineStr">
        <is>
          <t>資格2 取得年月</t>
        </is>
      </c>
      <c r="R3" s="124" t="inlineStr">
        <is>
          <t>資格3 名称</t>
        </is>
      </c>
      <c r="S3" s="124" t="inlineStr">
        <is>
          <t>資格3 取得年月</t>
        </is>
      </c>
      <c r="T3" s="124" t="inlineStr">
        <is>
          <t>資格4 名称</t>
        </is>
      </c>
      <c r="U3" s="124" t="inlineStr">
        <is>
          <t>資格4 取得年月</t>
        </is>
      </c>
      <c r="V3" s="124" t="inlineStr">
        <is>
          <t>資格5 名称</t>
        </is>
      </c>
      <c r="W3" s="124" t="inlineStr">
        <is>
          <t>資格5 取得年月</t>
        </is>
      </c>
      <c r="X3" s="124" t="inlineStr">
        <is>
          <t>資格6 名称</t>
        </is>
      </c>
      <c r="Y3" s="124" t="inlineStr">
        <is>
          <t>資格6 取得年月</t>
        </is>
      </c>
      <c r="Z3" s="124" t="inlineStr">
        <is>
          <t>校内外の諸活動</t>
        </is>
      </c>
      <c r="AA3" s="124" t="inlineStr">
        <is>
          <t>志望の動機</t>
        </is>
      </c>
      <c r="AB3" s="124" t="inlineStr">
        <is>
          <t>希望の職種</t>
        </is>
      </c>
      <c r="AC3" s="124" t="inlineStr">
        <is>
          <t>アピールポイント</t>
        </is>
      </c>
      <c r="AD3" s="124" t="inlineStr">
        <is>
          <t>職歴1 年月</t>
        </is>
      </c>
      <c r="AE3" s="124" t="inlineStr">
        <is>
          <t>職歴1 内容</t>
        </is>
      </c>
      <c r="AF3" s="124" t="inlineStr">
        <is>
          <t>職歴2 年月</t>
        </is>
      </c>
      <c r="AG3" s="124" t="inlineStr">
        <is>
          <t>職歴2 内容</t>
        </is>
      </c>
      <c r="AH3" s="124" t="inlineStr">
        <is>
          <t>備考</t>
        </is>
      </c>
      <c r="AJ3" s="125"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2" customHeight="1" s="118">
      <c r="A5" s="126" t="n">
        <v>1</v>
      </c>
      <c r="B5" s="126" t="n"/>
      <c r="C5" s="126" t="n"/>
      <c r="D5" s="127" t="n"/>
      <c r="E5" s="127" t="n"/>
      <c r="F5" s="128" t="n"/>
      <c r="G5" s="127" t="n"/>
      <c r="H5" s="127" t="n"/>
      <c r="I5" s="127">
        <f>IF(G5="","",IFERROR(VLOOKUP(TEXT(VALUE(SUBSTITUTE(G5,"-","")),"0000000"),郵便番号!$A:$C,3,FALSE),""))</f>
        <v/>
      </c>
      <c r="J5" s="127" t="n"/>
      <c r="K5" s="127" t="n"/>
      <c r="L5" s="127">
        <f>IF(J5="","",IFERROR(VLOOKUP(TEXT(VALUE(SUBSTITUTE(J5,"-","")),"0000000"),郵便番号!$A:$C,3,FALSE),""))</f>
        <v/>
      </c>
      <c r="M5" s="127" t="n"/>
      <c r="N5" s="127" t="n"/>
      <c r="O5" s="128" t="n"/>
      <c r="P5" s="127" t="n"/>
      <c r="Q5" s="128" t="n"/>
      <c r="R5" s="127" t="n"/>
      <c r="S5" s="128" t="n"/>
      <c r="T5" s="127" t="n"/>
      <c r="U5" s="128" t="n"/>
      <c r="V5" s="127" t="n"/>
      <c r="W5" s="128" t="n"/>
      <c r="X5" s="127" t="n"/>
      <c r="Y5" s="128" t="n"/>
      <c r="Z5" s="127" t="n"/>
      <c r="AA5" s="127" t="n"/>
      <c r="AB5" s="127" t="n"/>
      <c r="AC5" s="127" t="n"/>
      <c r="AD5" s="128" t="n"/>
      <c r="AE5" s="127" t="n"/>
      <c r="AF5" s="128" t="n"/>
      <c r="AG5" s="127" t="n"/>
      <c r="AH5" s="127" t="n"/>
      <c r="AJ5">
        <f>SUBSTITUTE(SUBSTITUTE(D5," ",""),"　","")</f>
        <v/>
      </c>
    </row>
    <row r="6" ht="22" customHeight="1" s="118">
      <c r="A6" s="126" t="n">
        <v>2</v>
      </c>
      <c r="B6" s="126" t="n"/>
      <c r="C6" s="126" t="n"/>
      <c r="D6" s="127" t="n"/>
      <c r="E6" s="127" t="n"/>
      <c r="F6" s="128" t="n"/>
      <c r="G6" s="127" t="n"/>
      <c r="H6" s="127" t="n"/>
      <c r="I6" s="127">
        <f>IF(G6="","",IFERROR(VLOOKUP(TEXT(VALUE(SUBSTITUTE(G6,"-","")),"0000000"),郵便番号!$A:$C,3,FALSE),""))</f>
        <v/>
      </c>
      <c r="J6" s="127" t="n"/>
      <c r="K6" s="127" t="n"/>
      <c r="L6" s="127">
        <f>IF(J6="","",IFERROR(VLOOKUP(TEXT(VALUE(SUBSTITUTE(J6,"-","")),"0000000"),郵便番号!$A:$C,3,FALSE),""))</f>
        <v/>
      </c>
      <c r="M6" s="127" t="n"/>
      <c r="N6" s="127" t="n"/>
      <c r="O6" s="128" t="n"/>
      <c r="P6" s="127" t="n"/>
      <c r="Q6" s="128" t="n"/>
      <c r="R6" s="127" t="n"/>
      <c r="S6" s="128" t="n"/>
      <c r="T6" s="127" t="n"/>
      <c r="U6" s="128" t="n"/>
      <c r="V6" s="127" t="n"/>
      <c r="W6" s="128" t="n"/>
      <c r="X6" s="127" t="n"/>
      <c r="Y6" s="128" t="n"/>
      <c r="Z6" s="127" t="n"/>
      <c r="AA6" s="127" t="n"/>
      <c r="AB6" s="127" t="n"/>
      <c r="AC6" s="127" t="n"/>
      <c r="AD6" s="128" t="n"/>
      <c r="AE6" s="127" t="n"/>
      <c r="AF6" s="128" t="n"/>
      <c r="AG6" s="127" t="n"/>
      <c r="AH6" s="127" t="n"/>
      <c r="AJ6">
        <f>SUBSTITUTE(SUBSTITUTE(D6," ",""),"　","")</f>
        <v/>
      </c>
    </row>
    <row r="7" ht="22" customHeight="1" s="118">
      <c r="A7" s="126" t="n">
        <v>3</v>
      </c>
      <c r="B7" s="126" t="n"/>
      <c r="C7" s="126" t="n"/>
      <c r="D7" s="127" t="n"/>
      <c r="E7" s="127" t="n"/>
      <c r="F7" s="128" t="n"/>
      <c r="G7" s="127" t="n"/>
      <c r="H7" s="127" t="n"/>
      <c r="I7" s="127">
        <f>IF(G7="","",IFERROR(VLOOKUP(TEXT(VALUE(SUBSTITUTE(G7,"-","")),"0000000"),郵便番号!$A:$C,3,FALSE),""))</f>
        <v/>
      </c>
      <c r="J7" s="127" t="n"/>
      <c r="K7" s="127" t="n"/>
      <c r="L7" s="127">
        <f>IF(J7="","",IFERROR(VLOOKUP(TEXT(VALUE(SUBSTITUTE(J7,"-","")),"0000000"),郵便番号!$A:$C,3,FALSE),""))</f>
        <v/>
      </c>
      <c r="M7" s="127" t="n"/>
      <c r="N7" s="127" t="n"/>
      <c r="O7" s="128" t="n"/>
      <c r="P7" s="127" t="n"/>
      <c r="Q7" s="128" t="n"/>
      <c r="R7" s="127" t="n"/>
      <c r="S7" s="128" t="n"/>
      <c r="T7" s="127" t="n"/>
      <c r="U7" s="128" t="n"/>
      <c r="V7" s="127" t="n"/>
      <c r="W7" s="128" t="n"/>
      <c r="X7" s="127" t="n"/>
      <c r="Y7" s="128" t="n"/>
      <c r="Z7" s="127" t="n"/>
      <c r="AA7" s="127" t="n"/>
      <c r="AB7" s="127" t="n"/>
      <c r="AC7" s="127" t="n"/>
      <c r="AD7" s="128" t="n"/>
      <c r="AE7" s="127" t="n"/>
      <c r="AF7" s="128" t="n"/>
      <c r="AG7" s="127" t="n"/>
      <c r="AH7" s="127" t="n"/>
      <c r="AJ7">
        <f>SUBSTITUTE(SUBSTITUTE(D7," ",""),"　","")</f>
        <v/>
      </c>
    </row>
    <row r="8" ht="22" customHeight="1" s="118">
      <c r="A8" s="126" t="n">
        <v>4</v>
      </c>
      <c r="B8" s="126" t="n"/>
      <c r="C8" s="126" t="n"/>
      <c r="D8" s="127" t="n"/>
      <c r="E8" s="127" t="n"/>
      <c r="F8" s="128" t="n"/>
      <c r="G8" s="127" t="n"/>
      <c r="H8" s="127" t="n"/>
      <c r="I8" s="127">
        <f>IF(G8="","",IFERROR(VLOOKUP(TEXT(VALUE(SUBSTITUTE(G8,"-","")),"0000000"),郵便番号!$A:$C,3,FALSE),""))</f>
        <v/>
      </c>
      <c r="J8" s="127" t="n"/>
      <c r="K8" s="127" t="n"/>
      <c r="L8" s="127">
        <f>IF(J8="","",IFERROR(VLOOKUP(TEXT(VALUE(SUBSTITUTE(J8,"-","")),"0000000"),郵便番号!$A:$C,3,FALSE),""))</f>
        <v/>
      </c>
      <c r="M8" s="127" t="n"/>
      <c r="N8" s="127" t="n"/>
      <c r="O8" s="128" t="n"/>
      <c r="P8" s="127" t="n"/>
      <c r="Q8" s="128" t="n"/>
      <c r="R8" s="127" t="n"/>
      <c r="S8" s="128" t="n"/>
      <c r="T8" s="127" t="n"/>
      <c r="U8" s="128" t="n"/>
      <c r="V8" s="127" t="n"/>
      <c r="W8" s="128" t="n"/>
      <c r="X8" s="127" t="n"/>
      <c r="Y8" s="128" t="n"/>
      <c r="Z8" s="127" t="n"/>
      <c r="AA8" s="127" t="n"/>
      <c r="AB8" s="127" t="n"/>
      <c r="AC8" s="127" t="n"/>
      <c r="AD8" s="128" t="n"/>
      <c r="AE8" s="127" t="n"/>
      <c r="AF8" s="128" t="n"/>
      <c r="AG8" s="127" t="n"/>
      <c r="AH8" s="127" t="n"/>
      <c r="AJ8">
        <f>SUBSTITUTE(SUBSTITUTE(D8," ",""),"　","")</f>
        <v/>
      </c>
    </row>
    <row r="9" ht="22" customHeight="1" s="118">
      <c r="A9" s="126" t="n">
        <v>5</v>
      </c>
      <c r="B9" s="126" t="n"/>
      <c r="C9" s="126" t="n"/>
      <c r="D9" s="127" t="n"/>
      <c r="E9" s="127" t="n"/>
      <c r="F9" s="128" t="n"/>
      <c r="G9" s="127" t="n"/>
      <c r="H9" s="127" t="n"/>
      <c r="I9" s="127">
        <f>IF(G9="","",IFERROR(VLOOKUP(TEXT(VALUE(SUBSTITUTE(G9,"-","")),"0000000"),郵便番号!$A:$C,3,FALSE),""))</f>
        <v/>
      </c>
      <c r="J9" s="127" t="n"/>
      <c r="K9" s="127" t="n"/>
      <c r="L9" s="127">
        <f>IF(J9="","",IFERROR(VLOOKUP(TEXT(VALUE(SUBSTITUTE(J9,"-","")),"0000000"),郵便番号!$A:$C,3,FALSE),""))</f>
        <v/>
      </c>
      <c r="M9" s="127" t="n"/>
      <c r="N9" s="127" t="n"/>
      <c r="O9" s="128" t="n"/>
      <c r="P9" s="127" t="n"/>
      <c r="Q9" s="128" t="n"/>
      <c r="R9" s="127" t="n"/>
      <c r="S9" s="128" t="n"/>
      <c r="T9" s="127" t="n"/>
      <c r="U9" s="128" t="n"/>
      <c r="V9" s="127" t="n"/>
      <c r="W9" s="128" t="n"/>
      <c r="X9" s="127" t="n"/>
      <c r="Y9" s="128" t="n"/>
      <c r="Z9" s="127" t="n"/>
      <c r="AA9" s="127" t="n"/>
      <c r="AB9" s="127" t="n"/>
      <c r="AC9" s="127" t="n"/>
      <c r="AD9" s="128" t="n"/>
      <c r="AE9" s="127" t="n"/>
      <c r="AF9" s="128" t="n"/>
      <c r="AG9" s="127" t="n"/>
      <c r="AH9" s="127" t="n"/>
      <c r="AJ9">
        <f>SUBSTITUTE(SUBSTITUTE(D9," ",""),"　","")</f>
        <v/>
      </c>
    </row>
    <row r="10" ht="22" customHeight="1" s="118">
      <c r="A10" s="126" t="n">
        <v>6</v>
      </c>
      <c r="B10" s="126" t="n"/>
      <c r="C10" s="126" t="n"/>
      <c r="D10" s="127" t="n"/>
      <c r="E10" s="127" t="n"/>
      <c r="F10" s="128" t="n"/>
      <c r="G10" s="127" t="n"/>
      <c r="H10" s="127" t="n"/>
      <c r="I10" s="127">
        <f>IF(G10="","",IFERROR(VLOOKUP(TEXT(VALUE(SUBSTITUTE(G10,"-","")),"0000000"),郵便番号!$A:$C,3,FALSE),""))</f>
        <v/>
      </c>
      <c r="J10" s="127" t="n"/>
      <c r="K10" s="127" t="n"/>
      <c r="L10" s="127">
        <f>IF(J10="","",IFERROR(VLOOKUP(TEXT(VALUE(SUBSTITUTE(J10,"-","")),"0000000"),郵便番号!$A:$C,3,FALSE),""))</f>
        <v/>
      </c>
      <c r="M10" s="127" t="n"/>
      <c r="N10" s="127" t="n"/>
      <c r="O10" s="128" t="n"/>
      <c r="P10" s="127" t="n"/>
      <c r="Q10" s="128" t="n"/>
      <c r="R10" s="127" t="n"/>
      <c r="S10" s="128" t="n"/>
      <c r="T10" s="127" t="n"/>
      <c r="U10" s="128" t="n"/>
      <c r="V10" s="127" t="n"/>
      <c r="W10" s="128" t="n"/>
      <c r="X10" s="127" t="n"/>
      <c r="Y10" s="128" t="n"/>
      <c r="Z10" s="127" t="n"/>
      <c r="AA10" s="127" t="n"/>
      <c r="AB10" s="127" t="n"/>
      <c r="AC10" s="127" t="n"/>
      <c r="AD10" s="128" t="n"/>
      <c r="AE10" s="127" t="n"/>
      <c r="AF10" s="128" t="n"/>
      <c r="AG10" s="127" t="n"/>
      <c r="AH10" s="127" t="n"/>
      <c r="AJ10">
        <f>SUBSTITUTE(SUBSTITUTE(D10," ",""),"　","")</f>
        <v/>
      </c>
    </row>
    <row r="11" ht="22" customHeight="1" s="118">
      <c r="A11" s="126" t="n">
        <v>7</v>
      </c>
      <c r="B11" s="126" t="n"/>
      <c r="C11" s="126" t="n"/>
      <c r="D11" s="127" t="n"/>
      <c r="E11" s="127" t="n"/>
      <c r="F11" s="128" t="n"/>
      <c r="G11" s="127" t="n"/>
      <c r="H11" s="127" t="n"/>
      <c r="I11" s="127">
        <f>IF(G11="","",IFERROR(VLOOKUP(TEXT(VALUE(SUBSTITUTE(G11,"-","")),"0000000"),郵便番号!$A:$C,3,FALSE),""))</f>
        <v/>
      </c>
      <c r="J11" s="127" t="n"/>
      <c r="K11" s="127" t="n"/>
      <c r="L11" s="127">
        <f>IF(J11="","",IFERROR(VLOOKUP(TEXT(VALUE(SUBSTITUTE(J11,"-","")),"0000000"),郵便番号!$A:$C,3,FALSE),""))</f>
        <v/>
      </c>
      <c r="M11" s="127" t="n"/>
      <c r="N11" s="127" t="n"/>
      <c r="O11" s="128" t="n"/>
      <c r="P11" s="127" t="n"/>
      <c r="Q11" s="128" t="n"/>
      <c r="R11" s="127" t="n"/>
      <c r="S11" s="128" t="n"/>
      <c r="T11" s="127" t="n"/>
      <c r="U11" s="128" t="n"/>
      <c r="V11" s="127" t="n"/>
      <c r="W11" s="128" t="n"/>
      <c r="X11" s="127" t="n"/>
      <c r="Y11" s="128" t="n"/>
      <c r="Z11" s="127" t="n"/>
      <c r="AA11" s="127" t="n"/>
      <c r="AB11" s="127" t="n"/>
      <c r="AC11" s="127" t="n"/>
      <c r="AD11" s="128" t="n"/>
      <c r="AE11" s="127" t="n"/>
      <c r="AF11" s="128" t="n"/>
      <c r="AG11" s="127" t="n"/>
      <c r="AH11" s="127" t="n"/>
      <c r="AJ11">
        <f>SUBSTITUTE(SUBSTITUTE(D11," ",""),"　","")</f>
        <v/>
      </c>
    </row>
    <row r="12" ht="22" customHeight="1" s="118">
      <c r="A12" s="126" t="n">
        <v>8</v>
      </c>
      <c r="B12" s="126" t="n"/>
      <c r="C12" s="126" t="n"/>
      <c r="D12" s="127" t="n"/>
      <c r="E12" s="127" t="n"/>
      <c r="F12" s="128" t="n"/>
      <c r="G12" s="127" t="n"/>
      <c r="H12" s="127" t="n"/>
      <c r="I12" s="127">
        <f>IF(G12="","",IFERROR(VLOOKUP(TEXT(VALUE(SUBSTITUTE(G12,"-","")),"0000000"),郵便番号!$A:$C,3,FALSE),""))</f>
        <v/>
      </c>
      <c r="J12" s="127" t="n"/>
      <c r="K12" s="127" t="n"/>
      <c r="L12" s="127">
        <f>IF(J12="","",IFERROR(VLOOKUP(TEXT(VALUE(SUBSTITUTE(J12,"-","")),"0000000"),郵便番号!$A:$C,3,FALSE),""))</f>
        <v/>
      </c>
      <c r="M12" s="127" t="n"/>
      <c r="N12" s="127" t="n"/>
      <c r="O12" s="128" t="n"/>
      <c r="P12" s="127" t="n"/>
      <c r="Q12" s="128" t="n"/>
      <c r="R12" s="127" t="n"/>
      <c r="S12" s="128" t="n"/>
      <c r="T12" s="127" t="n"/>
      <c r="U12" s="128" t="n"/>
      <c r="V12" s="127" t="n"/>
      <c r="W12" s="128" t="n"/>
      <c r="X12" s="127" t="n"/>
      <c r="Y12" s="128" t="n"/>
      <c r="Z12" s="127" t="n"/>
      <c r="AA12" s="127" t="n"/>
      <c r="AB12" s="127" t="n"/>
      <c r="AC12" s="127" t="n"/>
      <c r="AD12" s="128" t="n"/>
      <c r="AE12" s="127" t="n"/>
      <c r="AF12" s="128" t="n"/>
      <c r="AG12" s="127" t="n"/>
      <c r="AH12" s="127" t="n"/>
      <c r="AJ12">
        <f>SUBSTITUTE(SUBSTITUTE(D12," ",""),"　","")</f>
        <v/>
      </c>
    </row>
    <row r="13" ht="22" customHeight="1" s="118">
      <c r="A13" s="126" t="n">
        <v>9</v>
      </c>
      <c r="B13" s="126" t="n"/>
      <c r="C13" s="126" t="n"/>
      <c r="D13" s="127" t="n"/>
      <c r="E13" s="127" t="n"/>
      <c r="F13" s="128" t="n"/>
      <c r="G13" s="127" t="n"/>
      <c r="H13" s="127" t="n"/>
      <c r="I13" s="127">
        <f>IF(G13="","",IFERROR(VLOOKUP(TEXT(VALUE(SUBSTITUTE(G13,"-","")),"0000000"),郵便番号!$A:$C,3,FALSE),""))</f>
        <v/>
      </c>
      <c r="J13" s="127" t="n"/>
      <c r="K13" s="127" t="n"/>
      <c r="L13" s="127">
        <f>IF(J13="","",IFERROR(VLOOKUP(TEXT(VALUE(SUBSTITUTE(J13,"-","")),"0000000"),郵便番号!$A:$C,3,FALSE),""))</f>
        <v/>
      </c>
      <c r="M13" s="127" t="n"/>
      <c r="N13" s="127" t="n"/>
      <c r="O13" s="128" t="n"/>
      <c r="P13" s="127" t="n"/>
      <c r="Q13" s="128" t="n"/>
      <c r="R13" s="127" t="n"/>
      <c r="S13" s="128" t="n"/>
      <c r="T13" s="127" t="n"/>
      <c r="U13" s="128" t="n"/>
      <c r="V13" s="127" t="n"/>
      <c r="W13" s="128" t="n"/>
      <c r="X13" s="127" t="n"/>
      <c r="Y13" s="128" t="n"/>
      <c r="Z13" s="127" t="n"/>
      <c r="AA13" s="127" t="n"/>
      <c r="AB13" s="127" t="n"/>
      <c r="AC13" s="127" t="n"/>
      <c r="AD13" s="128" t="n"/>
      <c r="AE13" s="127" t="n"/>
      <c r="AF13" s="128" t="n"/>
      <c r="AG13" s="127" t="n"/>
      <c r="AH13" s="127" t="n"/>
      <c r="AJ13">
        <f>SUBSTITUTE(SUBSTITUTE(D13," ",""),"　","")</f>
        <v/>
      </c>
    </row>
    <row r="14" ht="22" customHeight="1" s="118">
      <c r="A14" s="126" t="n">
        <v>10</v>
      </c>
      <c r="B14" s="126" t="n"/>
      <c r="C14" s="126" t="n"/>
      <c r="D14" s="127" t="n"/>
      <c r="E14" s="127" t="n"/>
      <c r="F14" s="128" t="n"/>
      <c r="G14" s="127" t="n"/>
      <c r="H14" s="127" t="n"/>
      <c r="I14" s="127">
        <f>IF(G14="","",IFERROR(VLOOKUP(TEXT(VALUE(SUBSTITUTE(G14,"-","")),"0000000"),郵便番号!$A:$C,3,FALSE),""))</f>
        <v/>
      </c>
      <c r="J14" s="127" t="n"/>
      <c r="K14" s="127" t="n"/>
      <c r="L14" s="127">
        <f>IF(J14="","",IFERROR(VLOOKUP(TEXT(VALUE(SUBSTITUTE(J14,"-","")),"0000000"),郵便番号!$A:$C,3,FALSE),""))</f>
        <v/>
      </c>
      <c r="M14" s="127" t="n"/>
      <c r="N14" s="127" t="n"/>
      <c r="O14" s="128" t="n"/>
      <c r="P14" s="127" t="n"/>
      <c r="Q14" s="128" t="n"/>
      <c r="R14" s="127" t="n"/>
      <c r="S14" s="128" t="n"/>
      <c r="T14" s="127" t="n"/>
      <c r="U14" s="128" t="n"/>
      <c r="V14" s="127" t="n"/>
      <c r="W14" s="128" t="n"/>
      <c r="X14" s="127" t="n"/>
      <c r="Y14" s="128" t="n"/>
      <c r="Z14" s="127" t="n"/>
      <c r="AA14" s="127" t="n"/>
      <c r="AB14" s="127" t="n"/>
      <c r="AC14" s="127" t="n"/>
      <c r="AD14" s="128" t="n"/>
      <c r="AE14" s="127" t="n"/>
      <c r="AF14" s="128" t="n"/>
      <c r="AG14" s="127" t="n"/>
      <c r="AH14" s="127" t="n"/>
      <c r="AJ14">
        <f>SUBSTITUTE(SUBSTITUTE(D14," ",""),"　","")</f>
        <v/>
      </c>
    </row>
    <row r="15" ht="22" customHeight="1" s="118">
      <c r="A15" s="126" t="n">
        <v>11</v>
      </c>
      <c r="B15" s="126" t="n"/>
      <c r="C15" s="126" t="n"/>
      <c r="D15" s="127" t="n"/>
      <c r="E15" s="127" t="n"/>
      <c r="F15" s="128" t="n"/>
      <c r="G15" s="127" t="n"/>
      <c r="H15" s="127" t="n"/>
      <c r="I15" s="127">
        <f>IF(G15="","",IFERROR(VLOOKUP(TEXT(VALUE(SUBSTITUTE(G15,"-","")),"0000000"),郵便番号!$A:$C,3,FALSE),""))</f>
        <v/>
      </c>
      <c r="J15" s="127" t="n"/>
      <c r="K15" s="127" t="n"/>
      <c r="L15" s="127">
        <f>IF(J15="","",IFERROR(VLOOKUP(TEXT(VALUE(SUBSTITUTE(J15,"-","")),"0000000"),郵便番号!$A:$C,3,FALSE),""))</f>
        <v/>
      </c>
      <c r="M15" s="127" t="n"/>
      <c r="N15" s="127" t="n"/>
      <c r="O15" s="128" t="n"/>
      <c r="P15" s="127" t="n"/>
      <c r="Q15" s="128" t="n"/>
      <c r="R15" s="127" t="n"/>
      <c r="S15" s="128" t="n"/>
      <c r="T15" s="127" t="n"/>
      <c r="U15" s="128" t="n"/>
      <c r="V15" s="127" t="n"/>
      <c r="W15" s="128" t="n"/>
      <c r="X15" s="127" t="n"/>
      <c r="Y15" s="128" t="n"/>
      <c r="Z15" s="127" t="n"/>
      <c r="AA15" s="127" t="n"/>
      <c r="AB15" s="127" t="n"/>
      <c r="AC15" s="127" t="n"/>
      <c r="AD15" s="128" t="n"/>
      <c r="AE15" s="127" t="n"/>
      <c r="AF15" s="128" t="n"/>
      <c r="AG15" s="127" t="n"/>
      <c r="AH15" s="127" t="n"/>
      <c r="AJ15">
        <f>SUBSTITUTE(SUBSTITUTE(D15," ",""),"　","")</f>
        <v/>
      </c>
    </row>
    <row r="16" ht="22" customHeight="1" s="118">
      <c r="A16" s="126" t="n">
        <v>12</v>
      </c>
      <c r="B16" s="126" t="n"/>
      <c r="C16" s="126" t="n"/>
      <c r="D16" s="127" t="n"/>
      <c r="E16" s="127" t="n"/>
      <c r="F16" s="128" t="n"/>
      <c r="G16" s="127" t="n"/>
      <c r="H16" s="127" t="n"/>
      <c r="I16" s="127">
        <f>IF(G16="","",IFERROR(VLOOKUP(TEXT(VALUE(SUBSTITUTE(G16,"-","")),"0000000"),郵便番号!$A:$C,3,FALSE),""))</f>
        <v/>
      </c>
      <c r="J16" s="127" t="n"/>
      <c r="K16" s="127" t="n"/>
      <c r="L16" s="127">
        <f>IF(J16="","",IFERROR(VLOOKUP(TEXT(VALUE(SUBSTITUTE(J16,"-","")),"0000000"),郵便番号!$A:$C,3,FALSE),""))</f>
        <v/>
      </c>
      <c r="M16" s="127" t="n"/>
      <c r="N16" s="127" t="n"/>
      <c r="O16" s="128" t="n"/>
      <c r="P16" s="127" t="n"/>
      <c r="Q16" s="128" t="n"/>
      <c r="R16" s="127" t="n"/>
      <c r="S16" s="128" t="n"/>
      <c r="T16" s="127" t="n"/>
      <c r="U16" s="128" t="n"/>
      <c r="V16" s="127" t="n"/>
      <c r="W16" s="128" t="n"/>
      <c r="X16" s="127" t="n"/>
      <c r="Y16" s="128" t="n"/>
      <c r="Z16" s="127" t="n"/>
      <c r="AA16" s="127" t="n"/>
      <c r="AB16" s="127" t="n"/>
      <c r="AC16" s="127" t="n"/>
      <c r="AD16" s="128" t="n"/>
      <c r="AE16" s="127" t="n"/>
      <c r="AF16" s="128" t="n"/>
      <c r="AG16" s="127" t="n"/>
      <c r="AH16" s="127" t="n"/>
      <c r="AJ16">
        <f>SUBSTITUTE(SUBSTITUTE(D16," ",""),"　","")</f>
        <v/>
      </c>
    </row>
    <row r="17" ht="22" customHeight="1" s="118">
      <c r="A17" s="126" t="n">
        <v>13</v>
      </c>
      <c r="B17" s="126" t="n"/>
      <c r="C17" s="126" t="n"/>
      <c r="D17" s="127" t="n"/>
      <c r="E17" s="127" t="n"/>
      <c r="F17" s="128" t="n"/>
      <c r="G17" s="127" t="n"/>
      <c r="H17" s="127" t="n"/>
      <c r="I17" s="127">
        <f>IF(G17="","",IFERROR(VLOOKUP(TEXT(VALUE(SUBSTITUTE(G17,"-","")),"0000000"),郵便番号!$A:$C,3,FALSE),""))</f>
        <v/>
      </c>
      <c r="J17" s="127" t="n"/>
      <c r="K17" s="127" t="n"/>
      <c r="L17" s="127">
        <f>IF(J17="","",IFERROR(VLOOKUP(TEXT(VALUE(SUBSTITUTE(J17,"-","")),"0000000"),郵便番号!$A:$C,3,FALSE),""))</f>
        <v/>
      </c>
      <c r="M17" s="127" t="n"/>
      <c r="N17" s="127" t="n"/>
      <c r="O17" s="128" t="n"/>
      <c r="P17" s="127" t="n"/>
      <c r="Q17" s="128" t="n"/>
      <c r="R17" s="127" t="n"/>
      <c r="S17" s="128" t="n"/>
      <c r="T17" s="127" t="n"/>
      <c r="U17" s="128" t="n"/>
      <c r="V17" s="127" t="n"/>
      <c r="W17" s="128" t="n"/>
      <c r="X17" s="127" t="n"/>
      <c r="Y17" s="128" t="n"/>
      <c r="Z17" s="127" t="n"/>
      <c r="AA17" s="127" t="n"/>
      <c r="AB17" s="127" t="n"/>
      <c r="AC17" s="127" t="n"/>
      <c r="AD17" s="128" t="n"/>
      <c r="AE17" s="127" t="n"/>
      <c r="AF17" s="128" t="n"/>
      <c r="AG17" s="127" t="n"/>
      <c r="AH17" s="127" t="n"/>
      <c r="AJ17">
        <f>SUBSTITUTE(SUBSTITUTE(D17," ",""),"　","")</f>
        <v/>
      </c>
    </row>
    <row r="18" ht="22" customHeight="1" s="118">
      <c r="A18" s="126" t="n">
        <v>14</v>
      </c>
      <c r="B18" s="126" t="n"/>
      <c r="C18" s="126" t="n"/>
      <c r="D18" s="127" t="n"/>
      <c r="E18" s="127" t="n"/>
      <c r="F18" s="128" t="n"/>
      <c r="G18" s="127" t="n"/>
      <c r="H18" s="127" t="n"/>
      <c r="I18" s="127">
        <f>IF(G18="","",IFERROR(VLOOKUP(TEXT(VALUE(SUBSTITUTE(G18,"-","")),"0000000"),郵便番号!$A:$C,3,FALSE),""))</f>
        <v/>
      </c>
      <c r="J18" s="127" t="n"/>
      <c r="K18" s="127" t="n"/>
      <c r="L18" s="127">
        <f>IF(J18="","",IFERROR(VLOOKUP(TEXT(VALUE(SUBSTITUTE(J18,"-","")),"0000000"),郵便番号!$A:$C,3,FALSE),""))</f>
        <v/>
      </c>
      <c r="M18" s="127" t="n"/>
      <c r="N18" s="127" t="n"/>
      <c r="O18" s="128" t="n"/>
      <c r="P18" s="127" t="n"/>
      <c r="Q18" s="128" t="n"/>
      <c r="R18" s="127" t="n"/>
      <c r="S18" s="128" t="n"/>
      <c r="T18" s="127" t="n"/>
      <c r="U18" s="128" t="n"/>
      <c r="V18" s="127" t="n"/>
      <c r="W18" s="128" t="n"/>
      <c r="X18" s="127" t="n"/>
      <c r="Y18" s="128" t="n"/>
      <c r="Z18" s="127" t="n"/>
      <c r="AA18" s="127" t="n"/>
      <c r="AB18" s="127" t="n"/>
      <c r="AC18" s="127" t="n"/>
      <c r="AD18" s="128" t="n"/>
      <c r="AE18" s="127" t="n"/>
      <c r="AF18" s="128" t="n"/>
      <c r="AG18" s="127" t="n"/>
      <c r="AH18" s="127" t="n"/>
      <c r="AJ18">
        <f>SUBSTITUTE(SUBSTITUTE(D18," ",""),"　","")</f>
        <v/>
      </c>
    </row>
    <row r="19" ht="22" customHeight="1" s="118">
      <c r="A19" s="126" t="n">
        <v>15</v>
      </c>
      <c r="B19" s="126" t="n"/>
      <c r="C19" s="126" t="n"/>
      <c r="D19" s="127" t="n"/>
      <c r="E19" s="127" t="n"/>
      <c r="F19" s="128" t="n"/>
      <c r="G19" s="127" t="n"/>
      <c r="H19" s="127" t="n"/>
      <c r="I19" s="127">
        <f>IF(G19="","",IFERROR(VLOOKUP(TEXT(VALUE(SUBSTITUTE(G19,"-","")),"0000000"),郵便番号!$A:$C,3,FALSE),""))</f>
        <v/>
      </c>
      <c r="J19" s="127" t="n"/>
      <c r="K19" s="127" t="n"/>
      <c r="L19" s="127">
        <f>IF(J19="","",IFERROR(VLOOKUP(TEXT(VALUE(SUBSTITUTE(J19,"-","")),"0000000"),郵便番号!$A:$C,3,FALSE),""))</f>
        <v/>
      </c>
      <c r="M19" s="127" t="n"/>
      <c r="N19" s="127" t="n"/>
      <c r="O19" s="128" t="n"/>
      <c r="P19" s="127" t="n"/>
      <c r="Q19" s="128" t="n"/>
      <c r="R19" s="127" t="n"/>
      <c r="S19" s="128" t="n"/>
      <c r="T19" s="127" t="n"/>
      <c r="U19" s="128" t="n"/>
      <c r="V19" s="127" t="n"/>
      <c r="W19" s="128" t="n"/>
      <c r="X19" s="127" t="n"/>
      <c r="Y19" s="128" t="n"/>
      <c r="Z19" s="127" t="n"/>
      <c r="AA19" s="127" t="n"/>
      <c r="AB19" s="127" t="n"/>
      <c r="AC19" s="127" t="n"/>
      <c r="AD19" s="128" t="n"/>
      <c r="AE19" s="127" t="n"/>
      <c r="AF19" s="128" t="n"/>
      <c r="AG19" s="127" t="n"/>
      <c r="AH19" s="127" t="n"/>
      <c r="AJ19">
        <f>SUBSTITUTE(SUBSTITUTE(D19," ",""),"　","")</f>
        <v/>
      </c>
    </row>
    <row r="20" ht="22" customHeight="1" s="118">
      <c r="A20" s="126" t="n">
        <v>16</v>
      </c>
      <c r="B20" s="126" t="n"/>
      <c r="C20" s="126" t="n"/>
      <c r="D20" s="127" t="n"/>
      <c r="E20" s="127" t="n"/>
      <c r="F20" s="128" t="n"/>
      <c r="G20" s="127" t="n"/>
      <c r="H20" s="127" t="n"/>
      <c r="I20" s="127">
        <f>IF(G20="","",IFERROR(VLOOKUP(TEXT(VALUE(SUBSTITUTE(G20,"-","")),"0000000"),郵便番号!$A:$C,3,FALSE),""))</f>
        <v/>
      </c>
      <c r="J20" s="127" t="n"/>
      <c r="K20" s="127" t="n"/>
      <c r="L20" s="127">
        <f>IF(J20="","",IFERROR(VLOOKUP(TEXT(VALUE(SUBSTITUTE(J20,"-","")),"0000000"),郵便番号!$A:$C,3,FALSE),""))</f>
        <v/>
      </c>
      <c r="M20" s="127" t="n"/>
      <c r="N20" s="127" t="n"/>
      <c r="O20" s="128" t="n"/>
      <c r="P20" s="127" t="n"/>
      <c r="Q20" s="128" t="n"/>
      <c r="R20" s="127" t="n"/>
      <c r="S20" s="128" t="n"/>
      <c r="T20" s="127" t="n"/>
      <c r="U20" s="128" t="n"/>
      <c r="V20" s="127" t="n"/>
      <c r="W20" s="128" t="n"/>
      <c r="X20" s="127" t="n"/>
      <c r="Y20" s="128" t="n"/>
      <c r="Z20" s="127" t="n"/>
      <c r="AA20" s="127" t="n"/>
      <c r="AB20" s="127" t="n"/>
      <c r="AC20" s="127" t="n"/>
      <c r="AD20" s="128" t="n"/>
      <c r="AE20" s="127" t="n"/>
      <c r="AF20" s="128" t="n"/>
      <c r="AG20" s="127" t="n"/>
      <c r="AH20" s="127" t="n"/>
      <c r="AJ20">
        <f>SUBSTITUTE(SUBSTITUTE(D20," ",""),"　","")</f>
        <v/>
      </c>
    </row>
    <row r="21" ht="22" customHeight="1" s="118">
      <c r="A21" s="126" t="n">
        <v>17</v>
      </c>
      <c r="B21" s="126" t="n"/>
      <c r="C21" s="126" t="n"/>
      <c r="D21" s="127" t="n"/>
      <c r="E21" s="127" t="n"/>
      <c r="F21" s="128" t="n"/>
      <c r="G21" s="127" t="n"/>
      <c r="H21" s="127" t="n"/>
      <c r="I21" s="127">
        <f>IF(G21="","",IFERROR(VLOOKUP(TEXT(VALUE(SUBSTITUTE(G21,"-","")),"0000000"),郵便番号!$A:$C,3,FALSE),""))</f>
        <v/>
      </c>
      <c r="J21" s="127" t="n"/>
      <c r="K21" s="127" t="n"/>
      <c r="L21" s="127">
        <f>IF(J21="","",IFERROR(VLOOKUP(TEXT(VALUE(SUBSTITUTE(J21,"-","")),"0000000"),郵便番号!$A:$C,3,FALSE),""))</f>
        <v/>
      </c>
      <c r="M21" s="127" t="n"/>
      <c r="N21" s="127" t="n"/>
      <c r="O21" s="128" t="n"/>
      <c r="P21" s="127" t="n"/>
      <c r="Q21" s="128" t="n"/>
      <c r="R21" s="127" t="n"/>
      <c r="S21" s="128" t="n"/>
      <c r="T21" s="127" t="n"/>
      <c r="U21" s="128" t="n"/>
      <c r="V21" s="127" t="n"/>
      <c r="W21" s="128" t="n"/>
      <c r="X21" s="127" t="n"/>
      <c r="Y21" s="128" t="n"/>
      <c r="Z21" s="127" t="n"/>
      <c r="AA21" s="127" t="n"/>
      <c r="AB21" s="127" t="n"/>
      <c r="AC21" s="127" t="n"/>
      <c r="AD21" s="128" t="n"/>
      <c r="AE21" s="127" t="n"/>
      <c r="AF21" s="128" t="n"/>
      <c r="AG21" s="127" t="n"/>
      <c r="AH21" s="127" t="n"/>
      <c r="AJ21">
        <f>SUBSTITUTE(SUBSTITUTE(D21," ",""),"　","")</f>
        <v/>
      </c>
    </row>
    <row r="22" ht="22" customHeight="1" s="118">
      <c r="A22" s="126" t="n">
        <v>18</v>
      </c>
      <c r="B22" s="126" t="n"/>
      <c r="C22" s="126" t="n"/>
      <c r="D22" s="127" t="n"/>
      <c r="E22" s="127" t="n"/>
      <c r="F22" s="128" t="n"/>
      <c r="G22" s="127" t="n"/>
      <c r="H22" s="127" t="n"/>
      <c r="I22" s="127">
        <f>IF(G22="","",IFERROR(VLOOKUP(TEXT(VALUE(SUBSTITUTE(G22,"-","")),"0000000"),郵便番号!$A:$C,3,FALSE),""))</f>
        <v/>
      </c>
      <c r="J22" s="127" t="n"/>
      <c r="K22" s="127" t="n"/>
      <c r="L22" s="127">
        <f>IF(J22="","",IFERROR(VLOOKUP(TEXT(VALUE(SUBSTITUTE(J22,"-","")),"0000000"),郵便番号!$A:$C,3,FALSE),""))</f>
        <v/>
      </c>
      <c r="M22" s="127" t="n"/>
      <c r="N22" s="127" t="n"/>
      <c r="O22" s="128" t="n"/>
      <c r="P22" s="127" t="n"/>
      <c r="Q22" s="128" t="n"/>
      <c r="R22" s="127" t="n"/>
      <c r="S22" s="128" t="n"/>
      <c r="T22" s="127" t="n"/>
      <c r="U22" s="128" t="n"/>
      <c r="V22" s="127" t="n"/>
      <c r="W22" s="128" t="n"/>
      <c r="X22" s="127" t="n"/>
      <c r="Y22" s="128" t="n"/>
      <c r="Z22" s="127" t="n"/>
      <c r="AA22" s="127" t="n"/>
      <c r="AB22" s="127" t="n"/>
      <c r="AC22" s="127" t="n"/>
      <c r="AD22" s="128" t="n"/>
      <c r="AE22" s="127" t="n"/>
      <c r="AF22" s="128" t="n"/>
      <c r="AG22" s="127" t="n"/>
      <c r="AH22" s="127" t="n"/>
      <c r="AJ22">
        <f>SUBSTITUTE(SUBSTITUTE(D22," ",""),"　","")</f>
        <v/>
      </c>
    </row>
    <row r="23" ht="22" customHeight="1" s="118">
      <c r="A23" s="126" t="n">
        <v>19</v>
      </c>
      <c r="B23" s="126" t="n"/>
      <c r="C23" s="126" t="n"/>
      <c r="D23" s="127" t="n"/>
      <c r="E23" s="127" t="n"/>
      <c r="F23" s="128" t="n"/>
      <c r="G23" s="127" t="n"/>
      <c r="H23" s="127" t="n"/>
      <c r="I23" s="127">
        <f>IF(G23="","",IFERROR(VLOOKUP(TEXT(VALUE(SUBSTITUTE(G23,"-","")),"0000000"),郵便番号!$A:$C,3,FALSE),""))</f>
        <v/>
      </c>
      <c r="J23" s="127" t="n"/>
      <c r="K23" s="127" t="n"/>
      <c r="L23" s="127">
        <f>IF(J23="","",IFERROR(VLOOKUP(TEXT(VALUE(SUBSTITUTE(J23,"-","")),"0000000"),郵便番号!$A:$C,3,FALSE),""))</f>
        <v/>
      </c>
      <c r="M23" s="127" t="n"/>
      <c r="N23" s="127" t="n"/>
      <c r="O23" s="128" t="n"/>
      <c r="P23" s="127" t="n"/>
      <c r="Q23" s="128" t="n"/>
      <c r="R23" s="127" t="n"/>
      <c r="S23" s="128" t="n"/>
      <c r="T23" s="127" t="n"/>
      <c r="U23" s="128" t="n"/>
      <c r="V23" s="127" t="n"/>
      <c r="W23" s="128" t="n"/>
      <c r="X23" s="127" t="n"/>
      <c r="Y23" s="128" t="n"/>
      <c r="Z23" s="127" t="n"/>
      <c r="AA23" s="127" t="n"/>
      <c r="AB23" s="127" t="n"/>
      <c r="AC23" s="127" t="n"/>
      <c r="AD23" s="128" t="n"/>
      <c r="AE23" s="127" t="n"/>
      <c r="AF23" s="128" t="n"/>
      <c r="AG23" s="127" t="n"/>
      <c r="AH23" s="127" t="n"/>
      <c r="AJ23">
        <f>SUBSTITUTE(SUBSTITUTE(D23," ",""),"　","")</f>
        <v/>
      </c>
    </row>
    <row r="24" ht="22" customHeight="1" s="118">
      <c r="A24" s="126" t="n">
        <v>20</v>
      </c>
      <c r="B24" s="126" t="n"/>
      <c r="C24" s="126" t="n"/>
      <c r="D24" s="127" t="n"/>
      <c r="E24" s="127" t="n"/>
      <c r="F24" s="128" t="n"/>
      <c r="G24" s="127" t="n"/>
      <c r="H24" s="127" t="n"/>
      <c r="I24" s="127">
        <f>IF(G24="","",IFERROR(VLOOKUP(TEXT(VALUE(SUBSTITUTE(G24,"-","")),"0000000"),郵便番号!$A:$C,3,FALSE),""))</f>
        <v/>
      </c>
      <c r="J24" s="127" t="n"/>
      <c r="K24" s="127" t="n"/>
      <c r="L24" s="127">
        <f>IF(J24="","",IFERROR(VLOOKUP(TEXT(VALUE(SUBSTITUTE(J24,"-","")),"0000000"),郵便番号!$A:$C,3,FALSE),""))</f>
        <v/>
      </c>
      <c r="M24" s="127" t="n"/>
      <c r="N24" s="127" t="n"/>
      <c r="O24" s="128" t="n"/>
      <c r="P24" s="127" t="n"/>
      <c r="Q24" s="128" t="n"/>
      <c r="R24" s="127" t="n"/>
      <c r="S24" s="128" t="n"/>
      <c r="T24" s="127" t="n"/>
      <c r="U24" s="128" t="n"/>
      <c r="V24" s="127" t="n"/>
      <c r="W24" s="128" t="n"/>
      <c r="X24" s="127" t="n"/>
      <c r="Y24" s="128" t="n"/>
      <c r="Z24" s="127" t="n"/>
      <c r="AA24" s="127" t="n"/>
      <c r="AB24" s="127" t="n"/>
      <c r="AC24" s="127" t="n"/>
      <c r="AD24" s="128" t="n"/>
      <c r="AE24" s="127" t="n"/>
      <c r="AF24" s="128" t="n"/>
      <c r="AG24" s="127" t="n"/>
      <c r="AH24" s="127" t="n"/>
      <c r="AJ24">
        <f>SUBSTITUTE(SUBSTITUTE(D24," ",""),"　","")</f>
        <v/>
      </c>
    </row>
    <row r="25" ht="22" customHeight="1" s="118">
      <c r="A25" s="126" t="n">
        <v>21</v>
      </c>
      <c r="B25" s="126" t="n"/>
      <c r="C25" s="126" t="n"/>
      <c r="D25" s="127" t="n"/>
      <c r="E25" s="127" t="n"/>
      <c r="F25" s="128" t="n"/>
      <c r="G25" s="127" t="n"/>
      <c r="H25" s="127" t="n"/>
      <c r="I25" s="127">
        <f>IF(G25="","",IFERROR(VLOOKUP(TEXT(VALUE(SUBSTITUTE(G25,"-","")),"0000000"),郵便番号!$A:$C,3,FALSE),""))</f>
        <v/>
      </c>
      <c r="J25" s="127" t="n"/>
      <c r="K25" s="127" t="n"/>
      <c r="L25" s="127">
        <f>IF(J25="","",IFERROR(VLOOKUP(TEXT(VALUE(SUBSTITUTE(J25,"-","")),"0000000"),郵便番号!$A:$C,3,FALSE),""))</f>
        <v/>
      </c>
      <c r="M25" s="127" t="n"/>
      <c r="N25" s="127" t="n"/>
      <c r="O25" s="128" t="n"/>
      <c r="P25" s="127" t="n"/>
      <c r="Q25" s="128" t="n"/>
      <c r="R25" s="127" t="n"/>
      <c r="S25" s="128" t="n"/>
      <c r="T25" s="127" t="n"/>
      <c r="U25" s="128" t="n"/>
      <c r="V25" s="127" t="n"/>
      <c r="W25" s="128" t="n"/>
      <c r="X25" s="127" t="n"/>
      <c r="Y25" s="128" t="n"/>
      <c r="Z25" s="127" t="n"/>
      <c r="AA25" s="127" t="n"/>
      <c r="AB25" s="127" t="n"/>
      <c r="AC25" s="127" t="n"/>
      <c r="AD25" s="128" t="n"/>
      <c r="AE25" s="127" t="n"/>
      <c r="AF25" s="128" t="n"/>
      <c r="AG25" s="127" t="n"/>
      <c r="AH25" s="127" t="n"/>
      <c r="AJ25">
        <f>SUBSTITUTE(SUBSTITUTE(D25," ",""),"　","")</f>
        <v/>
      </c>
    </row>
    <row r="26" ht="22" customHeight="1" s="118">
      <c r="A26" s="126" t="n">
        <v>22</v>
      </c>
      <c r="B26" s="126" t="n"/>
      <c r="C26" s="126" t="n"/>
      <c r="D26" s="127" t="n"/>
      <c r="E26" s="127" t="n"/>
      <c r="F26" s="128" t="n"/>
      <c r="G26" s="127" t="n"/>
      <c r="H26" s="127" t="n"/>
      <c r="I26" s="127">
        <f>IF(G26="","",IFERROR(VLOOKUP(TEXT(VALUE(SUBSTITUTE(G26,"-","")),"0000000"),郵便番号!$A:$C,3,FALSE),""))</f>
        <v/>
      </c>
      <c r="J26" s="127" t="n"/>
      <c r="K26" s="127" t="n"/>
      <c r="L26" s="127">
        <f>IF(J26="","",IFERROR(VLOOKUP(TEXT(VALUE(SUBSTITUTE(J26,"-","")),"0000000"),郵便番号!$A:$C,3,FALSE),""))</f>
        <v/>
      </c>
      <c r="M26" s="127" t="n"/>
      <c r="N26" s="127" t="n"/>
      <c r="O26" s="128" t="n"/>
      <c r="P26" s="127" t="n"/>
      <c r="Q26" s="128" t="n"/>
      <c r="R26" s="127" t="n"/>
      <c r="S26" s="128" t="n"/>
      <c r="T26" s="127" t="n"/>
      <c r="U26" s="128" t="n"/>
      <c r="V26" s="127" t="n"/>
      <c r="W26" s="128" t="n"/>
      <c r="X26" s="127" t="n"/>
      <c r="Y26" s="128" t="n"/>
      <c r="Z26" s="127" t="n"/>
      <c r="AA26" s="127" t="n"/>
      <c r="AB26" s="127" t="n"/>
      <c r="AC26" s="127" t="n"/>
      <c r="AD26" s="128" t="n"/>
      <c r="AE26" s="127" t="n"/>
      <c r="AF26" s="128" t="n"/>
      <c r="AG26" s="127" t="n"/>
      <c r="AH26" s="127" t="n"/>
      <c r="AJ26">
        <f>SUBSTITUTE(SUBSTITUTE(D26," ",""),"　","")</f>
        <v/>
      </c>
    </row>
    <row r="27" ht="22" customHeight="1" s="118">
      <c r="A27" s="126" t="n">
        <v>23</v>
      </c>
      <c r="B27" s="126" t="n"/>
      <c r="C27" s="126" t="n"/>
      <c r="D27" s="127" t="n"/>
      <c r="E27" s="127" t="n"/>
      <c r="F27" s="128" t="n"/>
      <c r="G27" s="127" t="n"/>
      <c r="H27" s="127" t="n"/>
      <c r="I27" s="127">
        <f>IF(G27="","",IFERROR(VLOOKUP(TEXT(VALUE(SUBSTITUTE(G27,"-","")),"0000000"),郵便番号!$A:$C,3,FALSE),""))</f>
        <v/>
      </c>
      <c r="J27" s="127" t="n"/>
      <c r="K27" s="127" t="n"/>
      <c r="L27" s="127">
        <f>IF(J27="","",IFERROR(VLOOKUP(TEXT(VALUE(SUBSTITUTE(J27,"-","")),"0000000"),郵便番号!$A:$C,3,FALSE),""))</f>
        <v/>
      </c>
      <c r="M27" s="127" t="n"/>
      <c r="N27" s="127" t="n"/>
      <c r="O27" s="128" t="n"/>
      <c r="P27" s="127" t="n"/>
      <c r="Q27" s="128" t="n"/>
      <c r="R27" s="127" t="n"/>
      <c r="S27" s="128" t="n"/>
      <c r="T27" s="127" t="n"/>
      <c r="U27" s="128" t="n"/>
      <c r="V27" s="127" t="n"/>
      <c r="W27" s="128" t="n"/>
      <c r="X27" s="127" t="n"/>
      <c r="Y27" s="128" t="n"/>
      <c r="Z27" s="127" t="n"/>
      <c r="AA27" s="127" t="n"/>
      <c r="AB27" s="127" t="n"/>
      <c r="AC27" s="127" t="n"/>
      <c r="AD27" s="128" t="n"/>
      <c r="AE27" s="127" t="n"/>
      <c r="AF27" s="128" t="n"/>
      <c r="AG27" s="127" t="n"/>
      <c r="AH27" s="127" t="n"/>
      <c r="AJ27">
        <f>SUBSTITUTE(SUBSTITUTE(D27," ",""),"　","")</f>
        <v/>
      </c>
    </row>
    <row r="28" ht="22" customHeight="1" s="118">
      <c r="A28" s="126" t="n">
        <v>24</v>
      </c>
      <c r="B28" s="126" t="n"/>
      <c r="C28" s="126" t="n"/>
      <c r="D28" s="127" t="n"/>
      <c r="E28" s="127" t="n"/>
      <c r="F28" s="128" t="n"/>
      <c r="G28" s="127" t="n"/>
      <c r="H28" s="127" t="n"/>
      <c r="I28" s="127">
        <f>IF(G28="","",IFERROR(VLOOKUP(TEXT(VALUE(SUBSTITUTE(G28,"-","")),"0000000"),郵便番号!$A:$C,3,FALSE),""))</f>
        <v/>
      </c>
      <c r="J28" s="127" t="n"/>
      <c r="K28" s="127" t="n"/>
      <c r="L28" s="127">
        <f>IF(J28="","",IFERROR(VLOOKUP(TEXT(VALUE(SUBSTITUTE(J28,"-","")),"0000000"),郵便番号!$A:$C,3,FALSE),""))</f>
        <v/>
      </c>
      <c r="M28" s="127" t="n"/>
      <c r="N28" s="127" t="n"/>
      <c r="O28" s="128" t="n"/>
      <c r="P28" s="127" t="n"/>
      <c r="Q28" s="128" t="n"/>
      <c r="R28" s="127" t="n"/>
      <c r="S28" s="128" t="n"/>
      <c r="T28" s="127" t="n"/>
      <c r="U28" s="128" t="n"/>
      <c r="V28" s="127" t="n"/>
      <c r="W28" s="128" t="n"/>
      <c r="X28" s="127" t="n"/>
      <c r="Y28" s="128" t="n"/>
      <c r="Z28" s="127" t="n"/>
      <c r="AA28" s="127" t="n"/>
      <c r="AB28" s="127" t="n"/>
      <c r="AC28" s="127" t="n"/>
      <c r="AD28" s="128" t="n"/>
      <c r="AE28" s="127" t="n"/>
      <c r="AF28" s="128" t="n"/>
      <c r="AG28" s="127" t="n"/>
      <c r="AH28" s="127" t="n"/>
      <c r="AJ28">
        <f>SUBSTITUTE(SUBSTITUTE(D28," ",""),"　","")</f>
        <v/>
      </c>
    </row>
    <row r="29" ht="22" customHeight="1" s="118">
      <c r="A29" s="126" t="n">
        <v>25</v>
      </c>
      <c r="B29" s="126" t="n"/>
      <c r="C29" s="126" t="n"/>
      <c r="D29" s="127" t="n"/>
      <c r="E29" s="127" t="n"/>
      <c r="F29" s="128" t="n"/>
      <c r="G29" s="127" t="n"/>
      <c r="H29" s="127" t="n"/>
      <c r="I29" s="127">
        <f>IF(G29="","",IFERROR(VLOOKUP(TEXT(VALUE(SUBSTITUTE(G29,"-","")),"0000000"),郵便番号!$A:$C,3,FALSE),""))</f>
        <v/>
      </c>
      <c r="J29" s="127" t="n"/>
      <c r="K29" s="127" t="n"/>
      <c r="L29" s="127">
        <f>IF(J29="","",IFERROR(VLOOKUP(TEXT(VALUE(SUBSTITUTE(J29,"-","")),"0000000"),郵便番号!$A:$C,3,FALSE),""))</f>
        <v/>
      </c>
      <c r="M29" s="127" t="n"/>
      <c r="N29" s="127" t="n"/>
      <c r="O29" s="128" t="n"/>
      <c r="P29" s="127" t="n"/>
      <c r="Q29" s="128" t="n"/>
      <c r="R29" s="127" t="n"/>
      <c r="S29" s="128" t="n"/>
      <c r="T29" s="127" t="n"/>
      <c r="U29" s="128" t="n"/>
      <c r="V29" s="127" t="n"/>
      <c r="W29" s="128" t="n"/>
      <c r="X29" s="127" t="n"/>
      <c r="Y29" s="128" t="n"/>
      <c r="Z29" s="127" t="n"/>
      <c r="AA29" s="127" t="n"/>
      <c r="AB29" s="127" t="n"/>
      <c r="AC29" s="127" t="n"/>
      <c r="AD29" s="128" t="n"/>
      <c r="AE29" s="127" t="n"/>
      <c r="AF29" s="128" t="n"/>
      <c r="AG29" s="127" t="n"/>
      <c r="AH29" s="127" t="n"/>
      <c r="AJ29">
        <f>SUBSTITUTE(SUBSTITUTE(D29," ",""),"　","")</f>
        <v/>
      </c>
    </row>
    <row r="30" ht="22" customHeight="1" s="118">
      <c r="A30" s="126" t="n">
        <v>26</v>
      </c>
      <c r="B30" s="126" t="n"/>
      <c r="C30" s="126" t="n"/>
      <c r="D30" s="127" t="n"/>
      <c r="E30" s="127" t="n"/>
      <c r="F30" s="128" t="n"/>
      <c r="G30" s="127" t="n"/>
      <c r="H30" s="127" t="n"/>
      <c r="I30" s="127">
        <f>IF(G30="","",IFERROR(VLOOKUP(TEXT(VALUE(SUBSTITUTE(G30,"-","")),"0000000"),郵便番号!$A:$C,3,FALSE),""))</f>
        <v/>
      </c>
      <c r="J30" s="127" t="n"/>
      <c r="K30" s="127" t="n"/>
      <c r="L30" s="127">
        <f>IF(J30="","",IFERROR(VLOOKUP(TEXT(VALUE(SUBSTITUTE(J30,"-","")),"0000000"),郵便番号!$A:$C,3,FALSE),""))</f>
        <v/>
      </c>
      <c r="M30" s="127" t="n"/>
      <c r="N30" s="127" t="n"/>
      <c r="O30" s="128" t="n"/>
      <c r="P30" s="127" t="n"/>
      <c r="Q30" s="128" t="n"/>
      <c r="R30" s="127" t="n"/>
      <c r="S30" s="128" t="n"/>
      <c r="T30" s="127" t="n"/>
      <c r="U30" s="128" t="n"/>
      <c r="V30" s="127" t="n"/>
      <c r="W30" s="128" t="n"/>
      <c r="X30" s="127" t="n"/>
      <c r="Y30" s="128" t="n"/>
      <c r="Z30" s="127" t="n"/>
      <c r="AA30" s="127" t="n"/>
      <c r="AB30" s="127" t="n"/>
      <c r="AC30" s="127" t="n"/>
      <c r="AD30" s="128" t="n"/>
      <c r="AE30" s="127" t="n"/>
      <c r="AF30" s="128" t="n"/>
      <c r="AG30" s="127" t="n"/>
      <c r="AH30" s="127" t="n"/>
      <c r="AJ30">
        <f>SUBSTITUTE(SUBSTITUTE(D30," ",""),"　","")</f>
        <v/>
      </c>
    </row>
    <row r="31" ht="22" customHeight="1" s="118">
      <c r="A31" s="126" t="n">
        <v>27</v>
      </c>
      <c r="B31" s="126" t="n"/>
      <c r="C31" s="126" t="n"/>
      <c r="D31" s="127" t="n"/>
      <c r="E31" s="127" t="n"/>
      <c r="F31" s="128" t="n"/>
      <c r="G31" s="127" t="n"/>
      <c r="H31" s="127" t="n"/>
      <c r="I31" s="127">
        <f>IF(G31="","",IFERROR(VLOOKUP(TEXT(VALUE(SUBSTITUTE(G31,"-","")),"0000000"),郵便番号!$A:$C,3,FALSE),""))</f>
        <v/>
      </c>
      <c r="J31" s="127" t="n"/>
      <c r="K31" s="127" t="n"/>
      <c r="L31" s="127">
        <f>IF(J31="","",IFERROR(VLOOKUP(TEXT(VALUE(SUBSTITUTE(J31,"-","")),"0000000"),郵便番号!$A:$C,3,FALSE),""))</f>
        <v/>
      </c>
      <c r="M31" s="127" t="n"/>
      <c r="N31" s="127" t="n"/>
      <c r="O31" s="128" t="n"/>
      <c r="P31" s="127" t="n"/>
      <c r="Q31" s="128" t="n"/>
      <c r="R31" s="127" t="n"/>
      <c r="S31" s="128" t="n"/>
      <c r="T31" s="127" t="n"/>
      <c r="U31" s="128" t="n"/>
      <c r="V31" s="127" t="n"/>
      <c r="W31" s="128" t="n"/>
      <c r="X31" s="127" t="n"/>
      <c r="Y31" s="128" t="n"/>
      <c r="Z31" s="127" t="n"/>
      <c r="AA31" s="127" t="n"/>
      <c r="AB31" s="127" t="n"/>
      <c r="AC31" s="127" t="n"/>
      <c r="AD31" s="128" t="n"/>
      <c r="AE31" s="127" t="n"/>
      <c r="AF31" s="128" t="n"/>
      <c r="AG31" s="127" t="n"/>
      <c r="AH31" s="127" t="n"/>
      <c r="AJ31">
        <f>SUBSTITUTE(SUBSTITUTE(D31," ",""),"　","")</f>
        <v/>
      </c>
    </row>
    <row r="32" ht="22" customHeight="1" s="118">
      <c r="A32" s="126" t="n">
        <v>28</v>
      </c>
      <c r="B32" s="126" t="n"/>
      <c r="C32" s="126" t="n"/>
      <c r="D32" s="127" t="n"/>
      <c r="E32" s="127" t="n"/>
      <c r="F32" s="128" t="n"/>
      <c r="G32" s="127" t="n"/>
      <c r="H32" s="127" t="n"/>
      <c r="I32" s="127">
        <f>IF(G32="","",IFERROR(VLOOKUP(TEXT(VALUE(SUBSTITUTE(G32,"-","")),"0000000"),郵便番号!$A:$C,3,FALSE),""))</f>
        <v/>
      </c>
      <c r="J32" s="127" t="n"/>
      <c r="K32" s="127" t="n"/>
      <c r="L32" s="127">
        <f>IF(J32="","",IFERROR(VLOOKUP(TEXT(VALUE(SUBSTITUTE(J32,"-","")),"0000000"),郵便番号!$A:$C,3,FALSE),""))</f>
        <v/>
      </c>
      <c r="M32" s="127" t="n"/>
      <c r="N32" s="127" t="n"/>
      <c r="O32" s="128" t="n"/>
      <c r="P32" s="127" t="n"/>
      <c r="Q32" s="128" t="n"/>
      <c r="R32" s="127" t="n"/>
      <c r="S32" s="128" t="n"/>
      <c r="T32" s="127" t="n"/>
      <c r="U32" s="128" t="n"/>
      <c r="V32" s="127" t="n"/>
      <c r="W32" s="128" t="n"/>
      <c r="X32" s="127" t="n"/>
      <c r="Y32" s="128" t="n"/>
      <c r="Z32" s="127" t="n"/>
      <c r="AA32" s="127" t="n"/>
      <c r="AB32" s="127" t="n"/>
      <c r="AC32" s="127" t="n"/>
      <c r="AD32" s="128" t="n"/>
      <c r="AE32" s="127" t="n"/>
      <c r="AF32" s="128" t="n"/>
      <c r="AG32" s="127" t="n"/>
      <c r="AH32" s="127" t="n"/>
      <c r="AJ32">
        <f>SUBSTITUTE(SUBSTITUTE(D32," ",""),"　","")</f>
        <v/>
      </c>
    </row>
    <row r="33" ht="22" customHeight="1" s="118">
      <c r="A33" s="126" t="n">
        <v>29</v>
      </c>
      <c r="B33" s="126" t="n"/>
      <c r="C33" s="126" t="n"/>
      <c r="D33" s="127" t="n"/>
      <c r="E33" s="127" t="n"/>
      <c r="F33" s="128" t="n"/>
      <c r="G33" s="127" t="n"/>
      <c r="H33" s="127" t="n"/>
      <c r="I33" s="127">
        <f>IF(G33="","",IFERROR(VLOOKUP(TEXT(VALUE(SUBSTITUTE(G33,"-","")),"0000000"),郵便番号!$A:$C,3,FALSE),""))</f>
        <v/>
      </c>
      <c r="J33" s="127" t="n"/>
      <c r="K33" s="127" t="n"/>
      <c r="L33" s="127">
        <f>IF(J33="","",IFERROR(VLOOKUP(TEXT(VALUE(SUBSTITUTE(J33,"-","")),"0000000"),郵便番号!$A:$C,3,FALSE),""))</f>
        <v/>
      </c>
      <c r="M33" s="127" t="n"/>
      <c r="N33" s="127" t="n"/>
      <c r="O33" s="128" t="n"/>
      <c r="P33" s="127" t="n"/>
      <c r="Q33" s="128" t="n"/>
      <c r="R33" s="127" t="n"/>
      <c r="S33" s="128" t="n"/>
      <c r="T33" s="127" t="n"/>
      <c r="U33" s="128" t="n"/>
      <c r="V33" s="127" t="n"/>
      <c r="W33" s="128" t="n"/>
      <c r="X33" s="127" t="n"/>
      <c r="Y33" s="128" t="n"/>
      <c r="Z33" s="127" t="n"/>
      <c r="AA33" s="127" t="n"/>
      <c r="AB33" s="127" t="n"/>
      <c r="AC33" s="127" t="n"/>
      <c r="AD33" s="128" t="n"/>
      <c r="AE33" s="127" t="n"/>
      <c r="AF33" s="128" t="n"/>
      <c r="AG33" s="127" t="n"/>
      <c r="AH33" s="127" t="n"/>
      <c r="AJ33">
        <f>SUBSTITUTE(SUBSTITUTE(D33," ",""),"　","")</f>
        <v/>
      </c>
    </row>
    <row r="34" ht="22" customHeight="1" s="118">
      <c r="A34" s="126" t="n">
        <v>30</v>
      </c>
      <c r="B34" s="126" t="n"/>
      <c r="C34" s="126" t="n"/>
      <c r="D34" s="127" t="n"/>
      <c r="E34" s="127" t="n"/>
      <c r="F34" s="128" t="n"/>
      <c r="G34" s="127" t="n"/>
      <c r="H34" s="127" t="n"/>
      <c r="I34" s="127">
        <f>IF(G34="","",IFERROR(VLOOKUP(TEXT(VALUE(SUBSTITUTE(G34,"-","")),"0000000"),郵便番号!$A:$C,3,FALSE),""))</f>
        <v/>
      </c>
      <c r="J34" s="127" t="n"/>
      <c r="K34" s="127" t="n"/>
      <c r="L34" s="127">
        <f>IF(J34="","",IFERROR(VLOOKUP(TEXT(VALUE(SUBSTITUTE(J34,"-","")),"0000000"),郵便番号!$A:$C,3,FALSE),""))</f>
        <v/>
      </c>
      <c r="M34" s="127" t="n"/>
      <c r="N34" s="127" t="n"/>
      <c r="O34" s="128" t="n"/>
      <c r="P34" s="127" t="n"/>
      <c r="Q34" s="128" t="n"/>
      <c r="R34" s="127" t="n"/>
      <c r="S34" s="128" t="n"/>
      <c r="T34" s="127" t="n"/>
      <c r="U34" s="128" t="n"/>
      <c r="V34" s="127" t="n"/>
      <c r="W34" s="128" t="n"/>
      <c r="X34" s="127" t="n"/>
      <c r="Y34" s="128" t="n"/>
      <c r="Z34" s="127" t="n"/>
      <c r="AA34" s="127" t="n"/>
      <c r="AB34" s="127" t="n"/>
      <c r="AC34" s="127" t="n"/>
      <c r="AD34" s="128" t="n"/>
      <c r="AE34" s="127" t="n"/>
      <c r="AF34" s="128" t="n"/>
      <c r="AG34" s="127" t="n"/>
      <c r="AH34" s="127" t="n"/>
      <c r="AJ34">
        <f>SUBSTITUTE(SUBSTITUTE(D34," ",""),"　","")</f>
        <v/>
      </c>
    </row>
    <row r="35" ht="22" customHeight="1" s="118">
      <c r="A35" s="126" t="n">
        <v>31</v>
      </c>
      <c r="B35" s="126" t="n"/>
      <c r="C35" s="126" t="n"/>
      <c r="D35" s="127" t="n"/>
      <c r="E35" s="127" t="n"/>
      <c r="F35" s="128" t="n"/>
      <c r="G35" s="127" t="n"/>
      <c r="H35" s="127" t="n"/>
      <c r="I35" s="127">
        <f>IF(G35="","",IFERROR(VLOOKUP(TEXT(VALUE(SUBSTITUTE(G35,"-","")),"0000000"),郵便番号!$A:$C,3,FALSE),""))</f>
        <v/>
      </c>
      <c r="J35" s="127" t="n"/>
      <c r="K35" s="127" t="n"/>
      <c r="L35" s="127">
        <f>IF(J35="","",IFERROR(VLOOKUP(TEXT(VALUE(SUBSTITUTE(J35,"-","")),"0000000"),郵便番号!$A:$C,3,FALSE),""))</f>
        <v/>
      </c>
      <c r="M35" s="127" t="n"/>
      <c r="N35" s="127" t="n"/>
      <c r="O35" s="128" t="n"/>
      <c r="P35" s="127" t="n"/>
      <c r="Q35" s="128" t="n"/>
      <c r="R35" s="127" t="n"/>
      <c r="S35" s="128" t="n"/>
      <c r="T35" s="127" t="n"/>
      <c r="U35" s="128" t="n"/>
      <c r="V35" s="127" t="n"/>
      <c r="W35" s="128" t="n"/>
      <c r="X35" s="127" t="n"/>
      <c r="Y35" s="128" t="n"/>
      <c r="Z35" s="127" t="n"/>
      <c r="AA35" s="127" t="n"/>
      <c r="AB35" s="127" t="n"/>
      <c r="AC35" s="127" t="n"/>
      <c r="AD35" s="128" t="n"/>
      <c r="AE35" s="127" t="n"/>
      <c r="AF35" s="128" t="n"/>
      <c r="AG35" s="127" t="n"/>
      <c r="AH35" s="127" t="n"/>
      <c r="AJ35">
        <f>SUBSTITUTE(SUBSTITUTE(D35," ",""),"　","")</f>
        <v/>
      </c>
    </row>
    <row r="36" ht="22" customHeight="1" s="118">
      <c r="A36" s="126" t="n">
        <v>32</v>
      </c>
      <c r="B36" s="126" t="n"/>
      <c r="C36" s="126" t="n"/>
      <c r="D36" s="127" t="n"/>
      <c r="E36" s="127" t="n"/>
      <c r="F36" s="128" t="n"/>
      <c r="G36" s="127" t="n"/>
      <c r="H36" s="127" t="n"/>
      <c r="I36" s="127">
        <f>IF(G36="","",IFERROR(VLOOKUP(TEXT(VALUE(SUBSTITUTE(G36,"-","")),"0000000"),郵便番号!$A:$C,3,FALSE),""))</f>
        <v/>
      </c>
      <c r="J36" s="127" t="n"/>
      <c r="K36" s="127" t="n"/>
      <c r="L36" s="127">
        <f>IF(J36="","",IFERROR(VLOOKUP(TEXT(VALUE(SUBSTITUTE(J36,"-","")),"0000000"),郵便番号!$A:$C,3,FALSE),""))</f>
        <v/>
      </c>
      <c r="M36" s="127" t="n"/>
      <c r="N36" s="127" t="n"/>
      <c r="O36" s="128" t="n"/>
      <c r="P36" s="127" t="n"/>
      <c r="Q36" s="128" t="n"/>
      <c r="R36" s="127" t="n"/>
      <c r="S36" s="128" t="n"/>
      <c r="T36" s="127" t="n"/>
      <c r="U36" s="128" t="n"/>
      <c r="V36" s="127" t="n"/>
      <c r="W36" s="128" t="n"/>
      <c r="X36" s="127" t="n"/>
      <c r="Y36" s="128" t="n"/>
      <c r="Z36" s="127" t="n"/>
      <c r="AA36" s="127" t="n"/>
      <c r="AB36" s="127" t="n"/>
      <c r="AC36" s="127" t="n"/>
      <c r="AD36" s="128" t="n"/>
      <c r="AE36" s="127" t="n"/>
      <c r="AF36" s="128" t="n"/>
      <c r="AG36" s="127" t="n"/>
      <c r="AH36" s="127" t="n"/>
      <c r="AJ36">
        <f>SUBSTITUTE(SUBSTITUTE(D36," ",""),"　","")</f>
        <v/>
      </c>
    </row>
    <row r="37" ht="22" customHeight="1" s="118">
      <c r="A37" s="126" t="n">
        <v>33</v>
      </c>
      <c r="B37" s="126" t="n"/>
      <c r="C37" s="126" t="n"/>
      <c r="D37" s="127" t="n"/>
      <c r="E37" s="127" t="n"/>
      <c r="F37" s="128" t="n"/>
      <c r="G37" s="127" t="n"/>
      <c r="H37" s="127" t="n"/>
      <c r="I37" s="127">
        <f>IF(G37="","",IFERROR(VLOOKUP(TEXT(VALUE(SUBSTITUTE(G37,"-","")),"0000000"),郵便番号!$A:$C,3,FALSE),""))</f>
        <v/>
      </c>
      <c r="J37" s="127" t="n"/>
      <c r="K37" s="127" t="n"/>
      <c r="L37" s="127">
        <f>IF(J37="","",IFERROR(VLOOKUP(TEXT(VALUE(SUBSTITUTE(J37,"-","")),"0000000"),郵便番号!$A:$C,3,FALSE),""))</f>
        <v/>
      </c>
      <c r="M37" s="127" t="n"/>
      <c r="N37" s="127" t="n"/>
      <c r="O37" s="128" t="n"/>
      <c r="P37" s="127" t="n"/>
      <c r="Q37" s="128" t="n"/>
      <c r="R37" s="127" t="n"/>
      <c r="S37" s="128" t="n"/>
      <c r="T37" s="127" t="n"/>
      <c r="U37" s="128" t="n"/>
      <c r="V37" s="127" t="n"/>
      <c r="W37" s="128" t="n"/>
      <c r="X37" s="127" t="n"/>
      <c r="Y37" s="128" t="n"/>
      <c r="Z37" s="127" t="n"/>
      <c r="AA37" s="127" t="n"/>
      <c r="AB37" s="127" t="n"/>
      <c r="AC37" s="127" t="n"/>
      <c r="AD37" s="128" t="n"/>
      <c r="AE37" s="127" t="n"/>
      <c r="AF37" s="128" t="n"/>
      <c r="AG37" s="127" t="n"/>
      <c r="AH37" s="127" t="n"/>
      <c r="AJ37">
        <f>SUBSTITUTE(SUBSTITUTE(D37," ",""),"　","")</f>
        <v/>
      </c>
    </row>
    <row r="38" ht="22" customHeight="1" s="118">
      <c r="A38" s="126" t="n">
        <v>34</v>
      </c>
      <c r="B38" s="126" t="n"/>
      <c r="C38" s="126" t="n"/>
      <c r="D38" s="127" t="n"/>
      <c r="E38" s="127" t="n"/>
      <c r="F38" s="128" t="n"/>
      <c r="G38" s="127" t="n"/>
      <c r="H38" s="127" t="n"/>
      <c r="I38" s="127">
        <f>IF(G38="","",IFERROR(VLOOKUP(TEXT(VALUE(SUBSTITUTE(G38,"-","")),"0000000"),郵便番号!$A:$C,3,FALSE),""))</f>
        <v/>
      </c>
      <c r="J38" s="127" t="n"/>
      <c r="K38" s="127" t="n"/>
      <c r="L38" s="127">
        <f>IF(J38="","",IFERROR(VLOOKUP(TEXT(VALUE(SUBSTITUTE(J38,"-","")),"0000000"),郵便番号!$A:$C,3,FALSE),""))</f>
        <v/>
      </c>
      <c r="M38" s="127" t="n"/>
      <c r="N38" s="127" t="n"/>
      <c r="O38" s="128" t="n"/>
      <c r="P38" s="127" t="n"/>
      <c r="Q38" s="128" t="n"/>
      <c r="R38" s="127" t="n"/>
      <c r="S38" s="128" t="n"/>
      <c r="T38" s="127" t="n"/>
      <c r="U38" s="128" t="n"/>
      <c r="V38" s="127" t="n"/>
      <c r="W38" s="128" t="n"/>
      <c r="X38" s="127" t="n"/>
      <c r="Y38" s="128" t="n"/>
      <c r="Z38" s="127" t="n"/>
      <c r="AA38" s="127" t="n"/>
      <c r="AB38" s="127" t="n"/>
      <c r="AC38" s="127" t="n"/>
      <c r="AD38" s="128" t="n"/>
      <c r="AE38" s="127" t="n"/>
      <c r="AF38" s="128" t="n"/>
      <c r="AG38" s="127" t="n"/>
      <c r="AH38" s="127" t="n"/>
      <c r="AJ38">
        <f>SUBSTITUTE(SUBSTITUTE(D38," ",""),"　","")</f>
        <v/>
      </c>
    </row>
    <row r="39" ht="22" customHeight="1" s="118">
      <c r="A39" s="126" t="n">
        <v>35</v>
      </c>
      <c r="B39" s="126" t="n"/>
      <c r="C39" s="126" t="n"/>
      <c r="D39" s="127" t="n"/>
      <c r="E39" s="127" t="n"/>
      <c r="F39" s="128" t="n"/>
      <c r="G39" s="127" t="n"/>
      <c r="H39" s="127" t="n"/>
      <c r="I39" s="127">
        <f>IF(G39="","",IFERROR(VLOOKUP(TEXT(VALUE(SUBSTITUTE(G39,"-","")),"0000000"),郵便番号!$A:$C,3,FALSE),""))</f>
        <v/>
      </c>
      <c r="J39" s="127" t="n"/>
      <c r="K39" s="127" t="n"/>
      <c r="L39" s="127">
        <f>IF(J39="","",IFERROR(VLOOKUP(TEXT(VALUE(SUBSTITUTE(J39,"-","")),"0000000"),郵便番号!$A:$C,3,FALSE),""))</f>
        <v/>
      </c>
      <c r="M39" s="127" t="n"/>
      <c r="N39" s="127" t="n"/>
      <c r="O39" s="128" t="n"/>
      <c r="P39" s="127" t="n"/>
      <c r="Q39" s="128" t="n"/>
      <c r="R39" s="127" t="n"/>
      <c r="S39" s="128" t="n"/>
      <c r="T39" s="127" t="n"/>
      <c r="U39" s="128" t="n"/>
      <c r="V39" s="127" t="n"/>
      <c r="W39" s="128" t="n"/>
      <c r="X39" s="127" t="n"/>
      <c r="Y39" s="128" t="n"/>
      <c r="Z39" s="127" t="n"/>
      <c r="AA39" s="127" t="n"/>
      <c r="AB39" s="127" t="n"/>
      <c r="AC39" s="127" t="n"/>
      <c r="AD39" s="128" t="n"/>
      <c r="AE39" s="127" t="n"/>
      <c r="AF39" s="128" t="n"/>
      <c r="AG39" s="127" t="n"/>
      <c r="AH39" s="127" t="n"/>
      <c r="AJ39">
        <f>SUBSTITUTE(SUBSTITUTE(D39," ",""),"　","")</f>
        <v/>
      </c>
    </row>
    <row r="40" ht="22" customHeight="1" s="118">
      <c r="A40" s="126" t="n">
        <v>36</v>
      </c>
      <c r="B40" s="126" t="n"/>
      <c r="C40" s="126" t="n"/>
      <c r="D40" s="127" t="n"/>
      <c r="E40" s="127" t="n"/>
      <c r="F40" s="128" t="n"/>
      <c r="G40" s="127" t="n"/>
      <c r="H40" s="127" t="n"/>
      <c r="I40" s="127">
        <f>IF(G40="","",IFERROR(VLOOKUP(TEXT(VALUE(SUBSTITUTE(G40,"-","")),"0000000"),郵便番号!$A:$C,3,FALSE),""))</f>
        <v/>
      </c>
      <c r="J40" s="127" t="n"/>
      <c r="K40" s="127" t="n"/>
      <c r="L40" s="127">
        <f>IF(J40="","",IFERROR(VLOOKUP(TEXT(VALUE(SUBSTITUTE(J40,"-","")),"0000000"),郵便番号!$A:$C,3,FALSE),""))</f>
        <v/>
      </c>
      <c r="M40" s="127" t="n"/>
      <c r="N40" s="127" t="n"/>
      <c r="O40" s="128" t="n"/>
      <c r="P40" s="127" t="n"/>
      <c r="Q40" s="128" t="n"/>
      <c r="R40" s="127" t="n"/>
      <c r="S40" s="128" t="n"/>
      <c r="T40" s="127" t="n"/>
      <c r="U40" s="128" t="n"/>
      <c r="V40" s="127" t="n"/>
      <c r="W40" s="128" t="n"/>
      <c r="X40" s="127" t="n"/>
      <c r="Y40" s="128" t="n"/>
      <c r="Z40" s="127" t="n"/>
      <c r="AA40" s="127" t="n"/>
      <c r="AB40" s="127" t="n"/>
      <c r="AC40" s="127" t="n"/>
      <c r="AD40" s="128" t="n"/>
      <c r="AE40" s="127" t="n"/>
      <c r="AF40" s="128" t="n"/>
      <c r="AG40" s="127" t="n"/>
      <c r="AH40" s="127" t="n"/>
      <c r="AJ40">
        <f>SUBSTITUTE(SUBSTITUTE(D40," ",""),"　","")</f>
        <v/>
      </c>
    </row>
    <row r="41" ht="22" customHeight="1" s="118">
      <c r="A41" s="126" t="n">
        <v>37</v>
      </c>
      <c r="B41" s="126" t="n"/>
      <c r="C41" s="126" t="n"/>
      <c r="D41" s="127" t="n"/>
      <c r="E41" s="127" t="n"/>
      <c r="F41" s="128" t="n"/>
      <c r="G41" s="127" t="n"/>
      <c r="H41" s="127" t="n"/>
      <c r="I41" s="127">
        <f>IF(G41="","",IFERROR(VLOOKUP(TEXT(VALUE(SUBSTITUTE(G41,"-","")),"0000000"),郵便番号!$A:$C,3,FALSE),""))</f>
        <v/>
      </c>
      <c r="J41" s="127" t="n"/>
      <c r="K41" s="127" t="n"/>
      <c r="L41" s="127">
        <f>IF(J41="","",IFERROR(VLOOKUP(TEXT(VALUE(SUBSTITUTE(J41,"-","")),"0000000"),郵便番号!$A:$C,3,FALSE),""))</f>
        <v/>
      </c>
      <c r="M41" s="127" t="n"/>
      <c r="N41" s="127" t="n"/>
      <c r="O41" s="128" t="n"/>
      <c r="P41" s="127" t="n"/>
      <c r="Q41" s="128" t="n"/>
      <c r="R41" s="127" t="n"/>
      <c r="S41" s="128" t="n"/>
      <c r="T41" s="127" t="n"/>
      <c r="U41" s="128" t="n"/>
      <c r="V41" s="127" t="n"/>
      <c r="W41" s="128" t="n"/>
      <c r="X41" s="127" t="n"/>
      <c r="Y41" s="128" t="n"/>
      <c r="Z41" s="127" t="n"/>
      <c r="AA41" s="127" t="n"/>
      <c r="AB41" s="127" t="n"/>
      <c r="AC41" s="127" t="n"/>
      <c r="AD41" s="128" t="n"/>
      <c r="AE41" s="127" t="n"/>
      <c r="AF41" s="128" t="n"/>
      <c r="AG41" s="127" t="n"/>
      <c r="AH41" s="127" t="n"/>
      <c r="AJ41">
        <f>SUBSTITUTE(SUBSTITUTE(D41," ",""),"　","")</f>
        <v/>
      </c>
    </row>
    <row r="42" ht="22" customHeight="1" s="118">
      <c r="A42" s="126" t="n">
        <v>38</v>
      </c>
      <c r="B42" s="126" t="n"/>
      <c r="C42" s="126" t="n"/>
      <c r="D42" s="127" t="n"/>
      <c r="E42" s="127" t="n"/>
      <c r="F42" s="128" t="n"/>
      <c r="G42" s="127" t="n"/>
      <c r="H42" s="127" t="n"/>
      <c r="I42" s="127">
        <f>IF(G42="","",IFERROR(VLOOKUP(TEXT(VALUE(SUBSTITUTE(G42,"-","")),"0000000"),郵便番号!$A:$C,3,FALSE),""))</f>
        <v/>
      </c>
      <c r="J42" s="127" t="n"/>
      <c r="K42" s="127" t="n"/>
      <c r="L42" s="127">
        <f>IF(J42="","",IFERROR(VLOOKUP(TEXT(VALUE(SUBSTITUTE(J42,"-","")),"0000000"),郵便番号!$A:$C,3,FALSE),""))</f>
        <v/>
      </c>
      <c r="M42" s="127" t="n"/>
      <c r="N42" s="127" t="n"/>
      <c r="O42" s="128" t="n"/>
      <c r="P42" s="127" t="n"/>
      <c r="Q42" s="128" t="n"/>
      <c r="R42" s="127" t="n"/>
      <c r="S42" s="128" t="n"/>
      <c r="T42" s="127" t="n"/>
      <c r="U42" s="128" t="n"/>
      <c r="V42" s="127" t="n"/>
      <c r="W42" s="128" t="n"/>
      <c r="X42" s="127" t="n"/>
      <c r="Y42" s="128" t="n"/>
      <c r="Z42" s="127" t="n"/>
      <c r="AA42" s="127" t="n"/>
      <c r="AB42" s="127" t="n"/>
      <c r="AC42" s="127" t="n"/>
      <c r="AD42" s="128" t="n"/>
      <c r="AE42" s="127" t="n"/>
      <c r="AF42" s="128" t="n"/>
      <c r="AG42" s="127" t="n"/>
      <c r="AH42" s="127" t="n"/>
      <c r="AJ42">
        <f>SUBSTITUTE(SUBSTITUTE(D42," ",""),"　","")</f>
        <v/>
      </c>
    </row>
    <row r="43" ht="22" customHeight="1" s="118">
      <c r="A43" s="126" t="n">
        <v>39</v>
      </c>
      <c r="B43" s="126" t="n"/>
      <c r="C43" s="126" t="n"/>
      <c r="D43" s="127" t="n"/>
      <c r="E43" s="127" t="n"/>
      <c r="F43" s="128" t="n"/>
      <c r="G43" s="127" t="n"/>
      <c r="H43" s="127" t="n"/>
      <c r="I43" s="127">
        <f>IF(G43="","",IFERROR(VLOOKUP(TEXT(VALUE(SUBSTITUTE(G43,"-","")),"0000000"),郵便番号!$A:$C,3,FALSE),""))</f>
        <v/>
      </c>
      <c r="J43" s="127" t="n"/>
      <c r="K43" s="127" t="n"/>
      <c r="L43" s="127">
        <f>IF(J43="","",IFERROR(VLOOKUP(TEXT(VALUE(SUBSTITUTE(J43,"-","")),"0000000"),郵便番号!$A:$C,3,FALSE),""))</f>
        <v/>
      </c>
      <c r="M43" s="127" t="n"/>
      <c r="N43" s="127" t="n"/>
      <c r="O43" s="128" t="n"/>
      <c r="P43" s="127" t="n"/>
      <c r="Q43" s="128" t="n"/>
      <c r="R43" s="127" t="n"/>
      <c r="S43" s="128" t="n"/>
      <c r="T43" s="127" t="n"/>
      <c r="U43" s="128" t="n"/>
      <c r="V43" s="127" t="n"/>
      <c r="W43" s="128" t="n"/>
      <c r="X43" s="127" t="n"/>
      <c r="Y43" s="128" t="n"/>
      <c r="Z43" s="127" t="n"/>
      <c r="AA43" s="127" t="n"/>
      <c r="AB43" s="127" t="n"/>
      <c r="AC43" s="127" t="n"/>
      <c r="AD43" s="128" t="n"/>
      <c r="AE43" s="127" t="n"/>
      <c r="AF43" s="128" t="n"/>
      <c r="AG43" s="127" t="n"/>
      <c r="AH43" s="127" t="n"/>
      <c r="AJ43">
        <f>SUBSTITUTE(SUBSTITUTE(D43," ",""),"　","")</f>
        <v/>
      </c>
    </row>
    <row r="44" ht="22" customHeight="1" s="118">
      <c r="A44" s="126" t="n">
        <v>40</v>
      </c>
      <c r="B44" s="126" t="n"/>
      <c r="C44" s="126" t="n"/>
      <c r="D44" s="127" t="n"/>
      <c r="E44" s="127" t="n"/>
      <c r="F44" s="128" t="n"/>
      <c r="G44" s="127" t="n"/>
      <c r="H44" s="127" t="n"/>
      <c r="I44" s="127">
        <f>IF(G44="","",IFERROR(VLOOKUP(TEXT(VALUE(SUBSTITUTE(G44,"-","")),"0000000"),郵便番号!$A:$C,3,FALSE),""))</f>
        <v/>
      </c>
      <c r="J44" s="127" t="n"/>
      <c r="K44" s="127" t="n"/>
      <c r="L44" s="127">
        <f>IF(J44="","",IFERROR(VLOOKUP(TEXT(VALUE(SUBSTITUTE(J44,"-","")),"0000000"),郵便番号!$A:$C,3,FALSE),""))</f>
        <v/>
      </c>
      <c r="M44" s="127" t="n"/>
      <c r="N44" s="127" t="n"/>
      <c r="O44" s="128" t="n"/>
      <c r="P44" s="127" t="n"/>
      <c r="Q44" s="128" t="n"/>
      <c r="R44" s="127" t="n"/>
      <c r="S44" s="128" t="n"/>
      <c r="T44" s="127" t="n"/>
      <c r="U44" s="128" t="n"/>
      <c r="V44" s="127" t="n"/>
      <c r="W44" s="128" t="n"/>
      <c r="X44" s="127" t="n"/>
      <c r="Y44" s="128" t="n"/>
      <c r="Z44" s="127" t="n"/>
      <c r="AA44" s="127" t="n"/>
      <c r="AB44" s="127" t="n"/>
      <c r="AC44" s="127" t="n"/>
      <c r="AD44" s="128" t="n"/>
      <c r="AE44" s="127" t="n"/>
      <c r="AF44" s="128" t="n"/>
      <c r="AG44" s="127" t="n"/>
      <c r="AH44" s="127" t="n"/>
      <c r="AJ44">
        <f>SUBSTITUTE(SUBSTITUTE(D44," ",""),"　","")</f>
        <v/>
      </c>
    </row>
  </sheetData>
  <mergeCells count="6">
    <mergeCell ref="A2:F2"/>
    <mergeCell ref="G2:I2"/>
    <mergeCell ref="J2:L2"/>
    <mergeCell ref="AA2:AC2"/>
    <mergeCell ref="N2:Y2"/>
    <mergeCell ref="AD2:AG2"/>
  </mergeCells>
  <dataValidations count="1">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AD205"/>
  <sheetViews>
    <sheetView workbookViewId="0">
      <pane ySplit="5" topLeftCell="A6" activePane="bottomLeft" state="frozen"/>
      <selection pane="bottomLeft" activeCell="A1" sqref="A1"/>
    </sheetView>
  </sheetViews>
  <sheetFormatPr baseColWidth="8" defaultRowHeight="15"/>
  <cols>
    <col width="52"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width="6" customWidth="1" style="118" min="14" max="14"/>
    <col width="9" customWidth="1" style="118" min="15" max="15"/>
    <col width="14" customWidth="1" style="118" min="16" max="16"/>
    <col width="28" customWidth="1" style="118" min="17" max="17"/>
    <col width="28" customWidth="1" style="118" min="18" max="18"/>
    <col width="12" customWidth="1" style="118" min="19" max="19"/>
    <col width="8" customWidth="1" style="118" min="20" max="20"/>
    <col width="14" customWidth="1" style="118" min="21" max="21"/>
    <col width="26"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s>
  <sheetData>
    <row r="1">
      <c r="A1" s="129" t="inlineStr">
        <is>
          <t>資格取込（1行＝1件で貼り付けてください）</t>
        </is>
      </c>
    </row>
    <row r="2">
      <c r="A2" s="121" t="inlineStr">
        <is>
          <t>A6 以降に、資格取得の一覧をそのまま貼り付けます。「入力」シートの名簿と照合して、各生徒の資格欄に自動で追加します。</t>
        </is>
      </c>
    </row>
    <row r="3">
      <c r="A3" s="121" t="inlineStr">
        <is>
          <t>書式: 3-2-15〔空白またはタブ〕山田 太郎 基礎製図検定 令和6年7月10日　…学年-組-出席番号 → 氏名 → 資格名 → 取得日 の順。</t>
        </is>
      </c>
    </row>
    <row r="4">
      <c r="A4" s="121" t="inlineStr">
        <is>
          <t>先頭の番号がないときは氏名で照合します。取得日は 令和6年7月10日 / 2024/7/10 のどちらでも。すでに「入力」シートに手入力してある資格と同じものは「重複」として飛ばします。</t>
        </is>
      </c>
    </row>
    <row r="5">
      <c r="A5" s="130" t="inlineStr">
        <is>
          <t>貼付原文</t>
        </is>
      </c>
      <c r="B5" s="130" t="inlineStr">
        <is>
          <t>整形</t>
        </is>
      </c>
      <c r="C5" s="130" t="inlineStr">
        <is>
          <t>語数</t>
        </is>
      </c>
      <c r="D5" s="130" t="inlineStr">
        <is>
          <t>語1</t>
        </is>
      </c>
      <c r="E5" s="130" t="inlineStr">
        <is>
          <t>語2</t>
        </is>
      </c>
      <c r="F5" s="130" t="inlineStr">
        <is>
          <t>語3</t>
        </is>
      </c>
      <c r="G5" s="130" t="inlineStr">
        <is>
          <t>語4</t>
        </is>
      </c>
      <c r="H5" s="130" t="inlineStr">
        <is>
          <t>語5</t>
        </is>
      </c>
      <c r="I5" s="130" t="inlineStr">
        <is>
          <t>語6</t>
        </is>
      </c>
      <c r="J5" s="130" t="inlineStr">
        <is>
          <t>語7</t>
        </is>
      </c>
      <c r="K5" s="130" t="inlineStr">
        <is>
          <t>語8</t>
        </is>
      </c>
      <c r="L5" s="130" t="inlineStr">
        <is>
          <t>ID</t>
        </is>
      </c>
      <c r="M5" s="130" t="inlineStr">
        <is>
          <t>ID有</t>
        </is>
      </c>
      <c r="N5" s="130" t="inlineStr">
        <is>
          <t>組</t>
        </is>
      </c>
      <c r="O5" s="130" t="inlineStr">
        <is>
          <t>出席番号</t>
        </is>
      </c>
      <c r="P5" s="130" t="inlineStr">
        <is>
          <t>氏名</t>
        </is>
      </c>
      <c r="Q5" s="130" t="inlineStr">
        <is>
          <t>資格名（貼付）</t>
        </is>
      </c>
      <c r="R5" s="130" t="inlineStr">
        <is>
          <t>正式名称</t>
        </is>
      </c>
      <c r="S5" s="130" t="inlineStr">
        <is>
          <t>取得日</t>
        </is>
      </c>
      <c r="T5" s="130" t="inlineStr">
        <is>
          <t>名簿No</t>
        </is>
      </c>
      <c r="U5" s="130" t="inlineStr">
        <is>
          <t>名簿の氏名</t>
        </is>
      </c>
      <c r="V5" s="130" t="inlineStr">
        <is>
          <t>状態</t>
        </is>
      </c>
      <c r="W5" s="130" t="inlineStr">
        <is>
          <t>有効</t>
        </is>
      </c>
      <c r="X5" s="130" t="inlineStr">
        <is>
          <t>行</t>
        </is>
      </c>
      <c r="Y5" s="130" t="inlineStr">
        <is>
          <t>順位</t>
        </is>
      </c>
      <c r="Z5" s="130" t="inlineStr">
        <is>
          <t>キー</t>
        </is>
      </c>
    </row>
    <row r="6">
      <c r="A6" s="131"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2">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$205,T6,$R$6:$R$205,R6,$X$6:$X$205,"&lt;"&amp;X6))&gt;0,"重複","反映")))))</f>
        <v/>
      </c>
      <c r="W6">
        <f>IF(V6="反映",1,0)</f>
        <v/>
      </c>
      <c r="X6" t="n">
        <v>6</v>
      </c>
      <c r="Y6">
        <f>IF(W6=0,"",COUNTIFS($T$6:$T$205,T6,$W$6:$W$205,1,$S$6:$S$205,"&lt;"&amp;S6)+COUNTIFS($T$6:$T$205,T6,$W$6:$W$205,1,$S$6:$S$205,S6,$X$6:$X$205,"&lt;"&amp;X6)+1)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row>
    <row r="7">
      <c r="A7" s="131"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2">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$205,T7,$R$6:$R$205,R7,$X$6:$X$205,"&lt;"&amp;X7))&gt;0,"重複","反映")))))</f>
        <v/>
      </c>
      <c r="W7">
        <f>IF(V7="反映",1,0)</f>
        <v/>
      </c>
      <c r="X7" t="n">
        <v>7</v>
      </c>
      <c r="Y7">
        <f>IF(W7=0,"",COUNTIFS($T$6:$T$205,T7,$W$6:$W$205,1,$S$6:$S$205,"&lt;"&amp;S7)+COUNTIFS($T$6:$T$205,T7,$W$6:$W$205,1,$S$6:$S$205,S7,$X$6:$X$205,"&lt;"&amp;X7)+1)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row>
    <row r="8">
      <c r="A8" s="131"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2">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$205,T8,$R$6:$R$205,R8,$X$6:$X$205,"&lt;"&amp;X8))&gt;0,"重複","反映")))))</f>
        <v/>
      </c>
      <c r="W8">
        <f>IF(V8="反映",1,0)</f>
        <v/>
      </c>
      <c r="X8" t="n">
        <v>8</v>
      </c>
      <c r="Y8">
        <f>IF(W8=0,"",COUNTIFS($T$6:$T$205,T8,$W$6:$W$205,1,$S$6:$S$205,"&lt;"&amp;S8)+COUNTIFS($T$6:$T$205,T8,$W$6:$W$205,1,$S$6:$S$205,S8,$X$6:$X$205,"&lt;"&amp;X8)+1)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row>
    <row r="9">
      <c r="A9" s="131"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2">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$205,T9,$R$6:$R$205,R9,$X$6:$X$205,"&lt;"&amp;X9))&gt;0,"重複","反映")))))</f>
        <v/>
      </c>
      <c r="W9">
        <f>IF(V9="反映",1,0)</f>
        <v/>
      </c>
      <c r="X9" t="n">
        <v>9</v>
      </c>
      <c r="Y9">
        <f>IF(W9=0,"",COUNTIFS($T$6:$T$205,T9,$W$6:$W$205,1,$S$6:$S$205,"&lt;"&amp;S9)+COUNTIFS($T$6:$T$205,T9,$W$6:$W$205,1,$S$6:$S$205,S9,$X$6:$X$205,"&lt;"&amp;X9)+1)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row>
    <row r="10">
      <c r="A10" s="131"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2">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$205,T10,$R$6:$R$205,R10,$X$6:$X$205,"&lt;"&amp;X10))&gt;0,"重複","反映")))))</f>
        <v/>
      </c>
      <c r="W10">
        <f>IF(V10="反映",1,0)</f>
        <v/>
      </c>
      <c r="X10" t="n">
        <v>10</v>
      </c>
      <c r="Y10">
        <f>IF(W10=0,"",COUNTIFS($T$6:$T$205,T10,$W$6:$W$205,1,$S$6:$S$205,"&lt;"&amp;S10)+COUNTIFS($T$6:$T$205,T10,$W$6:$W$205,1,$S$6:$S$205,S10,$X$6:$X$205,"&lt;"&amp;X10)+1)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row>
    <row r="11">
      <c r="A11" s="131"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2">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$205,T11,$R$6:$R$205,R11,$X$6:$X$205,"&lt;"&amp;X11))&gt;0,"重複","反映")))))</f>
        <v/>
      </c>
      <c r="W11">
        <f>IF(V11="反映",1,0)</f>
        <v/>
      </c>
      <c r="X11" t="n">
        <v>11</v>
      </c>
      <c r="Y11">
        <f>IF(W11=0,"",COUNTIFS($T$6:$T$205,T11,$W$6:$W$205,1,$S$6:$S$205,"&lt;"&amp;S11)+COUNTIFS($T$6:$T$205,T11,$W$6:$W$205,1,$S$6:$S$205,S11,$X$6:$X$205,"&lt;"&amp;X11)+1)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row>
    <row r="12">
      <c r="A12" s="131"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2">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$205,T12,$R$6:$R$205,R12,$X$6:$X$205,"&lt;"&amp;X12))&gt;0,"重複","反映")))))</f>
        <v/>
      </c>
      <c r="W12">
        <f>IF(V12="反映",1,0)</f>
        <v/>
      </c>
      <c r="X12" t="n">
        <v>12</v>
      </c>
      <c r="Y12">
        <f>IF(W12=0,"",COUNTIFS($T$6:$T$205,T12,$W$6:$W$205,1,$S$6:$S$205,"&lt;"&amp;S12)+COUNTIFS($T$6:$T$205,T12,$W$6:$W$205,1,$S$6:$S$205,S12,$X$6:$X$205,"&lt;"&amp;X12)+1)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row>
    <row r="13">
      <c r="A13" s="131"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2">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$205,T13,$R$6:$R$205,R13,$X$6:$X$205,"&lt;"&amp;X13))&gt;0,"重複","反映")))))</f>
        <v/>
      </c>
      <c r="W13">
        <f>IF(V13="反映",1,0)</f>
        <v/>
      </c>
      <c r="X13" t="n">
        <v>13</v>
      </c>
      <c r="Y13">
        <f>IF(W13=0,"",COUNTIFS($T$6:$T$205,T13,$W$6:$W$205,1,$S$6:$S$205,"&lt;"&amp;S13)+COUNTIFS($T$6:$T$205,T13,$W$6:$W$205,1,$S$6:$S$205,S13,$X$6:$X$205,"&lt;"&amp;X13)+1)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row>
    <row r="14">
      <c r="A14" s="131"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2">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$205,T14,$R$6:$R$205,R14,$X$6:$X$205,"&lt;"&amp;X14))&gt;0,"重複","反映")))))</f>
        <v/>
      </c>
      <c r="W14">
        <f>IF(V14="反映",1,0)</f>
        <v/>
      </c>
      <c r="X14" t="n">
        <v>14</v>
      </c>
      <c r="Y14">
        <f>IF(W14=0,"",COUNTIFS($T$6:$T$205,T14,$W$6:$W$205,1,$S$6:$S$205,"&lt;"&amp;S14)+COUNTIFS($T$6:$T$205,T14,$W$6:$W$205,1,$S$6:$S$205,S14,$X$6:$X$205,"&lt;"&amp;X14)+1)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row>
    <row r="15">
      <c r="A15" s="131"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2">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$205,T15,$R$6:$R$205,R15,$X$6:$X$205,"&lt;"&amp;X15))&gt;0,"重複","反映")))))</f>
        <v/>
      </c>
      <c r="W15">
        <f>IF(V15="反映",1,0)</f>
        <v/>
      </c>
      <c r="X15" t="n">
        <v>15</v>
      </c>
      <c r="Y15">
        <f>IF(W15=0,"",COUNTIFS($T$6:$T$205,T15,$W$6:$W$205,1,$S$6:$S$205,"&lt;"&amp;S15)+COUNTIFS($T$6:$T$205,T15,$W$6:$W$205,1,$S$6:$S$205,S15,$X$6:$X$205,"&lt;"&amp;X15)+1)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row>
    <row r="16">
      <c r="A16" s="131"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2">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$205,T16,$R$6:$R$205,R16,$X$6:$X$205,"&lt;"&amp;X16))&gt;0,"重複","反映")))))</f>
        <v/>
      </c>
      <c r="W16">
        <f>IF(V16="反映",1,0)</f>
        <v/>
      </c>
      <c r="X16" t="n">
        <v>16</v>
      </c>
      <c r="Y16">
        <f>IF(W16=0,"",COUNTIFS($T$6:$T$205,T16,$W$6:$W$205,1,$S$6:$S$205,"&lt;"&amp;S16)+COUNTIFS($T$6:$T$205,T16,$W$6:$W$205,1,$S$6:$S$205,S16,$X$6:$X$205,"&lt;"&amp;X16)+1)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row>
    <row r="17">
      <c r="A17" s="131"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2">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$205,T17,$R$6:$R$205,R17,$X$6:$X$205,"&lt;"&amp;X17))&gt;0,"重複","反映")))))</f>
        <v/>
      </c>
      <c r="W17">
        <f>IF(V17="反映",1,0)</f>
        <v/>
      </c>
      <c r="X17" t="n">
        <v>17</v>
      </c>
      <c r="Y17">
        <f>IF(W17=0,"",COUNTIFS($T$6:$T$205,T17,$W$6:$W$205,1,$S$6:$S$205,"&lt;"&amp;S17)+COUNTIFS($T$6:$T$205,T17,$W$6:$W$205,1,$S$6:$S$205,S17,$X$6:$X$205,"&lt;"&amp;X17)+1)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row>
    <row r="18">
      <c r="A18" s="131"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2">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$205,T18,$R$6:$R$205,R18,$X$6:$X$205,"&lt;"&amp;X18))&gt;0,"重複","反映")))))</f>
        <v/>
      </c>
      <c r="W18">
        <f>IF(V18="反映",1,0)</f>
        <v/>
      </c>
      <c r="X18" t="n">
        <v>18</v>
      </c>
      <c r="Y18">
        <f>IF(W18=0,"",COUNTIFS($T$6:$T$205,T18,$W$6:$W$205,1,$S$6:$S$205,"&lt;"&amp;S18)+COUNTIFS($T$6:$T$205,T18,$W$6:$W$205,1,$S$6:$S$205,S18,$X$6:$X$205,"&lt;"&amp;X18)+1)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row>
    <row r="19">
      <c r="A19" s="131"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2">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$205,T19,$R$6:$R$205,R19,$X$6:$X$205,"&lt;"&amp;X19))&gt;0,"重複","反映")))))</f>
        <v/>
      </c>
      <c r="W19">
        <f>IF(V19="反映",1,0)</f>
        <v/>
      </c>
      <c r="X19" t="n">
        <v>19</v>
      </c>
      <c r="Y19">
        <f>IF(W19=0,"",COUNTIFS($T$6:$T$205,T19,$W$6:$W$205,1,$S$6:$S$205,"&lt;"&amp;S19)+COUNTIFS($T$6:$T$205,T19,$W$6:$W$205,1,$S$6:$S$205,S19,$X$6:$X$205,"&lt;"&amp;X19)+1)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row>
    <row r="20">
      <c r="A20" s="131"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2">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$205,T20,$R$6:$R$205,R20,$X$6:$X$205,"&lt;"&amp;X20))&gt;0,"重複","反映")))))</f>
        <v/>
      </c>
      <c r="W20">
        <f>IF(V20="反映",1,0)</f>
        <v/>
      </c>
      <c r="X20" t="n">
        <v>20</v>
      </c>
      <c r="Y20">
        <f>IF(W20=0,"",COUNTIFS($T$6:$T$205,T20,$W$6:$W$205,1,$S$6:$S$205,"&lt;"&amp;S20)+COUNTIFS($T$6:$T$205,T20,$W$6:$W$205,1,$S$6:$S$205,S20,$X$6:$X$205,"&lt;"&amp;X20)+1)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row>
    <row r="21">
      <c r="A21" s="131"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2">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$205,T21,$R$6:$R$205,R21,$X$6:$X$205,"&lt;"&amp;X21))&gt;0,"重複","反映")))))</f>
        <v/>
      </c>
      <c r="W21">
        <f>IF(V21="反映",1,0)</f>
        <v/>
      </c>
      <c r="X21" t="n">
        <v>21</v>
      </c>
      <c r="Y21">
        <f>IF(W21=0,"",COUNTIFS($T$6:$T$205,T21,$W$6:$W$205,1,$S$6:$S$205,"&lt;"&amp;S21)+COUNTIFS($T$6:$T$205,T21,$W$6:$W$205,1,$S$6:$S$205,S21,$X$6:$X$205,"&lt;"&amp;X21)+1)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row>
    <row r="22">
      <c r="A22" s="131"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2">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$205,T22,$R$6:$R$205,R22,$X$6:$X$205,"&lt;"&amp;X22))&gt;0,"重複","反映")))))</f>
        <v/>
      </c>
      <c r="W22">
        <f>IF(V22="反映",1,0)</f>
        <v/>
      </c>
      <c r="X22" t="n">
        <v>22</v>
      </c>
      <c r="Y22">
        <f>IF(W22=0,"",COUNTIFS($T$6:$T$205,T22,$W$6:$W$205,1,$S$6:$S$205,"&lt;"&amp;S22)+COUNTIFS($T$6:$T$205,T22,$W$6:$W$205,1,$S$6:$S$205,S22,$X$6:$X$205,"&lt;"&amp;X22)+1)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row>
    <row r="23">
      <c r="A23" s="131"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2">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$205,T23,$R$6:$R$205,R23,$X$6:$X$205,"&lt;"&amp;X23))&gt;0,"重複","反映")))))</f>
        <v/>
      </c>
      <c r="W23">
        <f>IF(V23="反映",1,0)</f>
        <v/>
      </c>
      <c r="X23" t="n">
        <v>23</v>
      </c>
      <c r="Y23">
        <f>IF(W23=0,"",COUNTIFS($T$6:$T$205,T23,$W$6:$W$205,1,$S$6:$S$205,"&lt;"&amp;S23)+COUNTIFS($T$6:$T$205,T23,$W$6:$W$205,1,$S$6:$S$205,S23,$X$6:$X$205,"&lt;"&amp;X23)+1)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row>
    <row r="24">
      <c r="A24" s="131"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2">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$205,T24,$R$6:$R$205,R24,$X$6:$X$205,"&lt;"&amp;X24))&gt;0,"重複","反映")))))</f>
        <v/>
      </c>
      <c r="W24">
        <f>IF(V24="反映",1,0)</f>
        <v/>
      </c>
      <c r="X24" t="n">
        <v>24</v>
      </c>
      <c r="Y24">
        <f>IF(W24=0,"",COUNTIFS($T$6:$T$205,T24,$W$6:$W$205,1,$S$6:$S$205,"&lt;"&amp;S24)+COUNTIFS($T$6:$T$205,T24,$W$6:$W$205,1,$S$6:$S$205,S24,$X$6:$X$205,"&lt;"&amp;X24)+1)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row>
    <row r="25">
      <c r="A25" s="131"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2">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$205,T25,$R$6:$R$205,R25,$X$6:$X$205,"&lt;"&amp;X25))&gt;0,"重複","反映")))))</f>
        <v/>
      </c>
      <c r="W25">
        <f>IF(V25="反映",1,0)</f>
        <v/>
      </c>
      <c r="X25" t="n">
        <v>25</v>
      </c>
      <c r="Y25">
        <f>IF(W25=0,"",COUNTIFS($T$6:$T$205,T25,$W$6:$W$205,1,$S$6:$S$205,"&lt;"&amp;S25)+COUNTIFS($T$6:$T$205,T25,$W$6:$W$205,1,$S$6:$S$205,S25,$X$6:$X$205,"&lt;"&amp;X25)+1)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row>
    <row r="26">
      <c r="A26" s="131"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2">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$205,T26,$R$6:$R$205,R26,$X$6:$X$205,"&lt;"&amp;X26))&gt;0,"重複","反映")))))</f>
        <v/>
      </c>
      <c r="W26">
        <f>IF(V26="反映",1,0)</f>
        <v/>
      </c>
      <c r="X26" t="n">
        <v>26</v>
      </c>
      <c r="Y26">
        <f>IF(W26=0,"",COUNTIFS($T$6:$T$205,T26,$W$6:$W$205,1,$S$6:$S$205,"&lt;"&amp;S26)+COUNTIFS($T$6:$T$205,T26,$W$6:$W$205,1,$S$6:$S$205,S26,$X$6:$X$205,"&lt;"&amp;X26)+1)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row>
    <row r="27">
      <c r="A27" s="131"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2">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$205,T27,$R$6:$R$205,R27,$X$6:$X$205,"&lt;"&amp;X27))&gt;0,"重複","反映")))))</f>
        <v/>
      </c>
      <c r="W27">
        <f>IF(V27="反映",1,0)</f>
        <v/>
      </c>
      <c r="X27" t="n">
        <v>27</v>
      </c>
      <c r="Y27">
        <f>IF(W27=0,"",COUNTIFS($T$6:$T$205,T27,$W$6:$W$205,1,$S$6:$S$205,"&lt;"&amp;S27)+COUNTIFS($T$6:$T$205,T27,$W$6:$W$205,1,$S$6:$S$205,S27,$X$6:$X$205,"&lt;"&amp;X27)+1)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row>
    <row r="28">
      <c r="A28" s="131"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2">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$205,T28,$R$6:$R$205,R28,$X$6:$X$205,"&lt;"&amp;X28))&gt;0,"重複","反映")))))</f>
        <v/>
      </c>
      <c r="W28">
        <f>IF(V28="反映",1,0)</f>
        <v/>
      </c>
      <c r="X28" t="n">
        <v>28</v>
      </c>
      <c r="Y28">
        <f>IF(W28=0,"",COUNTIFS($T$6:$T$205,T28,$W$6:$W$205,1,$S$6:$S$205,"&lt;"&amp;S28)+COUNTIFS($T$6:$T$205,T28,$W$6:$W$205,1,$S$6:$S$205,S28,$X$6:$X$205,"&lt;"&amp;X28)+1)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row>
    <row r="29">
      <c r="A29" s="131"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2">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$205,T29,$R$6:$R$205,R29,$X$6:$X$205,"&lt;"&amp;X29))&gt;0,"重複","反映")))))</f>
        <v/>
      </c>
      <c r="W29">
        <f>IF(V29="反映",1,0)</f>
        <v/>
      </c>
      <c r="X29" t="n">
        <v>29</v>
      </c>
      <c r="Y29">
        <f>IF(W29=0,"",COUNTIFS($T$6:$T$205,T29,$W$6:$W$205,1,$S$6:$S$205,"&lt;"&amp;S29)+COUNTIFS($T$6:$T$205,T29,$W$6:$W$205,1,$S$6:$S$205,S29,$X$6:$X$205,"&lt;"&amp;X29)+1)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row>
    <row r="30">
      <c r="A30" s="131"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2">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$205,T30,$R$6:$R$205,R30,$X$6:$X$205,"&lt;"&amp;X30))&gt;0,"重複","反映")))))</f>
        <v/>
      </c>
      <c r="W30">
        <f>IF(V30="反映",1,0)</f>
        <v/>
      </c>
      <c r="X30" t="n">
        <v>30</v>
      </c>
      <c r="Y30">
        <f>IF(W30=0,"",COUNTIFS($T$6:$T$205,T30,$W$6:$W$205,1,$S$6:$S$205,"&lt;"&amp;S30)+COUNTIFS($T$6:$T$205,T30,$W$6:$W$205,1,$S$6:$S$205,S30,$X$6:$X$205,"&lt;"&amp;X30)+1)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row>
    <row r="31">
      <c r="A31" s="131"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2">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$205,T31,$R$6:$R$205,R31,$X$6:$X$205,"&lt;"&amp;X31))&gt;0,"重複","反映")))))</f>
        <v/>
      </c>
      <c r="W31">
        <f>IF(V31="反映",1,0)</f>
        <v/>
      </c>
      <c r="X31" t="n">
        <v>31</v>
      </c>
      <c r="Y31">
        <f>IF(W31=0,"",COUNTIFS($T$6:$T$205,T31,$W$6:$W$205,1,$S$6:$S$205,"&lt;"&amp;S31)+COUNTIFS($T$6:$T$205,T31,$W$6:$W$205,1,$S$6:$S$205,S31,$X$6:$X$205,"&lt;"&amp;X31)+1)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row>
    <row r="32">
      <c r="A32" s="131"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2">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$205,T32,$R$6:$R$205,R32,$X$6:$X$205,"&lt;"&amp;X32))&gt;0,"重複","反映")))))</f>
        <v/>
      </c>
      <c r="W32">
        <f>IF(V32="反映",1,0)</f>
        <v/>
      </c>
      <c r="X32" t="n">
        <v>32</v>
      </c>
      <c r="Y32">
        <f>IF(W32=0,"",COUNTIFS($T$6:$T$205,T32,$W$6:$W$205,1,$S$6:$S$205,"&lt;"&amp;S32)+COUNTIFS($T$6:$T$205,T32,$W$6:$W$205,1,$S$6:$S$205,S32,$X$6:$X$205,"&lt;"&amp;X32)+1)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row>
    <row r="33">
      <c r="A33" s="131"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2">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$205,T33,$R$6:$R$205,R33,$X$6:$X$205,"&lt;"&amp;X33))&gt;0,"重複","反映")))))</f>
        <v/>
      </c>
      <c r="W33">
        <f>IF(V33="反映",1,0)</f>
        <v/>
      </c>
      <c r="X33" t="n">
        <v>33</v>
      </c>
      <c r="Y33">
        <f>IF(W33=0,"",COUNTIFS($T$6:$T$205,T33,$W$6:$W$205,1,$S$6:$S$205,"&lt;"&amp;S33)+COUNTIFS($T$6:$T$205,T33,$W$6:$W$205,1,$S$6:$S$205,S33,$X$6:$X$205,"&lt;"&amp;X33)+1)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row>
    <row r="34">
      <c r="A34" s="131"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2">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$205,T34,$R$6:$R$205,R34,$X$6:$X$205,"&lt;"&amp;X34))&gt;0,"重複","反映")))))</f>
        <v/>
      </c>
      <c r="W34">
        <f>IF(V34="反映",1,0)</f>
        <v/>
      </c>
      <c r="X34" t="n">
        <v>34</v>
      </c>
      <c r="Y34">
        <f>IF(W34=0,"",COUNTIFS($T$6:$T$205,T34,$W$6:$W$205,1,$S$6:$S$205,"&lt;"&amp;S34)+COUNTIFS($T$6:$T$205,T34,$W$6:$W$205,1,$S$6:$S$205,S34,$X$6:$X$205,"&lt;"&amp;X34)+1)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row>
    <row r="35">
      <c r="A35" s="131"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2">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$205,T35,$R$6:$R$205,R35,$X$6:$X$205,"&lt;"&amp;X35))&gt;0,"重複","反映")))))</f>
        <v/>
      </c>
      <c r="W35">
        <f>IF(V35="反映",1,0)</f>
        <v/>
      </c>
      <c r="X35" t="n">
        <v>35</v>
      </c>
      <c r="Y35">
        <f>IF(W35=0,"",COUNTIFS($T$6:$T$205,T35,$W$6:$W$205,1,$S$6:$S$205,"&lt;"&amp;S35)+COUNTIFS($T$6:$T$205,T35,$W$6:$W$205,1,$S$6:$S$205,S35,$X$6:$X$205,"&lt;"&amp;X35)+1)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row>
    <row r="36">
      <c r="A36" s="131"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2">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$205,T36,$R$6:$R$205,R36,$X$6:$X$205,"&lt;"&amp;X36))&gt;0,"重複","反映")))))</f>
        <v/>
      </c>
      <c r="W36">
        <f>IF(V36="反映",1,0)</f>
        <v/>
      </c>
      <c r="X36" t="n">
        <v>36</v>
      </c>
      <c r="Y36">
        <f>IF(W36=0,"",COUNTIFS($T$6:$T$205,T36,$W$6:$W$205,1,$S$6:$S$205,"&lt;"&amp;S36)+COUNTIFS($T$6:$T$205,T36,$W$6:$W$205,1,$S$6:$S$205,S36,$X$6:$X$205,"&lt;"&amp;X36)+1)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row>
    <row r="37">
      <c r="A37" s="131"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2">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$205,T37,$R$6:$R$205,R37,$X$6:$X$205,"&lt;"&amp;X37))&gt;0,"重複","反映")))))</f>
        <v/>
      </c>
      <c r="W37">
        <f>IF(V37="反映",1,0)</f>
        <v/>
      </c>
      <c r="X37" t="n">
        <v>37</v>
      </c>
      <c r="Y37">
        <f>IF(W37=0,"",COUNTIFS($T$6:$T$205,T37,$W$6:$W$205,1,$S$6:$S$205,"&lt;"&amp;S37)+COUNTIFS($T$6:$T$205,T37,$W$6:$W$205,1,$S$6:$S$205,S37,$X$6:$X$205,"&lt;"&amp;X37)+1)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row>
    <row r="38">
      <c r="A38" s="131"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2">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$205,T38,$R$6:$R$205,R38,$X$6:$X$205,"&lt;"&amp;X38))&gt;0,"重複","反映")))))</f>
        <v/>
      </c>
      <c r="W38">
        <f>IF(V38="反映",1,0)</f>
        <v/>
      </c>
      <c r="X38" t="n">
        <v>38</v>
      </c>
      <c r="Y38">
        <f>IF(W38=0,"",COUNTIFS($T$6:$T$205,T38,$W$6:$W$205,1,$S$6:$S$205,"&lt;"&amp;S38)+COUNTIFS($T$6:$T$205,T38,$W$6:$W$205,1,$S$6:$S$205,S38,$X$6:$X$205,"&lt;"&amp;X38)+1)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row>
    <row r="39">
      <c r="A39" s="131"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2">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$205,T39,$R$6:$R$205,R39,$X$6:$X$205,"&lt;"&amp;X39))&gt;0,"重複","反映")))))</f>
        <v/>
      </c>
      <c r="W39">
        <f>IF(V39="反映",1,0)</f>
        <v/>
      </c>
      <c r="X39" t="n">
        <v>39</v>
      </c>
      <c r="Y39">
        <f>IF(W39=0,"",COUNTIFS($T$6:$T$205,T39,$W$6:$W$205,1,$S$6:$S$205,"&lt;"&amp;S39)+COUNTIFS($T$6:$T$205,T39,$W$6:$W$205,1,$S$6:$S$205,S39,$X$6:$X$205,"&lt;"&amp;X39)+1)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row>
    <row r="40">
      <c r="A40" s="131"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2">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$205,T40,$R$6:$R$205,R40,$X$6:$X$205,"&lt;"&amp;X40))&gt;0,"重複","反映")))))</f>
        <v/>
      </c>
      <c r="W40">
        <f>IF(V40="反映",1,0)</f>
        <v/>
      </c>
      <c r="X40" t="n">
        <v>40</v>
      </c>
      <c r="Y40">
        <f>IF(W40=0,"",COUNTIFS($T$6:$T$205,T40,$W$6:$W$205,1,$S$6:$S$205,"&lt;"&amp;S40)+COUNTIFS($T$6:$T$205,T40,$W$6:$W$205,1,$S$6:$S$205,S40,$X$6:$X$205,"&lt;"&amp;X40)+1)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row>
    <row r="41">
      <c r="A41" s="131"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2">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$205,T41,$R$6:$R$205,R41,$X$6:$X$205,"&lt;"&amp;X41))&gt;0,"重複","反映")))))</f>
        <v/>
      </c>
      <c r="W41">
        <f>IF(V41="反映",1,0)</f>
        <v/>
      </c>
      <c r="X41" t="n">
        <v>41</v>
      </c>
      <c r="Y41">
        <f>IF(W41=0,"",COUNTIFS($T$6:$T$205,T41,$W$6:$W$205,1,$S$6:$S$205,"&lt;"&amp;S41)+COUNTIFS($T$6:$T$205,T41,$W$6:$W$205,1,$S$6:$S$205,S41,$X$6:$X$205,"&lt;"&amp;X41)+1)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row>
    <row r="42">
      <c r="A42" s="131"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2">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$205,T42,$R$6:$R$205,R42,$X$6:$X$205,"&lt;"&amp;X42))&gt;0,"重複","反映")))))</f>
        <v/>
      </c>
      <c r="W42">
        <f>IF(V42="反映",1,0)</f>
        <v/>
      </c>
      <c r="X42" t="n">
        <v>42</v>
      </c>
      <c r="Y42">
        <f>IF(W42=0,"",COUNTIFS($T$6:$T$205,T42,$W$6:$W$205,1,$S$6:$S$205,"&lt;"&amp;S42)+COUNTIFS($T$6:$T$205,T42,$W$6:$W$205,1,$S$6:$S$205,S42,$X$6:$X$205,"&lt;"&amp;X42)+1)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row>
    <row r="43">
      <c r="A43" s="131"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2">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$205,T43,$R$6:$R$205,R43,$X$6:$X$205,"&lt;"&amp;X43))&gt;0,"重複","反映")))))</f>
        <v/>
      </c>
      <c r="W43">
        <f>IF(V43="反映",1,0)</f>
        <v/>
      </c>
      <c r="X43" t="n">
        <v>43</v>
      </c>
      <c r="Y43">
        <f>IF(W43=0,"",COUNTIFS($T$6:$T$205,T43,$W$6:$W$205,1,$S$6:$S$205,"&lt;"&amp;S43)+COUNTIFS($T$6:$T$205,T43,$W$6:$W$205,1,$S$6:$S$205,S43,$X$6:$X$205,"&lt;"&amp;X43)+1)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row>
    <row r="44">
      <c r="A44" s="131"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2">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$205,T44,$R$6:$R$205,R44,$X$6:$X$205,"&lt;"&amp;X44))&gt;0,"重複","反映")))))</f>
        <v/>
      </c>
      <c r="W44">
        <f>IF(V44="反映",1,0)</f>
        <v/>
      </c>
      <c r="X44" t="n">
        <v>44</v>
      </c>
      <c r="Y44">
        <f>IF(W44=0,"",COUNTIFS($T$6:$T$205,T44,$W$6:$W$205,1,$S$6:$S$205,"&lt;"&amp;S44)+COUNTIFS($T$6:$T$205,T44,$W$6:$W$205,1,$S$6:$S$205,S44,$X$6:$X$205,"&lt;"&amp;X44)+1)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row>
    <row r="45">
      <c r="A45" s="131"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2">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$205,T45,$R$6:$R$205,R45,$X$6:$X$205,"&lt;"&amp;X45))&gt;0,"重複","反映")))))</f>
        <v/>
      </c>
      <c r="W45">
        <f>IF(V45="反映",1,0)</f>
        <v/>
      </c>
      <c r="X45" t="n">
        <v>45</v>
      </c>
      <c r="Y45">
        <f>IF(W45=0,"",COUNTIFS($T$6:$T$205,T45,$W$6:$W$205,1,$S$6:$S$205,"&lt;"&amp;S45)+COUNTIFS($T$6:$T$205,T45,$W$6:$W$205,1,$S$6:$S$205,S45,$X$6:$X$205,"&lt;"&amp;X45)+1)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row>
    <row r="46">
      <c r="A46" s="131"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2">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$205,T46,$R$6:$R$205,R46,$X$6:$X$205,"&lt;"&amp;X46))&gt;0,"重複","反映")))))</f>
        <v/>
      </c>
      <c r="W46">
        <f>IF(V46="反映",1,0)</f>
        <v/>
      </c>
      <c r="X46" t="n">
        <v>46</v>
      </c>
      <c r="Y46">
        <f>IF(W46=0,"",COUNTIFS($T$6:$T$205,T46,$W$6:$W$205,1,$S$6:$S$205,"&lt;"&amp;S46)+COUNTIFS($T$6:$T$205,T46,$W$6:$W$205,1,$S$6:$S$205,S46,$X$6:$X$205,"&lt;"&amp;X46)+1)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row>
    <row r="47">
      <c r="A47" s="131"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2">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$205,T47,$R$6:$R$205,R47,$X$6:$X$205,"&lt;"&amp;X47))&gt;0,"重複","反映")))))</f>
        <v/>
      </c>
      <c r="W47">
        <f>IF(V47="反映",1,0)</f>
        <v/>
      </c>
      <c r="X47" t="n">
        <v>47</v>
      </c>
      <c r="Y47">
        <f>IF(W47=0,"",COUNTIFS($T$6:$T$205,T47,$W$6:$W$205,1,$S$6:$S$205,"&lt;"&amp;S47)+COUNTIFS($T$6:$T$205,T47,$W$6:$W$205,1,$S$6:$S$205,S47,$X$6:$X$205,"&lt;"&amp;X47)+1)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row>
    <row r="48">
      <c r="A48" s="131"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2">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$205,T48,$R$6:$R$205,R48,$X$6:$X$205,"&lt;"&amp;X48))&gt;0,"重複","反映")))))</f>
        <v/>
      </c>
      <c r="W48">
        <f>IF(V48="反映",1,0)</f>
        <v/>
      </c>
      <c r="X48" t="n">
        <v>48</v>
      </c>
      <c r="Y48">
        <f>IF(W48=0,"",COUNTIFS($T$6:$T$205,T48,$W$6:$W$205,1,$S$6:$S$205,"&lt;"&amp;S48)+COUNTIFS($T$6:$T$205,T48,$W$6:$W$205,1,$S$6:$S$205,S48,$X$6:$X$205,"&lt;"&amp;X48)+1)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row>
    <row r="49">
      <c r="A49" s="131"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2">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$205,T49,$R$6:$R$205,R49,$X$6:$X$205,"&lt;"&amp;X49))&gt;0,"重複","反映")))))</f>
        <v/>
      </c>
      <c r="W49">
        <f>IF(V49="反映",1,0)</f>
        <v/>
      </c>
      <c r="X49" t="n">
        <v>49</v>
      </c>
      <c r="Y49">
        <f>IF(W49=0,"",COUNTIFS($T$6:$T$205,T49,$W$6:$W$205,1,$S$6:$S$205,"&lt;"&amp;S49)+COUNTIFS($T$6:$T$205,T49,$W$6:$W$205,1,$S$6:$S$205,S49,$X$6:$X$205,"&lt;"&amp;X49)+1)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row>
    <row r="50">
      <c r="A50" s="131"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2">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$205,T50,$R$6:$R$205,R50,$X$6:$X$205,"&lt;"&amp;X50))&gt;0,"重複","反映")))))</f>
        <v/>
      </c>
      <c r="W50">
        <f>IF(V50="反映",1,0)</f>
        <v/>
      </c>
      <c r="X50" t="n">
        <v>50</v>
      </c>
      <c r="Y50">
        <f>IF(W50=0,"",COUNTIFS($T$6:$T$205,T50,$W$6:$W$205,1,$S$6:$S$205,"&lt;"&amp;S50)+COUNTIFS($T$6:$T$205,T50,$W$6:$W$205,1,$S$6:$S$205,S50,$X$6:$X$205,"&lt;"&amp;X50)+1)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row>
    <row r="51">
      <c r="A51" s="131"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2">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$205,T51,$R$6:$R$205,R51,$X$6:$X$205,"&lt;"&amp;X51))&gt;0,"重複","反映")))))</f>
        <v/>
      </c>
      <c r="W51">
        <f>IF(V51="反映",1,0)</f>
        <v/>
      </c>
      <c r="X51" t="n">
        <v>51</v>
      </c>
      <c r="Y51">
        <f>IF(W51=0,"",COUNTIFS($T$6:$T$205,T51,$W$6:$W$205,1,$S$6:$S$205,"&lt;"&amp;S51)+COUNTIFS($T$6:$T$205,T51,$W$6:$W$205,1,$S$6:$S$205,S51,$X$6:$X$205,"&lt;"&amp;X51)+1)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row>
    <row r="52">
      <c r="A52" s="131"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2">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$205,T52,$R$6:$R$205,R52,$X$6:$X$205,"&lt;"&amp;X52))&gt;0,"重複","反映")))))</f>
        <v/>
      </c>
      <c r="W52">
        <f>IF(V52="反映",1,0)</f>
        <v/>
      </c>
      <c r="X52" t="n">
        <v>52</v>
      </c>
      <c r="Y52">
        <f>IF(W52=0,"",COUNTIFS($T$6:$T$205,T52,$W$6:$W$205,1,$S$6:$S$205,"&lt;"&amp;S52)+COUNTIFS($T$6:$T$205,T52,$W$6:$W$205,1,$S$6:$S$205,S52,$X$6:$X$205,"&lt;"&amp;X52)+1)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row>
    <row r="53">
      <c r="A53" s="131"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2">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$205,T53,$R$6:$R$205,R53,$X$6:$X$205,"&lt;"&amp;X53))&gt;0,"重複","反映")))))</f>
        <v/>
      </c>
      <c r="W53">
        <f>IF(V53="反映",1,0)</f>
        <v/>
      </c>
      <c r="X53" t="n">
        <v>53</v>
      </c>
      <c r="Y53">
        <f>IF(W53=0,"",COUNTIFS($T$6:$T$205,T53,$W$6:$W$205,1,$S$6:$S$205,"&lt;"&amp;S53)+COUNTIFS($T$6:$T$205,T53,$W$6:$W$205,1,$S$6:$S$205,S53,$X$6:$X$205,"&lt;"&amp;X53)+1)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row>
    <row r="54">
      <c r="A54" s="131"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2">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$205,T54,$R$6:$R$205,R54,$X$6:$X$205,"&lt;"&amp;X54))&gt;0,"重複","反映")))))</f>
        <v/>
      </c>
      <c r="W54">
        <f>IF(V54="反映",1,0)</f>
        <v/>
      </c>
      <c r="X54" t="n">
        <v>54</v>
      </c>
      <c r="Y54">
        <f>IF(W54=0,"",COUNTIFS($T$6:$T$205,T54,$W$6:$W$205,1,$S$6:$S$205,"&lt;"&amp;S54)+COUNTIFS($T$6:$T$205,T54,$W$6:$W$205,1,$S$6:$S$205,S54,$X$6:$X$205,"&lt;"&amp;X54)+1)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row>
    <row r="55">
      <c r="A55" s="131"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2">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$205,T55,$R$6:$R$205,R55,$X$6:$X$205,"&lt;"&amp;X55))&gt;0,"重複","反映")))))</f>
        <v/>
      </c>
      <c r="W55">
        <f>IF(V55="反映",1,0)</f>
        <v/>
      </c>
      <c r="X55" t="n">
        <v>55</v>
      </c>
      <c r="Y55">
        <f>IF(W55=0,"",COUNTIFS($T$6:$T$205,T55,$W$6:$W$205,1,$S$6:$S$205,"&lt;"&amp;S55)+COUNTIFS($T$6:$T$205,T55,$W$6:$W$205,1,$S$6:$S$205,S55,$X$6:$X$205,"&lt;"&amp;X55)+1)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row>
    <row r="56">
      <c r="A56" s="131"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2">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$205,T56,$R$6:$R$205,R56,$X$6:$X$205,"&lt;"&amp;X56))&gt;0,"重複","反映")))))</f>
        <v/>
      </c>
      <c r="W56">
        <f>IF(V56="反映",1,0)</f>
        <v/>
      </c>
      <c r="X56" t="n">
        <v>56</v>
      </c>
      <c r="Y56">
        <f>IF(W56=0,"",COUNTIFS($T$6:$T$205,T56,$W$6:$W$205,1,$S$6:$S$205,"&lt;"&amp;S56)+COUNTIFS($T$6:$T$205,T56,$W$6:$W$205,1,$S$6:$S$205,S56,$X$6:$X$205,"&lt;"&amp;X56)+1)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row>
    <row r="57">
      <c r="A57" s="131"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2">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$205,T57,$R$6:$R$205,R57,$X$6:$X$205,"&lt;"&amp;X57))&gt;0,"重複","反映")))))</f>
        <v/>
      </c>
      <c r="W57">
        <f>IF(V57="反映",1,0)</f>
        <v/>
      </c>
      <c r="X57" t="n">
        <v>57</v>
      </c>
      <c r="Y57">
        <f>IF(W57=0,"",COUNTIFS($T$6:$T$205,T57,$W$6:$W$205,1,$S$6:$S$205,"&lt;"&amp;S57)+COUNTIFS($T$6:$T$205,T57,$W$6:$W$205,1,$S$6:$S$205,S57,$X$6:$X$205,"&lt;"&amp;X57)+1)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row>
    <row r="58">
      <c r="A58" s="131"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2">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$205,T58,$R$6:$R$205,R58,$X$6:$X$205,"&lt;"&amp;X58))&gt;0,"重複","反映")))))</f>
        <v/>
      </c>
      <c r="W58">
        <f>IF(V58="反映",1,0)</f>
        <v/>
      </c>
      <c r="X58" t="n">
        <v>58</v>
      </c>
      <c r="Y58">
        <f>IF(W58=0,"",COUNTIFS($T$6:$T$205,T58,$W$6:$W$205,1,$S$6:$S$205,"&lt;"&amp;S58)+COUNTIFS($T$6:$T$205,T58,$W$6:$W$205,1,$S$6:$S$205,S58,$X$6:$X$205,"&lt;"&amp;X58)+1)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row>
    <row r="59">
      <c r="A59" s="131"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2">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$205,T59,$R$6:$R$205,R59,$X$6:$X$205,"&lt;"&amp;X59))&gt;0,"重複","反映")))))</f>
        <v/>
      </c>
      <c r="W59">
        <f>IF(V59="反映",1,0)</f>
        <v/>
      </c>
      <c r="X59" t="n">
        <v>59</v>
      </c>
      <c r="Y59">
        <f>IF(W59=0,"",COUNTIFS($T$6:$T$205,T59,$W$6:$W$205,1,$S$6:$S$205,"&lt;"&amp;S59)+COUNTIFS($T$6:$T$205,T59,$W$6:$W$205,1,$S$6:$S$205,S59,$X$6:$X$205,"&lt;"&amp;X59)+1)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row>
    <row r="60">
      <c r="A60" s="131"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2">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$205,T60,$R$6:$R$205,R60,$X$6:$X$205,"&lt;"&amp;X60))&gt;0,"重複","反映")))))</f>
        <v/>
      </c>
      <c r="W60">
        <f>IF(V60="反映",1,0)</f>
        <v/>
      </c>
      <c r="X60" t="n">
        <v>60</v>
      </c>
      <c r="Y60">
        <f>IF(W60=0,"",COUNTIFS($T$6:$T$205,T60,$W$6:$W$205,1,$S$6:$S$205,"&lt;"&amp;S60)+COUNTIFS($T$6:$T$205,T60,$W$6:$W$205,1,$S$6:$S$205,S60,$X$6:$X$205,"&lt;"&amp;X60)+1)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row>
    <row r="61">
      <c r="A61" s="131"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2">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$205,T61,$R$6:$R$205,R61,$X$6:$X$205,"&lt;"&amp;X61))&gt;0,"重複","反映")))))</f>
        <v/>
      </c>
      <c r="W61">
        <f>IF(V61="反映",1,0)</f>
        <v/>
      </c>
      <c r="X61" t="n">
        <v>61</v>
      </c>
      <c r="Y61">
        <f>IF(W61=0,"",COUNTIFS($T$6:$T$205,T61,$W$6:$W$205,1,$S$6:$S$205,"&lt;"&amp;S61)+COUNTIFS($T$6:$T$205,T61,$W$6:$W$205,1,$S$6:$S$205,S61,$X$6:$X$205,"&lt;"&amp;X61)+1)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row>
    <row r="62">
      <c r="A62" s="131"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2">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$205,T62,$R$6:$R$205,R62,$X$6:$X$205,"&lt;"&amp;X62))&gt;0,"重複","反映")))))</f>
        <v/>
      </c>
      <c r="W62">
        <f>IF(V62="反映",1,0)</f>
        <v/>
      </c>
      <c r="X62" t="n">
        <v>62</v>
      </c>
      <c r="Y62">
        <f>IF(W62=0,"",COUNTIFS($T$6:$T$205,T62,$W$6:$W$205,1,$S$6:$S$205,"&lt;"&amp;S62)+COUNTIFS($T$6:$T$205,T62,$W$6:$W$205,1,$S$6:$S$205,S62,$X$6:$X$205,"&lt;"&amp;X62)+1)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row>
    <row r="63">
      <c r="A63" s="131"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2">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$205,T63,$R$6:$R$205,R63,$X$6:$X$205,"&lt;"&amp;X63))&gt;0,"重複","反映")))))</f>
        <v/>
      </c>
      <c r="W63">
        <f>IF(V63="反映",1,0)</f>
        <v/>
      </c>
      <c r="X63" t="n">
        <v>63</v>
      </c>
      <c r="Y63">
        <f>IF(W63=0,"",COUNTIFS($T$6:$T$205,T63,$W$6:$W$205,1,$S$6:$S$205,"&lt;"&amp;S63)+COUNTIFS($T$6:$T$205,T63,$W$6:$W$205,1,$S$6:$S$205,S63,$X$6:$X$205,"&lt;"&amp;X63)+1)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row>
    <row r="64">
      <c r="A64" s="131"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2">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$205,T64,$R$6:$R$205,R64,$X$6:$X$205,"&lt;"&amp;X64))&gt;0,"重複","反映")))))</f>
        <v/>
      </c>
      <c r="W64">
        <f>IF(V64="反映",1,0)</f>
        <v/>
      </c>
      <c r="X64" t="n">
        <v>64</v>
      </c>
      <c r="Y64">
        <f>IF(W64=0,"",COUNTIFS($T$6:$T$205,T64,$W$6:$W$205,1,$S$6:$S$205,"&lt;"&amp;S64)+COUNTIFS($T$6:$T$205,T64,$W$6:$W$205,1,$S$6:$S$205,S64,$X$6:$X$205,"&lt;"&amp;X64)+1)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row>
    <row r="65">
      <c r="A65" s="131"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2">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$205,T65,$R$6:$R$205,R65,$X$6:$X$205,"&lt;"&amp;X65))&gt;0,"重複","反映")))))</f>
        <v/>
      </c>
      <c r="W65">
        <f>IF(V65="反映",1,0)</f>
        <v/>
      </c>
      <c r="X65" t="n">
        <v>65</v>
      </c>
      <c r="Y65">
        <f>IF(W65=0,"",COUNTIFS($T$6:$T$205,T65,$W$6:$W$205,1,$S$6:$S$205,"&lt;"&amp;S65)+COUNTIFS($T$6:$T$205,T65,$W$6:$W$205,1,$S$6:$S$205,S65,$X$6:$X$205,"&lt;"&amp;X65)+1)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row>
    <row r="66">
      <c r="A66" s="131"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2">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$205,T66,$R$6:$R$205,R66,$X$6:$X$205,"&lt;"&amp;X66))&gt;0,"重複","反映")))))</f>
        <v/>
      </c>
      <c r="W66">
        <f>IF(V66="反映",1,0)</f>
        <v/>
      </c>
      <c r="X66" t="n">
        <v>66</v>
      </c>
      <c r="Y66">
        <f>IF(W66=0,"",COUNTIFS($T$6:$T$205,T66,$W$6:$W$205,1,$S$6:$S$205,"&lt;"&amp;S66)+COUNTIFS($T$6:$T$205,T66,$W$6:$W$205,1,$S$6:$S$205,S66,$X$6:$X$205,"&lt;"&amp;X66)+1)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row>
    <row r="67">
      <c r="A67" s="131"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2">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$205,T67,$R$6:$R$205,R67,$X$6:$X$205,"&lt;"&amp;X67))&gt;0,"重複","反映")))))</f>
        <v/>
      </c>
      <c r="W67">
        <f>IF(V67="反映",1,0)</f>
        <v/>
      </c>
      <c r="X67" t="n">
        <v>67</v>
      </c>
      <c r="Y67">
        <f>IF(W67=0,"",COUNTIFS($T$6:$T$205,T67,$W$6:$W$205,1,$S$6:$S$205,"&lt;"&amp;S67)+COUNTIFS($T$6:$T$205,T67,$W$6:$W$205,1,$S$6:$S$205,S67,$X$6:$X$205,"&lt;"&amp;X67)+1)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row>
    <row r="68">
      <c r="A68" s="131"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2">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$205,T68,$R$6:$R$205,R68,$X$6:$X$205,"&lt;"&amp;X68))&gt;0,"重複","反映")))))</f>
        <v/>
      </c>
      <c r="W68">
        <f>IF(V68="反映",1,0)</f>
        <v/>
      </c>
      <c r="X68" t="n">
        <v>68</v>
      </c>
      <c r="Y68">
        <f>IF(W68=0,"",COUNTIFS($T$6:$T$205,T68,$W$6:$W$205,1,$S$6:$S$205,"&lt;"&amp;S68)+COUNTIFS($T$6:$T$205,T68,$W$6:$W$205,1,$S$6:$S$205,S68,$X$6:$X$205,"&lt;"&amp;X68)+1)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row>
    <row r="69">
      <c r="A69" s="131"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2">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$205,T69,$R$6:$R$205,R69,$X$6:$X$205,"&lt;"&amp;X69))&gt;0,"重複","反映")))))</f>
        <v/>
      </c>
      <c r="W69">
        <f>IF(V69="反映",1,0)</f>
        <v/>
      </c>
      <c r="X69" t="n">
        <v>69</v>
      </c>
      <c r="Y69">
        <f>IF(W69=0,"",COUNTIFS($T$6:$T$205,T69,$W$6:$W$205,1,$S$6:$S$205,"&lt;"&amp;S69)+COUNTIFS($T$6:$T$205,T69,$W$6:$W$205,1,$S$6:$S$205,S69,$X$6:$X$205,"&lt;"&amp;X69)+1)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row>
    <row r="70">
      <c r="A70" s="131"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2">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$205,T70,$R$6:$R$205,R70,$X$6:$X$205,"&lt;"&amp;X70))&gt;0,"重複","反映")))))</f>
        <v/>
      </c>
      <c r="W70">
        <f>IF(V70="反映",1,0)</f>
        <v/>
      </c>
      <c r="X70" t="n">
        <v>70</v>
      </c>
      <c r="Y70">
        <f>IF(W70=0,"",COUNTIFS($T$6:$T$205,T70,$W$6:$W$205,1,$S$6:$S$205,"&lt;"&amp;S70)+COUNTIFS($T$6:$T$205,T70,$W$6:$W$205,1,$S$6:$S$205,S70,$X$6:$X$205,"&lt;"&amp;X70)+1)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row>
    <row r="71">
      <c r="A71" s="131"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2">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$205,T71,$R$6:$R$205,R71,$X$6:$X$205,"&lt;"&amp;X71))&gt;0,"重複","反映")))))</f>
        <v/>
      </c>
      <c r="W71">
        <f>IF(V71="反映",1,0)</f>
        <v/>
      </c>
      <c r="X71" t="n">
        <v>71</v>
      </c>
      <c r="Y71">
        <f>IF(W71=0,"",COUNTIFS($T$6:$T$205,T71,$W$6:$W$205,1,$S$6:$S$205,"&lt;"&amp;S71)+COUNTIFS($T$6:$T$205,T71,$W$6:$W$205,1,$S$6:$S$205,S71,$X$6:$X$205,"&lt;"&amp;X71)+1)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row>
    <row r="72">
      <c r="A72" s="131"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2">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$205,T72,$R$6:$R$205,R72,$X$6:$X$205,"&lt;"&amp;X72))&gt;0,"重複","反映")))))</f>
        <v/>
      </c>
      <c r="W72">
        <f>IF(V72="反映",1,0)</f>
        <v/>
      </c>
      <c r="X72" t="n">
        <v>72</v>
      </c>
      <c r="Y72">
        <f>IF(W72=0,"",COUNTIFS($T$6:$T$205,T72,$W$6:$W$205,1,$S$6:$S$205,"&lt;"&amp;S72)+COUNTIFS($T$6:$T$205,T72,$W$6:$W$205,1,$S$6:$S$205,S72,$X$6:$X$205,"&lt;"&amp;X72)+1)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row>
    <row r="73">
      <c r="A73" s="131"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2">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$205,T73,$R$6:$R$205,R73,$X$6:$X$205,"&lt;"&amp;X73))&gt;0,"重複","反映")))))</f>
        <v/>
      </c>
      <c r="W73">
        <f>IF(V73="反映",1,0)</f>
        <v/>
      </c>
      <c r="X73" t="n">
        <v>73</v>
      </c>
      <c r="Y73">
        <f>IF(W73=0,"",COUNTIFS($T$6:$T$205,T73,$W$6:$W$205,1,$S$6:$S$205,"&lt;"&amp;S73)+COUNTIFS($T$6:$T$205,T73,$W$6:$W$205,1,$S$6:$S$205,S73,$X$6:$X$205,"&lt;"&amp;X73)+1)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row>
    <row r="74">
      <c r="A74" s="131"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2">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$205,T74,$R$6:$R$205,R74,$X$6:$X$205,"&lt;"&amp;X74))&gt;0,"重複","反映")))))</f>
        <v/>
      </c>
      <c r="W74">
        <f>IF(V74="反映",1,0)</f>
        <v/>
      </c>
      <c r="X74" t="n">
        <v>74</v>
      </c>
      <c r="Y74">
        <f>IF(W74=0,"",COUNTIFS($T$6:$T$205,T74,$W$6:$W$205,1,$S$6:$S$205,"&lt;"&amp;S74)+COUNTIFS($T$6:$T$205,T74,$W$6:$W$205,1,$S$6:$S$205,S74,$X$6:$X$205,"&lt;"&amp;X74)+1)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row>
    <row r="75">
      <c r="A75" s="131"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2">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$205,T75,$R$6:$R$205,R75,$X$6:$X$205,"&lt;"&amp;X75))&gt;0,"重複","反映")))))</f>
        <v/>
      </c>
      <c r="W75">
        <f>IF(V75="反映",1,0)</f>
        <v/>
      </c>
      <c r="X75" t="n">
        <v>75</v>
      </c>
      <c r="Y75">
        <f>IF(W75=0,"",COUNTIFS($T$6:$T$205,T75,$W$6:$W$205,1,$S$6:$S$205,"&lt;"&amp;S75)+COUNTIFS($T$6:$T$205,T75,$W$6:$W$205,1,$S$6:$S$205,S75,$X$6:$X$205,"&lt;"&amp;X75)+1)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row>
    <row r="76">
      <c r="A76" s="131"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2">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$205,T76,$R$6:$R$205,R76,$X$6:$X$205,"&lt;"&amp;X76))&gt;0,"重複","反映")))))</f>
        <v/>
      </c>
      <c r="W76">
        <f>IF(V76="反映",1,0)</f>
        <v/>
      </c>
      <c r="X76" t="n">
        <v>76</v>
      </c>
      <c r="Y76">
        <f>IF(W76=0,"",COUNTIFS($T$6:$T$205,T76,$W$6:$W$205,1,$S$6:$S$205,"&lt;"&amp;S76)+COUNTIFS($T$6:$T$205,T76,$W$6:$W$205,1,$S$6:$S$205,S76,$X$6:$X$205,"&lt;"&amp;X76)+1)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row>
    <row r="77">
      <c r="A77" s="131"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2">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$205,T77,$R$6:$R$205,R77,$X$6:$X$205,"&lt;"&amp;X77))&gt;0,"重複","反映")))))</f>
        <v/>
      </c>
      <c r="W77">
        <f>IF(V77="反映",1,0)</f>
        <v/>
      </c>
      <c r="X77" t="n">
        <v>77</v>
      </c>
      <c r="Y77">
        <f>IF(W77=0,"",COUNTIFS($T$6:$T$205,T77,$W$6:$W$205,1,$S$6:$S$205,"&lt;"&amp;S77)+COUNTIFS($T$6:$T$205,T77,$W$6:$W$205,1,$S$6:$S$205,S77,$X$6:$X$205,"&lt;"&amp;X77)+1)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row>
    <row r="78">
      <c r="A78" s="131"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2">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$205,T78,$R$6:$R$205,R78,$X$6:$X$205,"&lt;"&amp;X78))&gt;0,"重複","反映")))))</f>
        <v/>
      </c>
      <c r="W78">
        <f>IF(V78="反映",1,0)</f>
        <v/>
      </c>
      <c r="X78" t="n">
        <v>78</v>
      </c>
      <c r="Y78">
        <f>IF(W78=0,"",COUNTIFS($T$6:$T$205,T78,$W$6:$W$205,1,$S$6:$S$205,"&lt;"&amp;S78)+COUNTIFS($T$6:$T$205,T78,$W$6:$W$205,1,$S$6:$S$205,S78,$X$6:$X$205,"&lt;"&amp;X78)+1)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row>
    <row r="79">
      <c r="A79" s="131"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2">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$205,T79,$R$6:$R$205,R79,$X$6:$X$205,"&lt;"&amp;X79))&gt;0,"重複","反映")))))</f>
        <v/>
      </c>
      <c r="W79">
        <f>IF(V79="反映",1,0)</f>
        <v/>
      </c>
      <c r="X79" t="n">
        <v>79</v>
      </c>
      <c r="Y79">
        <f>IF(W79=0,"",COUNTIFS($T$6:$T$205,T79,$W$6:$W$205,1,$S$6:$S$205,"&lt;"&amp;S79)+COUNTIFS($T$6:$T$205,T79,$W$6:$W$205,1,$S$6:$S$205,S79,$X$6:$X$205,"&lt;"&amp;X79)+1)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row>
    <row r="80">
      <c r="A80" s="131"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2">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$205,T80,$R$6:$R$205,R80,$X$6:$X$205,"&lt;"&amp;X80))&gt;0,"重複","反映")))))</f>
        <v/>
      </c>
      <c r="W80">
        <f>IF(V80="反映",1,0)</f>
        <v/>
      </c>
      <c r="X80" t="n">
        <v>80</v>
      </c>
      <c r="Y80">
        <f>IF(W80=0,"",COUNTIFS($T$6:$T$205,T80,$W$6:$W$205,1,$S$6:$S$205,"&lt;"&amp;S80)+COUNTIFS($T$6:$T$205,T80,$W$6:$W$205,1,$S$6:$S$205,S80,$X$6:$X$205,"&lt;"&amp;X80)+1)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row>
    <row r="81">
      <c r="A81" s="131"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2">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$205,T81,$R$6:$R$205,R81,$X$6:$X$205,"&lt;"&amp;X81))&gt;0,"重複","反映")))))</f>
        <v/>
      </c>
      <c r="W81">
        <f>IF(V81="反映",1,0)</f>
        <v/>
      </c>
      <c r="X81" t="n">
        <v>81</v>
      </c>
      <c r="Y81">
        <f>IF(W81=0,"",COUNTIFS($T$6:$T$205,T81,$W$6:$W$205,1,$S$6:$S$205,"&lt;"&amp;S81)+COUNTIFS($T$6:$T$205,T81,$W$6:$W$205,1,$S$6:$S$205,S81,$X$6:$X$205,"&lt;"&amp;X81)+1)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row>
    <row r="82">
      <c r="A82" s="131"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2">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$205,T82,$R$6:$R$205,R82,$X$6:$X$205,"&lt;"&amp;X82))&gt;0,"重複","反映")))))</f>
        <v/>
      </c>
      <c r="W82">
        <f>IF(V82="反映",1,0)</f>
        <v/>
      </c>
      <c r="X82" t="n">
        <v>82</v>
      </c>
      <c r="Y82">
        <f>IF(W82=0,"",COUNTIFS($T$6:$T$205,T82,$W$6:$W$205,1,$S$6:$S$205,"&lt;"&amp;S82)+COUNTIFS($T$6:$T$205,T82,$W$6:$W$205,1,$S$6:$S$205,S82,$X$6:$X$205,"&lt;"&amp;X82)+1)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row>
    <row r="83">
      <c r="A83" s="131"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2">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$205,T83,$R$6:$R$205,R83,$X$6:$X$205,"&lt;"&amp;X83))&gt;0,"重複","反映")))))</f>
        <v/>
      </c>
      <c r="W83">
        <f>IF(V83="反映",1,0)</f>
        <v/>
      </c>
      <c r="X83" t="n">
        <v>83</v>
      </c>
      <c r="Y83">
        <f>IF(W83=0,"",COUNTIFS($T$6:$T$205,T83,$W$6:$W$205,1,$S$6:$S$205,"&lt;"&amp;S83)+COUNTIFS($T$6:$T$205,T83,$W$6:$W$205,1,$S$6:$S$205,S83,$X$6:$X$205,"&lt;"&amp;X83)+1)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row>
    <row r="84">
      <c r="A84" s="131"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2">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$205,T84,$R$6:$R$205,R84,$X$6:$X$205,"&lt;"&amp;X84))&gt;0,"重複","反映")))))</f>
        <v/>
      </c>
      <c r="W84">
        <f>IF(V84="反映",1,0)</f>
        <v/>
      </c>
      <c r="X84" t="n">
        <v>84</v>
      </c>
      <c r="Y84">
        <f>IF(W84=0,"",COUNTIFS($T$6:$T$205,T84,$W$6:$W$205,1,$S$6:$S$205,"&lt;"&amp;S84)+COUNTIFS($T$6:$T$205,T84,$W$6:$W$205,1,$S$6:$S$205,S84,$X$6:$X$205,"&lt;"&amp;X84)+1)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row>
    <row r="85">
      <c r="A85" s="131"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2">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$205,T85,$R$6:$R$205,R85,$X$6:$X$205,"&lt;"&amp;X85))&gt;0,"重複","反映")))))</f>
        <v/>
      </c>
      <c r="W85">
        <f>IF(V85="反映",1,0)</f>
        <v/>
      </c>
      <c r="X85" t="n">
        <v>85</v>
      </c>
      <c r="Y85">
        <f>IF(W85=0,"",COUNTIFS($T$6:$T$205,T85,$W$6:$W$205,1,$S$6:$S$205,"&lt;"&amp;S85)+COUNTIFS($T$6:$T$205,T85,$W$6:$W$205,1,$S$6:$S$205,S85,$X$6:$X$205,"&lt;"&amp;X85)+1)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row>
    <row r="86">
      <c r="A86" s="131"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2">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$205,T86,$R$6:$R$205,R86,$X$6:$X$205,"&lt;"&amp;X86))&gt;0,"重複","反映")))))</f>
        <v/>
      </c>
      <c r="W86">
        <f>IF(V86="反映",1,0)</f>
        <v/>
      </c>
      <c r="X86" t="n">
        <v>86</v>
      </c>
      <c r="Y86">
        <f>IF(W86=0,"",COUNTIFS($T$6:$T$205,T86,$W$6:$W$205,1,$S$6:$S$205,"&lt;"&amp;S86)+COUNTIFS($T$6:$T$205,T86,$W$6:$W$205,1,$S$6:$S$205,S86,$X$6:$X$205,"&lt;"&amp;X86)+1)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row>
    <row r="87">
      <c r="A87" s="131"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2">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$205,T87,$R$6:$R$205,R87,$X$6:$X$205,"&lt;"&amp;X87))&gt;0,"重複","反映")))))</f>
        <v/>
      </c>
      <c r="W87">
        <f>IF(V87="反映",1,0)</f>
        <v/>
      </c>
      <c r="X87" t="n">
        <v>87</v>
      </c>
      <c r="Y87">
        <f>IF(W87=0,"",COUNTIFS($T$6:$T$205,T87,$W$6:$W$205,1,$S$6:$S$205,"&lt;"&amp;S87)+COUNTIFS($T$6:$T$205,T87,$W$6:$W$205,1,$S$6:$S$205,S87,$X$6:$X$205,"&lt;"&amp;X87)+1)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row>
    <row r="88">
      <c r="A88" s="131"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2">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$205,T88,$R$6:$R$205,R88,$X$6:$X$205,"&lt;"&amp;X88))&gt;0,"重複","反映")))))</f>
        <v/>
      </c>
      <c r="W88">
        <f>IF(V88="反映",1,0)</f>
        <v/>
      </c>
      <c r="X88" t="n">
        <v>88</v>
      </c>
      <c r="Y88">
        <f>IF(W88=0,"",COUNTIFS($T$6:$T$205,T88,$W$6:$W$205,1,$S$6:$S$205,"&lt;"&amp;S88)+COUNTIFS($T$6:$T$205,T88,$W$6:$W$205,1,$S$6:$S$205,S88,$X$6:$X$205,"&lt;"&amp;X88)+1)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row>
    <row r="89">
      <c r="A89" s="131"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2">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$205,T89,$R$6:$R$205,R89,$X$6:$X$205,"&lt;"&amp;X89))&gt;0,"重複","反映")))))</f>
        <v/>
      </c>
      <c r="W89">
        <f>IF(V89="反映",1,0)</f>
        <v/>
      </c>
      <c r="X89" t="n">
        <v>89</v>
      </c>
      <c r="Y89">
        <f>IF(W89=0,"",COUNTIFS($T$6:$T$205,T89,$W$6:$W$205,1,$S$6:$S$205,"&lt;"&amp;S89)+COUNTIFS($T$6:$T$205,T89,$W$6:$W$205,1,$S$6:$S$205,S89,$X$6:$X$205,"&lt;"&amp;X89)+1)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row>
    <row r="90">
      <c r="A90" s="131"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2">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$205,T90,$R$6:$R$205,R90,$X$6:$X$205,"&lt;"&amp;X90))&gt;0,"重複","反映")))))</f>
        <v/>
      </c>
      <c r="W90">
        <f>IF(V90="反映",1,0)</f>
        <v/>
      </c>
      <c r="X90" t="n">
        <v>90</v>
      </c>
      <c r="Y90">
        <f>IF(W90=0,"",COUNTIFS($T$6:$T$205,T90,$W$6:$W$205,1,$S$6:$S$205,"&lt;"&amp;S90)+COUNTIFS($T$6:$T$205,T90,$W$6:$W$205,1,$S$6:$S$205,S90,$X$6:$X$205,"&lt;"&amp;X90)+1)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row>
    <row r="91">
      <c r="A91" s="131"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2">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$205,T91,$R$6:$R$205,R91,$X$6:$X$205,"&lt;"&amp;X91))&gt;0,"重複","反映")))))</f>
        <v/>
      </c>
      <c r="W91">
        <f>IF(V91="反映",1,0)</f>
        <v/>
      </c>
      <c r="X91" t="n">
        <v>91</v>
      </c>
      <c r="Y91">
        <f>IF(W91=0,"",COUNTIFS($T$6:$T$205,T91,$W$6:$W$205,1,$S$6:$S$205,"&lt;"&amp;S91)+COUNTIFS($T$6:$T$205,T91,$W$6:$W$205,1,$S$6:$S$205,S91,$X$6:$X$205,"&lt;"&amp;X91)+1)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row>
    <row r="92">
      <c r="A92" s="131"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2">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$205,T92,$R$6:$R$205,R92,$X$6:$X$205,"&lt;"&amp;X92))&gt;0,"重複","反映")))))</f>
        <v/>
      </c>
      <c r="W92">
        <f>IF(V92="反映",1,0)</f>
        <v/>
      </c>
      <c r="X92" t="n">
        <v>92</v>
      </c>
      <c r="Y92">
        <f>IF(W92=0,"",COUNTIFS($T$6:$T$205,T92,$W$6:$W$205,1,$S$6:$S$205,"&lt;"&amp;S92)+COUNTIFS($T$6:$T$205,T92,$W$6:$W$205,1,$S$6:$S$205,S92,$X$6:$X$205,"&lt;"&amp;X92)+1)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row>
    <row r="93">
      <c r="A93" s="131"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2">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$205,T93,$R$6:$R$205,R93,$X$6:$X$205,"&lt;"&amp;X93))&gt;0,"重複","反映")))))</f>
        <v/>
      </c>
      <c r="W93">
        <f>IF(V93="反映",1,0)</f>
        <v/>
      </c>
      <c r="X93" t="n">
        <v>93</v>
      </c>
      <c r="Y93">
        <f>IF(W93=0,"",COUNTIFS($T$6:$T$205,T93,$W$6:$W$205,1,$S$6:$S$205,"&lt;"&amp;S93)+COUNTIFS($T$6:$T$205,T93,$W$6:$W$205,1,$S$6:$S$205,S93,$X$6:$X$205,"&lt;"&amp;X93)+1)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row>
    <row r="94">
      <c r="A94" s="131"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2">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$205,T94,$R$6:$R$205,R94,$X$6:$X$205,"&lt;"&amp;X94))&gt;0,"重複","反映")))))</f>
        <v/>
      </c>
      <c r="W94">
        <f>IF(V94="反映",1,0)</f>
        <v/>
      </c>
      <c r="X94" t="n">
        <v>94</v>
      </c>
      <c r="Y94">
        <f>IF(W94=0,"",COUNTIFS($T$6:$T$205,T94,$W$6:$W$205,1,$S$6:$S$205,"&lt;"&amp;S94)+COUNTIFS($T$6:$T$205,T94,$W$6:$W$205,1,$S$6:$S$205,S94,$X$6:$X$205,"&lt;"&amp;X94)+1)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row>
    <row r="95">
      <c r="A95" s="131"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2">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$205,T95,$R$6:$R$205,R95,$X$6:$X$205,"&lt;"&amp;X95))&gt;0,"重複","反映")))))</f>
        <v/>
      </c>
      <c r="W95">
        <f>IF(V95="反映",1,0)</f>
        <v/>
      </c>
      <c r="X95" t="n">
        <v>95</v>
      </c>
      <c r="Y95">
        <f>IF(W95=0,"",COUNTIFS($T$6:$T$205,T95,$W$6:$W$205,1,$S$6:$S$205,"&lt;"&amp;S95)+COUNTIFS($T$6:$T$205,T95,$W$6:$W$205,1,$S$6:$S$205,S95,$X$6:$X$205,"&lt;"&amp;X95)+1)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row>
    <row r="96">
      <c r="A96" s="131"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2">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$205,T96,$R$6:$R$205,R96,$X$6:$X$205,"&lt;"&amp;X96))&gt;0,"重複","反映")))))</f>
        <v/>
      </c>
      <c r="W96">
        <f>IF(V96="反映",1,0)</f>
        <v/>
      </c>
      <c r="X96" t="n">
        <v>96</v>
      </c>
      <c r="Y96">
        <f>IF(W96=0,"",COUNTIFS($T$6:$T$205,T96,$W$6:$W$205,1,$S$6:$S$205,"&lt;"&amp;S96)+COUNTIFS($T$6:$T$205,T96,$W$6:$W$205,1,$S$6:$S$205,S96,$X$6:$X$205,"&lt;"&amp;X96)+1)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row>
    <row r="97">
      <c r="A97" s="131"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2">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$205,T97,$R$6:$R$205,R97,$X$6:$X$205,"&lt;"&amp;X97))&gt;0,"重複","反映")))))</f>
        <v/>
      </c>
      <c r="W97">
        <f>IF(V97="反映",1,0)</f>
        <v/>
      </c>
      <c r="X97" t="n">
        <v>97</v>
      </c>
      <c r="Y97">
        <f>IF(W97=0,"",COUNTIFS($T$6:$T$205,T97,$W$6:$W$205,1,$S$6:$S$205,"&lt;"&amp;S97)+COUNTIFS($T$6:$T$205,T97,$W$6:$W$205,1,$S$6:$S$205,S97,$X$6:$X$205,"&lt;"&amp;X97)+1)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row>
    <row r="98">
      <c r="A98" s="131"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2">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$205,T98,$R$6:$R$205,R98,$X$6:$X$205,"&lt;"&amp;X98))&gt;0,"重複","反映")))))</f>
        <v/>
      </c>
      <c r="W98">
        <f>IF(V98="反映",1,0)</f>
        <v/>
      </c>
      <c r="X98" t="n">
        <v>98</v>
      </c>
      <c r="Y98">
        <f>IF(W98=0,"",COUNTIFS($T$6:$T$205,T98,$W$6:$W$205,1,$S$6:$S$205,"&lt;"&amp;S98)+COUNTIFS($T$6:$T$205,T98,$W$6:$W$205,1,$S$6:$S$205,S98,$X$6:$X$205,"&lt;"&amp;X98)+1)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row>
    <row r="99">
      <c r="A99" s="131"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2">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$205,T99,$R$6:$R$205,R99,$X$6:$X$205,"&lt;"&amp;X99))&gt;0,"重複","反映")))))</f>
        <v/>
      </c>
      <c r="W99">
        <f>IF(V99="反映",1,0)</f>
        <v/>
      </c>
      <c r="X99" t="n">
        <v>99</v>
      </c>
      <c r="Y99">
        <f>IF(W99=0,"",COUNTIFS($T$6:$T$205,T99,$W$6:$W$205,1,$S$6:$S$205,"&lt;"&amp;S99)+COUNTIFS($T$6:$T$205,T99,$W$6:$W$205,1,$S$6:$S$205,S99,$X$6:$X$205,"&lt;"&amp;X99)+1)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row>
    <row r="100">
      <c r="A100" s="131"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2">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$205,T100,$R$6:$R$205,R100,$X$6:$X$205,"&lt;"&amp;X100))&gt;0,"重複","反映")))))</f>
        <v/>
      </c>
      <c r="W100">
        <f>IF(V100="反映",1,0)</f>
        <v/>
      </c>
      <c r="X100" t="n">
        <v>100</v>
      </c>
      <c r="Y100">
        <f>IF(W100=0,"",COUNTIFS($T$6:$T$205,T100,$W$6:$W$205,1,$S$6:$S$205,"&lt;"&amp;S100)+COUNTIFS($T$6:$T$205,T100,$W$6:$W$205,1,$S$6:$S$205,S100,$X$6:$X$205,"&lt;"&amp;X100)+1)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row>
    <row r="101">
      <c r="A101" s="131"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2">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$205,T101,$R$6:$R$205,R101,$X$6:$X$205,"&lt;"&amp;X101))&gt;0,"重複","反映")))))</f>
        <v/>
      </c>
      <c r="W101">
        <f>IF(V101="反映",1,0)</f>
        <v/>
      </c>
      <c r="X101" t="n">
        <v>101</v>
      </c>
      <c r="Y101">
        <f>IF(W101=0,"",COUNTIFS($T$6:$T$205,T101,$W$6:$W$205,1,$S$6:$S$205,"&lt;"&amp;S101)+COUNTIFS($T$6:$T$205,T101,$W$6:$W$205,1,$S$6:$S$205,S101,$X$6:$X$205,"&lt;"&amp;X101)+1)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row>
    <row r="102">
      <c r="A102" s="131"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2">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$205,T102,$R$6:$R$205,R102,$X$6:$X$205,"&lt;"&amp;X102))&gt;0,"重複","反映")))))</f>
        <v/>
      </c>
      <c r="W102">
        <f>IF(V102="反映",1,0)</f>
        <v/>
      </c>
      <c r="X102" t="n">
        <v>102</v>
      </c>
      <c r="Y102">
        <f>IF(W102=0,"",COUNTIFS($T$6:$T$205,T102,$W$6:$W$205,1,$S$6:$S$205,"&lt;"&amp;S102)+COUNTIFS($T$6:$T$205,T102,$W$6:$W$205,1,$S$6:$S$205,S102,$X$6:$X$205,"&lt;"&amp;X102)+1)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row>
    <row r="103">
      <c r="A103" s="131"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2">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$205,T103,$R$6:$R$205,R103,$X$6:$X$205,"&lt;"&amp;X103))&gt;0,"重複","反映")))))</f>
        <v/>
      </c>
      <c r="W103">
        <f>IF(V103="反映",1,0)</f>
        <v/>
      </c>
      <c r="X103" t="n">
        <v>103</v>
      </c>
      <c r="Y103">
        <f>IF(W103=0,"",COUNTIFS($T$6:$T$205,T103,$W$6:$W$205,1,$S$6:$S$205,"&lt;"&amp;S103)+COUNTIFS($T$6:$T$205,T103,$W$6:$W$205,1,$S$6:$S$205,S103,$X$6:$X$205,"&lt;"&amp;X103)+1)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row>
    <row r="104">
      <c r="A104" s="131"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2">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$205,T104,$R$6:$R$205,R104,$X$6:$X$205,"&lt;"&amp;X104))&gt;0,"重複","反映")))))</f>
        <v/>
      </c>
      <c r="W104">
        <f>IF(V104="反映",1,0)</f>
        <v/>
      </c>
      <c r="X104" t="n">
        <v>104</v>
      </c>
      <c r="Y104">
        <f>IF(W104=0,"",COUNTIFS($T$6:$T$205,T104,$W$6:$W$205,1,$S$6:$S$205,"&lt;"&amp;S104)+COUNTIFS($T$6:$T$205,T104,$W$6:$W$205,1,$S$6:$S$205,S104,$X$6:$X$205,"&lt;"&amp;X104)+1)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row>
    <row r="105">
      <c r="A105" s="131"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2">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$205,T105,$R$6:$R$205,R105,$X$6:$X$205,"&lt;"&amp;X105))&gt;0,"重複","反映")))))</f>
        <v/>
      </c>
      <c r="W105">
        <f>IF(V105="反映",1,0)</f>
        <v/>
      </c>
      <c r="X105" t="n">
        <v>105</v>
      </c>
      <c r="Y105">
        <f>IF(W105=0,"",COUNTIFS($T$6:$T$205,T105,$W$6:$W$205,1,$S$6:$S$205,"&lt;"&amp;S105)+COUNTIFS($T$6:$T$205,T105,$W$6:$W$205,1,$S$6:$S$205,S105,$X$6:$X$205,"&lt;"&amp;X105)+1)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row>
    <row r="106">
      <c r="A106" s="131"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2">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$205,T106,$R$6:$R$205,R106,$X$6:$X$205,"&lt;"&amp;X106))&gt;0,"重複","反映")))))</f>
        <v/>
      </c>
      <c r="W106">
        <f>IF(V106="反映",1,0)</f>
        <v/>
      </c>
      <c r="X106" t="n">
        <v>106</v>
      </c>
      <c r="Y106">
        <f>IF(W106=0,"",COUNTIFS($T$6:$T$205,T106,$W$6:$W$205,1,$S$6:$S$205,"&lt;"&amp;S106)+COUNTIFS($T$6:$T$205,T106,$W$6:$W$205,1,$S$6:$S$205,S106,$X$6:$X$205,"&lt;"&amp;X106)+1)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row>
    <row r="107">
      <c r="A107" s="131"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2">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$205,T107,$R$6:$R$205,R107,$X$6:$X$205,"&lt;"&amp;X107))&gt;0,"重複","反映")))))</f>
        <v/>
      </c>
      <c r="W107">
        <f>IF(V107="反映",1,0)</f>
        <v/>
      </c>
      <c r="X107" t="n">
        <v>107</v>
      </c>
      <c r="Y107">
        <f>IF(W107=0,"",COUNTIFS($T$6:$T$205,T107,$W$6:$W$205,1,$S$6:$S$205,"&lt;"&amp;S107)+COUNTIFS($T$6:$T$205,T107,$W$6:$W$205,1,$S$6:$S$205,S107,$X$6:$X$205,"&lt;"&amp;X107)+1)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row>
    <row r="108">
      <c r="A108" s="131"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2">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$205,T108,$R$6:$R$205,R108,$X$6:$X$205,"&lt;"&amp;X108))&gt;0,"重複","反映")))))</f>
        <v/>
      </c>
      <c r="W108">
        <f>IF(V108="反映",1,0)</f>
        <v/>
      </c>
      <c r="X108" t="n">
        <v>108</v>
      </c>
      <c r="Y108">
        <f>IF(W108=0,"",COUNTIFS($T$6:$T$205,T108,$W$6:$W$205,1,$S$6:$S$205,"&lt;"&amp;S108)+COUNTIFS($T$6:$T$205,T108,$W$6:$W$205,1,$S$6:$S$205,S108,$X$6:$X$205,"&lt;"&amp;X108)+1)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row>
    <row r="109">
      <c r="A109" s="131"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2">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$205,T109,$R$6:$R$205,R109,$X$6:$X$205,"&lt;"&amp;X109))&gt;0,"重複","反映")))))</f>
        <v/>
      </c>
      <c r="W109">
        <f>IF(V109="反映",1,0)</f>
        <v/>
      </c>
      <c r="X109" t="n">
        <v>109</v>
      </c>
      <c r="Y109">
        <f>IF(W109=0,"",COUNTIFS($T$6:$T$205,T109,$W$6:$W$205,1,$S$6:$S$205,"&lt;"&amp;S109)+COUNTIFS($T$6:$T$205,T109,$W$6:$W$205,1,$S$6:$S$205,S109,$X$6:$X$205,"&lt;"&amp;X109)+1)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row>
    <row r="110">
      <c r="A110" s="131"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2">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$205,T110,$R$6:$R$205,R110,$X$6:$X$205,"&lt;"&amp;X110))&gt;0,"重複","反映")))))</f>
        <v/>
      </c>
      <c r="W110">
        <f>IF(V110="反映",1,0)</f>
        <v/>
      </c>
      <c r="X110" t="n">
        <v>110</v>
      </c>
      <c r="Y110">
        <f>IF(W110=0,"",COUNTIFS($T$6:$T$205,T110,$W$6:$W$205,1,$S$6:$S$205,"&lt;"&amp;S110)+COUNTIFS($T$6:$T$205,T110,$W$6:$W$205,1,$S$6:$S$205,S110,$X$6:$X$205,"&lt;"&amp;X110)+1)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row>
    <row r="111">
      <c r="A111" s="131"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2">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$205,T111,$R$6:$R$205,R111,$X$6:$X$205,"&lt;"&amp;X111))&gt;0,"重複","反映")))))</f>
        <v/>
      </c>
      <c r="W111">
        <f>IF(V111="反映",1,0)</f>
        <v/>
      </c>
      <c r="X111" t="n">
        <v>111</v>
      </c>
      <c r="Y111">
        <f>IF(W111=0,"",COUNTIFS($T$6:$T$205,T111,$W$6:$W$205,1,$S$6:$S$205,"&lt;"&amp;S111)+COUNTIFS($T$6:$T$205,T111,$W$6:$W$205,1,$S$6:$S$205,S111,$X$6:$X$205,"&lt;"&amp;X111)+1)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row>
    <row r="112">
      <c r="A112" s="131"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2">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$205,T112,$R$6:$R$205,R112,$X$6:$X$205,"&lt;"&amp;X112))&gt;0,"重複","反映")))))</f>
        <v/>
      </c>
      <c r="W112">
        <f>IF(V112="反映",1,0)</f>
        <v/>
      </c>
      <c r="X112" t="n">
        <v>112</v>
      </c>
      <c r="Y112">
        <f>IF(W112=0,"",COUNTIFS($T$6:$T$205,T112,$W$6:$W$205,1,$S$6:$S$205,"&lt;"&amp;S112)+COUNTIFS($T$6:$T$205,T112,$W$6:$W$205,1,$S$6:$S$205,S112,$X$6:$X$205,"&lt;"&amp;X112)+1)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row>
    <row r="113">
      <c r="A113" s="131"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2">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$205,T113,$R$6:$R$205,R113,$X$6:$X$205,"&lt;"&amp;X113))&gt;0,"重複","反映")))))</f>
        <v/>
      </c>
      <c r="W113">
        <f>IF(V113="反映",1,0)</f>
        <v/>
      </c>
      <c r="X113" t="n">
        <v>113</v>
      </c>
      <c r="Y113">
        <f>IF(W113=0,"",COUNTIFS($T$6:$T$205,T113,$W$6:$W$205,1,$S$6:$S$205,"&lt;"&amp;S113)+COUNTIFS($T$6:$T$205,T113,$W$6:$W$205,1,$S$6:$S$205,S113,$X$6:$X$205,"&lt;"&amp;X113)+1)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row>
    <row r="114">
      <c r="A114" s="131"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2">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$205,T114,$R$6:$R$205,R114,$X$6:$X$205,"&lt;"&amp;X114))&gt;0,"重複","反映")))))</f>
        <v/>
      </c>
      <c r="W114">
        <f>IF(V114="反映",1,0)</f>
        <v/>
      </c>
      <c r="X114" t="n">
        <v>114</v>
      </c>
      <c r="Y114">
        <f>IF(W114=0,"",COUNTIFS($T$6:$T$205,T114,$W$6:$W$205,1,$S$6:$S$205,"&lt;"&amp;S114)+COUNTIFS($T$6:$T$205,T114,$W$6:$W$205,1,$S$6:$S$205,S114,$X$6:$X$205,"&lt;"&amp;X114)+1)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row>
    <row r="115">
      <c r="A115" s="131"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2">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$205,T115,$R$6:$R$205,R115,$X$6:$X$205,"&lt;"&amp;X115))&gt;0,"重複","反映")))))</f>
        <v/>
      </c>
      <c r="W115">
        <f>IF(V115="反映",1,0)</f>
        <v/>
      </c>
      <c r="X115" t="n">
        <v>115</v>
      </c>
      <c r="Y115">
        <f>IF(W115=0,"",COUNTIFS($T$6:$T$205,T115,$W$6:$W$205,1,$S$6:$S$205,"&lt;"&amp;S115)+COUNTIFS($T$6:$T$205,T115,$W$6:$W$205,1,$S$6:$S$205,S115,$X$6:$X$205,"&lt;"&amp;X115)+1)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row>
    <row r="116">
      <c r="A116" s="131"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2">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$205,T116,$R$6:$R$205,R116,$X$6:$X$205,"&lt;"&amp;X116))&gt;0,"重複","反映")))))</f>
        <v/>
      </c>
      <c r="W116">
        <f>IF(V116="反映",1,0)</f>
        <v/>
      </c>
      <c r="X116" t="n">
        <v>116</v>
      </c>
      <c r="Y116">
        <f>IF(W116=0,"",COUNTIFS($T$6:$T$205,T116,$W$6:$W$205,1,$S$6:$S$205,"&lt;"&amp;S116)+COUNTIFS($T$6:$T$205,T116,$W$6:$W$205,1,$S$6:$S$205,S116,$X$6:$X$205,"&lt;"&amp;X116)+1)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row>
    <row r="117">
      <c r="A117" s="131"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2">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$205,T117,$R$6:$R$205,R117,$X$6:$X$205,"&lt;"&amp;X117))&gt;0,"重複","反映")))))</f>
        <v/>
      </c>
      <c r="W117">
        <f>IF(V117="反映",1,0)</f>
        <v/>
      </c>
      <c r="X117" t="n">
        <v>117</v>
      </c>
      <c r="Y117">
        <f>IF(W117=0,"",COUNTIFS($T$6:$T$205,T117,$W$6:$W$205,1,$S$6:$S$205,"&lt;"&amp;S117)+COUNTIFS($T$6:$T$205,T117,$W$6:$W$205,1,$S$6:$S$205,S117,$X$6:$X$205,"&lt;"&amp;X117)+1)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row>
    <row r="118">
      <c r="A118" s="131"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2">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$205,T118,$R$6:$R$205,R118,$X$6:$X$205,"&lt;"&amp;X118))&gt;0,"重複","反映")))))</f>
        <v/>
      </c>
      <c r="W118">
        <f>IF(V118="反映",1,0)</f>
        <v/>
      </c>
      <c r="X118" t="n">
        <v>118</v>
      </c>
      <c r="Y118">
        <f>IF(W118=0,"",COUNTIFS($T$6:$T$205,T118,$W$6:$W$205,1,$S$6:$S$205,"&lt;"&amp;S118)+COUNTIFS($T$6:$T$205,T118,$W$6:$W$205,1,$S$6:$S$205,S118,$X$6:$X$205,"&lt;"&amp;X118)+1)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row>
    <row r="119">
      <c r="A119" s="131"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2">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$205,T119,$R$6:$R$205,R119,$X$6:$X$205,"&lt;"&amp;X119))&gt;0,"重複","反映")))))</f>
        <v/>
      </c>
      <c r="W119">
        <f>IF(V119="反映",1,0)</f>
        <v/>
      </c>
      <c r="X119" t="n">
        <v>119</v>
      </c>
      <c r="Y119">
        <f>IF(W119=0,"",COUNTIFS($T$6:$T$205,T119,$W$6:$W$205,1,$S$6:$S$205,"&lt;"&amp;S119)+COUNTIFS($T$6:$T$205,T119,$W$6:$W$205,1,$S$6:$S$205,S119,$X$6:$X$205,"&lt;"&amp;X119)+1)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row>
    <row r="120">
      <c r="A120" s="131"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2">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$205,T120,$R$6:$R$205,R120,$X$6:$X$205,"&lt;"&amp;X120))&gt;0,"重複","反映")))))</f>
        <v/>
      </c>
      <c r="W120">
        <f>IF(V120="反映",1,0)</f>
        <v/>
      </c>
      <c r="X120" t="n">
        <v>120</v>
      </c>
      <c r="Y120">
        <f>IF(W120=0,"",COUNTIFS($T$6:$T$205,T120,$W$6:$W$205,1,$S$6:$S$205,"&lt;"&amp;S120)+COUNTIFS($T$6:$T$205,T120,$W$6:$W$205,1,$S$6:$S$205,S120,$X$6:$X$205,"&lt;"&amp;X120)+1)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row>
    <row r="121">
      <c r="A121" s="131"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2">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$205,T121,$R$6:$R$205,R121,$X$6:$X$205,"&lt;"&amp;X121))&gt;0,"重複","反映")))))</f>
        <v/>
      </c>
      <c r="W121">
        <f>IF(V121="反映",1,0)</f>
        <v/>
      </c>
      <c r="X121" t="n">
        <v>121</v>
      </c>
      <c r="Y121">
        <f>IF(W121=0,"",COUNTIFS($T$6:$T$205,T121,$W$6:$W$205,1,$S$6:$S$205,"&lt;"&amp;S121)+COUNTIFS($T$6:$T$205,T121,$W$6:$W$205,1,$S$6:$S$205,S121,$X$6:$X$205,"&lt;"&amp;X121)+1)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row>
    <row r="122">
      <c r="A122" s="131"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2">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$205,T122,$R$6:$R$205,R122,$X$6:$X$205,"&lt;"&amp;X122))&gt;0,"重複","反映")))))</f>
        <v/>
      </c>
      <c r="W122">
        <f>IF(V122="反映",1,0)</f>
        <v/>
      </c>
      <c r="X122" t="n">
        <v>122</v>
      </c>
      <c r="Y122">
        <f>IF(W122=0,"",COUNTIFS($T$6:$T$205,T122,$W$6:$W$205,1,$S$6:$S$205,"&lt;"&amp;S122)+COUNTIFS($T$6:$T$205,T122,$W$6:$W$205,1,$S$6:$S$205,S122,$X$6:$X$205,"&lt;"&amp;X122)+1)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row>
    <row r="123">
      <c r="A123" s="131"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2">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$205,T123,$R$6:$R$205,R123,$X$6:$X$205,"&lt;"&amp;X123))&gt;0,"重複","反映")))))</f>
        <v/>
      </c>
      <c r="W123">
        <f>IF(V123="反映",1,0)</f>
        <v/>
      </c>
      <c r="X123" t="n">
        <v>123</v>
      </c>
      <c r="Y123">
        <f>IF(W123=0,"",COUNTIFS($T$6:$T$205,T123,$W$6:$W$205,1,$S$6:$S$205,"&lt;"&amp;S123)+COUNTIFS($T$6:$T$205,T123,$W$6:$W$205,1,$S$6:$S$205,S123,$X$6:$X$205,"&lt;"&amp;X123)+1)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row>
    <row r="124">
      <c r="A124" s="131"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2">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$205,T124,$R$6:$R$205,R124,$X$6:$X$205,"&lt;"&amp;X124))&gt;0,"重複","反映")))))</f>
        <v/>
      </c>
      <c r="W124">
        <f>IF(V124="反映",1,0)</f>
        <v/>
      </c>
      <c r="X124" t="n">
        <v>124</v>
      </c>
      <c r="Y124">
        <f>IF(W124=0,"",COUNTIFS($T$6:$T$205,T124,$W$6:$W$205,1,$S$6:$S$205,"&lt;"&amp;S124)+COUNTIFS($T$6:$T$205,T124,$W$6:$W$205,1,$S$6:$S$205,S124,$X$6:$X$205,"&lt;"&amp;X124)+1)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row>
    <row r="125">
      <c r="A125" s="131"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2">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$205,T125,$R$6:$R$205,R125,$X$6:$X$205,"&lt;"&amp;X125))&gt;0,"重複","反映")))))</f>
        <v/>
      </c>
      <c r="W125">
        <f>IF(V125="反映",1,0)</f>
        <v/>
      </c>
      <c r="X125" t="n">
        <v>125</v>
      </c>
      <c r="Y125">
        <f>IF(W125=0,"",COUNTIFS($T$6:$T$205,T125,$W$6:$W$205,1,$S$6:$S$205,"&lt;"&amp;S125)+COUNTIFS($T$6:$T$205,T125,$W$6:$W$205,1,$S$6:$S$205,S125,$X$6:$X$205,"&lt;"&amp;X125)+1)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row>
    <row r="126">
      <c r="A126" s="131"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2">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$205,T126,$R$6:$R$205,R126,$X$6:$X$205,"&lt;"&amp;X126))&gt;0,"重複","反映")))))</f>
        <v/>
      </c>
      <c r="W126">
        <f>IF(V126="反映",1,0)</f>
        <v/>
      </c>
      <c r="X126" t="n">
        <v>126</v>
      </c>
      <c r="Y126">
        <f>IF(W126=0,"",COUNTIFS($T$6:$T$205,T126,$W$6:$W$205,1,$S$6:$S$205,"&lt;"&amp;S126)+COUNTIFS($T$6:$T$205,T126,$W$6:$W$205,1,$S$6:$S$205,S126,$X$6:$X$205,"&lt;"&amp;X126)+1)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row>
    <row r="127">
      <c r="A127" s="131"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2">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$205,T127,$R$6:$R$205,R127,$X$6:$X$205,"&lt;"&amp;X127))&gt;0,"重複","反映")))))</f>
        <v/>
      </c>
      <c r="W127">
        <f>IF(V127="反映",1,0)</f>
        <v/>
      </c>
      <c r="X127" t="n">
        <v>127</v>
      </c>
      <c r="Y127">
        <f>IF(W127=0,"",COUNTIFS($T$6:$T$205,T127,$W$6:$W$205,1,$S$6:$S$205,"&lt;"&amp;S127)+COUNTIFS($T$6:$T$205,T127,$W$6:$W$205,1,$S$6:$S$205,S127,$X$6:$X$205,"&lt;"&amp;X127)+1)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row>
    <row r="128">
      <c r="A128" s="131"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2">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$205,T128,$R$6:$R$205,R128,$X$6:$X$205,"&lt;"&amp;X128))&gt;0,"重複","反映")))))</f>
        <v/>
      </c>
      <c r="W128">
        <f>IF(V128="反映",1,0)</f>
        <v/>
      </c>
      <c r="X128" t="n">
        <v>128</v>
      </c>
      <c r="Y128">
        <f>IF(W128=0,"",COUNTIFS($T$6:$T$205,T128,$W$6:$W$205,1,$S$6:$S$205,"&lt;"&amp;S128)+COUNTIFS($T$6:$T$205,T128,$W$6:$W$205,1,$S$6:$S$205,S128,$X$6:$X$205,"&lt;"&amp;X128)+1)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row>
    <row r="129">
      <c r="A129" s="131"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2">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$205,T129,$R$6:$R$205,R129,$X$6:$X$205,"&lt;"&amp;X129))&gt;0,"重複","反映")))))</f>
        <v/>
      </c>
      <c r="W129">
        <f>IF(V129="反映",1,0)</f>
        <v/>
      </c>
      <c r="X129" t="n">
        <v>129</v>
      </c>
      <c r="Y129">
        <f>IF(W129=0,"",COUNTIFS($T$6:$T$205,T129,$W$6:$W$205,1,$S$6:$S$205,"&lt;"&amp;S129)+COUNTIFS($T$6:$T$205,T129,$W$6:$W$205,1,$S$6:$S$205,S129,$X$6:$X$205,"&lt;"&amp;X129)+1)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row>
    <row r="130">
      <c r="A130" s="131"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2">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$205,T130,$R$6:$R$205,R130,$X$6:$X$205,"&lt;"&amp;X130))&gt;0,"重複","反映")))))</f>
        <v/>
      </c>
      <c r="W130">
        <f>IF(V130="反映",1,0)</f>
        <v/>
      </c>
      <c r="X130" t="n">
        <v>130</v>
      </c>
      <c r="Y130">
        <f>IF(W130=0,"",COUNTIFS($T$6:$T$205,T130,$W$6:$W$205,1,$S$6:$S$205,"&lt;"&amp;S130)+COUNTIFS($T$6:$T$205,T130,$W$6:$W$205,1,$S$6:$S$205,S130,$X$6:$X$205,"&lt;"&amp;X130)+1)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row>
    <row r="131">
      <c r="A131" s="131"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2">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$205,T131,$R$6:$R$205,R131,$X$6:$X$205,"&lt;"&amp;X131))&gt;0,"重複","反映")))))</f>
        <v/>
      </c>
      <c r="W131">
        <f>IF(V131="反映",1,0)</f>
        <v/>
      </c>
      <c r="X131" t="n">
        <v>131</v>
      </c>
      <c r="Y131">
        <f>IF(W131=0,"",COUNTIFS($T$6:$T$205,T131,$W$6:$W$205,1,$S$6:$S$205,"&lt;"&amp;S131)+COUNTIFS($T$6:$T$205,T131,$W$6:$W$205,1,$S$6:$S$205,S131,$X$6:$X$205,"&lt;"&amp;X131)+1)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row>
    <row r="132">
      <c r="A132" s="131"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2">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$205,T132,$R$6:$R$205,R132,$X$6:$X$205,"&lt;"&amp;X132))&gt;0,"重複","反映")))))</f>
        <v/>
      </c>
      <c r="W132">
        <f>IF(V132="反映",1,0)</f>
        <v/>
      </c>
      <c r="X132" t="n">
        <v>132</v>
      </c>
      <c r="Y132">
        <f>IF(W132=0,"",COUNTIFS($T$6:$T$205,T132,$W$6:$W$205,1,$S$6:$S$205,"&lt;"&amp;S132)+COUNTIFS($T$6:$T$205,T132,$W$6:$W$205,1,$S$6:$S$205,S132,$X$6:$X$205,"&lt;"&amp;X132)+1)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row>
    <row r="133">
      <c r="A133" s="131"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2">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$205,T133,$R$6:$R$205,R133,$X$6:$X$205,"&lt;"&amp;X133))&gt;0,"重複","反映")))))</f>
        <v/>
      </c>
      <c r="W133">
        <f>IF(V133="反映",1,0)</f>
        <v/>
      </c>
      <c r="X133" t="n">
        <v>133</v>
      </c>
      <c r="Y133">
        <f>IF(W133=0,"",COUNTIFS($T$6:$T$205,T133,$W$6:$W$205,1,$S$6:$S$205,"&lt;"&amp;S133)+COUNTIFS($T$6:$T$205,T133,$W$6:$W$205,1,$S$6:$S$205,S133,$X$6:$X$205,"&lt;"&amp;X133)+1)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row>
    <row r="134">
      <c r="A134" s="131"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2">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$205,T134,$R$6:$R$205,R134,$X$6:$X$205,"&lt;"&amp;X134))&gt;0,"重複","反映")))))</f>
        <v/>
      </c>
      <c r="W134">
        <f>IF(V134="反映",1,0)</f>
        <v/>
      </c>
      <c r="X134" t="n">
        <v>134</v>
      </c>
      <c r="Y134">
        <f>IF(W134=0,"",COUNTIFS($T$6:$T$205,T134,$W$6:$W$205,1,$S$6:$S$205,"&lt;"&amp;S134)+COUNTIFS($T$6:$T$205,T134,$W$6:$W$205,1,$S$6:$S$205,S134,$X$6:$X$205,"&lt;"&amp;X134)+1)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row>
    <row r="135">
      <c r="A135" s="131"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2">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$205,T135,$R$6:$R$205,R135,$X$6:$X$205,"&lt;"&amp;X135))&gt;0,"重複","反映")))))</f>
        <v/>
      </c>
      <c r="W135">
        <f>IF(V135="反映",1,0)</f>
        <v/>
      </c>
      <c r="X135" t="n">
        <v>135</v>
      </c>
      <c r="Y135">
        <f>IF(W135=0,"",COUNTIFS($T$6:$T$205,T135,$W$6:$W$205,1,$S$6:$S$205,"&lt;"&amp;S135)+COUNTIFS($T$6:$T$205,T135,$W$6:$W$205,1,$S$6:$S$205,S135,$X$6:$X$205,"&lt;"&amp;X135)+1)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row>
    <row r="136">
      <c r="A136" s="131"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2">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$205,T136,$R$6:$R$205,R136,$X$6:$X$205,"&lt;"&amp;X136))&gt;0,"重複","反映")))))</f>
        <v/>
      </c>
      <c r="W136">
        <f>IF(V136="反映",1,0)</f>
        <v/>
      </c>
      <c r="X136" t="n">
        <v>136</v>
      </c>
      <c r="Y136">
        <f>IF(W136=0,"",COUNTIFS($T$6:$T$205,T136,$W$6:$W$205,1,$S$6:$S$205,"&lt;"&amp;S136)+COUNTIFS($T$6:$T$205,T136,$W$6:$W$205,1,$S$6:$S$205,S136,$X$6:$X$205,"&lt;"&amp;X136)+1)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row>
    <row r="137">
      <c r="A137" s="131"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2">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$205,T137,$R$6:$R$205,R137,$X$6:$X$205,"&lt;"&amp;X137))&gt;0,"重複","反映")))))</f>
        <v/>
      </c>
      <c r="W137">
        <f>IF(V137="反映",1,0)</f>
        <v/>
      </c>
      <c r="X137" t="n">
        <v>137</v>
      </c>
      <c r="Y137">
        <f>IF(W137=0,"",COUNTIFS($T$6:$T$205,T137,$W$6:$W$205,1,$S$6:$S$205,"&lt;"&amp;S137)+COUNTIFS($T$6:$T$205,T137,$W$6:$W$205,1,$S$6:$S$205,S137,$X$6:$X$205,"&lt;"&amp;X137)+1)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row>
    <row r="138">
      <c r="A138" s="131"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2">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$205,T138,$R$6:$R$205,R138,$X$6:$X$205,"&lt;"&amp;X138))&gt;0,"重複","反映")))))</f>
        <v/>
      </c>
      <c r="W138">
        <f>IF(V138="反映",1,0)</f>
        <v/>
      </c>
      <c r="X138" t="n">
        <v>138</v>
      </c>
      <c r="Y138">
        <f>IF(W138=0,"",COUNTIFS($T$6:$T$205,T138,$W$6:$W$205,1,$S$6:$S$205,"&lt;"&amp;S138)+COUNTIFS($T$6:$T$205,T138,$W$6:$W$205,1,$S$6:$S$205,S138,$X$6:$X$205,"&lt;"&amp;X138)+1)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row>
    <row r="139">
      <c r="A139" s="131"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2">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$205,T139,$R$6:$R$205,R139,$X$6:$X$205,"&lt;"&amp;X139))&gt;0,"重複","反映")))))</f>
        <v/>
      </c>
      <c r="W139">
        <f>IF(V139="反映",1,0)</f>
        <v/>
      </c>
      <c r="X139" t="n">
        <v>139</v>
      </c>
      <c r="Y139">
        <f>IF(W139=0,"",COUNTIFS($T$6:$T$205,T139,$W$6:$W$205,1,$S$6:$S$205,"&lt;"&amp;S139)+COUNTIFS($T$6:$T$205,T139,$W$6:$W$205,1,$S$6:$S$205,S139,$X$6:$X$205,"&lt;"&amp;X139)+1)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row>
    <row r="140">
      <c r="A140" s="131"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2">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$205,T140,$R$6:$R$205,R140,$X$6:$X$205,"&lt;"&amp;X140))&gt;0,"重複","反映")))))</f>
        <v/>
      </c>
      <c r="W140">
        <f>IF(V140="反映",1,0)</f>
        <v/>
      </c>
      <c r="X140" t="n">
        <v>140</v>
      </c>
      <c r="Y140">
        <f>IF(W140=0,"",COUNTIFS($T$6:$T$205,T140,$W$6:$W$205,1,$S$6:$S$205,"&lt;"&amp;S140)+COUNTIFS($T$6:$T$205,T140,$W$6:$W$205,1,$S$6:$S$205,S140,$X$6:$X$205,"&lt;"&amp;X140)+1)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row>
    <row r="141">
      <c r="A141" s="131"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2">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$205,T141,$R$6:$R$205,R141,$X$6:$X$205,"&lt;"&amp;X141))&gt;0,"重複","反映")))))</f>
        <v/>
      </c>
      <c r="W141">
        <f>IF(V141="反映",1,0)</f>
        <v/>
      </c>
      <c r="X141" t="n">
        <v>141</v>
      </c>
      <c r="Y141">
        <f>IF(W141=0,"",COUNTIFS($T$6:$T$205,T141,$W$6:$W$205,1,$S$6:$S$205,"&lt;"&amp;S141)+COUNTIFS($T$6:$T$205,T141,$W$6:$W$205,1,$S$6:$S$205,S141,$X$6:$X$205,"&lt;"&amp;X141)+1)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row>
    <row r="142">
      <c r="A142" s="131"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2">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$205,T142,$R$6:$R$205,R142,$X$6:$X$205,"&lt;"&amp;X142))&gt;0,"重複","反映")))))</f>
        <v/>
      </c>
      <c r="W142">
        <f>IF(V142="反映",1,0)</f>
        <v/>
      </c>
      <c r="X142" t="n">
        <v>142</v>
      </c>
      <c r="Y142">
        <f>IF(W142=0,"",COUNTIFS($T$6:$T$205,T142,$W$6:$W$205,1,$S$6:$S$205,"&lt;"&amp;S142)+COUNTIFS($T$6:$T$205,T142,$W$6:$W$205,1,$S$6:$S$205,S142,$X$6:$X$205,"&lt;"&amp;X142)+1)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row>
    <row r="143">
      <c r="A143" s="131"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2">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$205,T143,$R$6:$R$205,R143,$X$6:$X$205,"&lt;"&amp;X143))&gt;0,"重複","反映")))))</f>
        <v/>
      </c>
      <c r="W143">
        <f>IF(V143="反映",1,0)</f>
        <v/>
      </c>
      <c r="X143" t="n">
        <v>143</v>
      </c>
      <c r="Y143">
        <f>IF(W143=0,"",COUNTIFS($T$6:$T$205,T143,$W$6:$W$205,1,$S$6:$S$205,"&lt;"&amp;S143)+COUNTIFS($T$6:$T$205,T143,$W$6:$W$205,1,$S$6:$S$205,S143,$X$6:$X$205,"&lt;"&amp;X143)+1)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row>
    <row r="144">
      <c r="A144" s="131"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2">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$205,T144,$R$6:$R$205,R144,$X$6:$X$205,"&lt;"&amp;X144))&gt;0,"重複","反映")))))</f>
        <v/>
      </c>
      <c r="W144">
        <f>IF(V144="反映",1,0)</f>
        <v/>
      </c>
      <c r="X144" t="n">
        <v>144</v>
      </c>
      <c r="Y144">
        <f>IF(W144=0,"",COUNTIFS($T$6:$T$205,T144,$W$6:$W$205,1,$S$6:$S$205,"&lt;"&amp;S144)+COUNTIFS($T$6:$T$205,T144,$W$6:$W$205,1,$S$6:$S$205,S144,$X$6:$X$205,"&lt;"&amp;X144)+1)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row>
    <row r="145">
      <c r="A145" s="131"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2">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$205,T145,$R$6:$R$205,R145,$X$6:$X$205,"&lt;"&amp;X145))&gt;0,"重複","反映")))))</f>
        <v/>
      </c>
      <c r="W145">
        <f>IF(V145="反映",1,0)</f>
        <v/>
      </c>
      <c r="X145" t="n">
        <v>145</v>
      </c>
      <c r="Y145">
        <f>IF(W145=0,"",COUNTIFS($T$6:$T$205,T145,$W$6:$W$205,1,$S$6:$S$205,"&lt;"&amp;S145)+COUNTIFS($T$6:$T$205,T145,$W$6:$W$205,1,$S$6:$S$205,S145,$X$6:$X$205,"&lt;"&amp;X145)+1)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row>
    <row r="146">
      <c r="A146" s="131"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2">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$205,T146,$R$6:$R$205,R146,$X$6:$X$205,"&lt;"&amp;X146))&gt;0,"重複","反映")))))</f>
        <v/>
      </c>
      <c r="W146">
        <f>IF(V146="反映",1,0)</f>
        <v/>
      </c>
      <c r="X146" t="n">
        <v>146</v>
      </c>
      <c r="Y146">
        <f>IF(W146=0,"",COUNTIFS($T$6:$T$205,T146,$W$6:$W$205,1,$S$6:$S$205,"&lt;"&amp;S146)+COUNTIFS($T$6:$T$205,T146,$W$6:$W$205,1,$S$6:$S$205,S146,$X$6:$X$205,"&lt;"&amp;X146)+1)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row>
    <row r="147">
      <c r="A147" s="131"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2">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$205,T147,$R$6:$R$205,R147,$X$6:$X$205,"&lt;"&amp;X147))&gt;0,"重複","反映")))))</f>
        <v/>
      </c>
      <c r="W147">
        <f>IF(V147="反映",1,0)</f>
        <v/>
      </c>
      <c r="X147" t="n">
        <v>147</v>
      </c>
      <c r="Y147">
        <f>IF(W147=0,"",COUNTIFS($T$6:$T$205,T147,$W$6:$W$205,1,$S$6:$S$205,"&lt;"&amp;S147)+COUNTIFS($T$6:$T$205,T147,$W$6:$W$205,1,$S$6:$S$205,S147,$X$6:$X$205,"&lt;"&amp;X147)+1)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row>
    <row r="148">
      <c r="A148" s="131"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2">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$205,T148,$R$6:$R$205,R148,$X$6:$X$205,"&lt;"&amp;X148))&gt;0,"重複","反映")))))</f>
        <v/>
      </c>
      <c r="W148">
        <f>IF(V148="反映",1,0)</f>
        <v/>
      </c>
      <c r="X148" t="n">
        <v>148</v>
      </c>
      <c r="Y148">
        <f>IF(W148=0,"",COUNTIFS($T$6:$T$205,T148,$W$6:$W$205,1,$S$6:$S$205,"&lt;"&amp;S148)+COUNTIFS($T$6:$T$205,T148,$W$6:$W$205,1,$S$6:$S$205,S148,$X$6:$X$205,"&lt;"&amp;X148)+1)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row>
    <row r="149">
      <c r="A149" s="131"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2">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$205,T149,$R$6:$R$205,R149,$X$6:$X$205,"&lt;"&amp;X149))&gt;0,"重複","反映")))))</f>
        <v/>
      </c>
      <c r="W149">
        <f>IF(V149="反映",1,0)</f>
        <v/>
      </c>
      <c r="X149" t="n">
        <v>149</v>
      </c>
      <c r="Y149">
        <f>IF(W149=0,"",COUNTIFS($T$6:$T$205,T149,$W$6:$W$205,1,$S$6:$S$205,"&lt;"&amp;S149)+COUNTIFS($T$6:$T$205,T149,$W$6:$W$205,1,$S$6:$S$205,S149,$X$6:$X$205,"&lt;"&amp;X149)+1)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row>
    <row r="150">
      <c r="A150" s="131"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2">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$205,T150,$R$6:$R$205,R150,$X$6:$X$205,"&lt;"&amp;X150))&gt;0,"重複","反映")))))</f>
        <v/>
      </c>
      <c r="W150">
        <f>IF(V150="反映",1,0)</f>
        <v/>
      </c>
      <c r="X150" t="n">
        <v>150</v>
      </c>
      <c r="Y150">
        <f>IF(W150=0,"",COUNTIFS($T$6:$T$205,T150,$W$6:$W$205,1,$S$6:$S$205,"&lt;"&amp;S150)+COUNTIFS($T$6:$T$205,T150,$W$6:$W$205,1,$S$6:$S$205,S150,$X$6:$X$205,"&lt;"&amp;X150)+1)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row>
    <row r="151">
      <c r="A151" s="131"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2">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$205,T151,$R$6:$R$205,R151,$X$6:$X$205,"&lt;"&amp;X151))&gt;0,"重複","反映")))))</f>
        <v/>
      </c>
      <c r="W151">
        <f>IF(V151="反映",1,0)</f>
        <v/>
      </c>
      <c r="X151" t="n">
        <v>151</v>
      </c>
      <c r="Y151">
        <f>IF(W151=0,"",COUNTIFS($T$6:$T$205,T151,$W$6:$W$205,1,$S$6:$S$205,"&lt;"&amp;S151)+COUNTIFS($T$6:$T$205,T151,$W$6:$W$205,1,$S$6:$S$205,S151,$X$6:$X$205,"&lt;"&amp;X151)+1)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row>
    <row r="152">
      <c r="A152" s="131"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2">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$205,T152,$R$6:$R$205,R152,$X$6:$X$205,"&lt;"&amp;X152))&gt;0,"重複","反映")))))</f>
        <v/>
      </c>
      <c r="W152">
        <f>IF(V152="反映",1,0)</f>
        <v/>
      </c>
      <c r="X152" t="n">
        <v>152</v>
      </c>
      <c r="Y152">
        <f>IF(W152=0,"",COUNTIFS($T$6:$T$205,T152,$W$6:$W$205,1,$S$6:$S$205,"&lt;"&amp;S152)+COUNTIFS($T$6:$T$205,T152,$W$6:$W$205,1,$S$6:$S$205,S152,$X$6:$X$205,"&lt;"&amp;X152)+1)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row>
    <row r="153">
      <c r="A153" s="131"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2">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$205,T153,$R$6:$R$205,R153,$X$6:$X$205,"&lt;"&amp;X153))&gt;0,"重複","反映")))))</f>
        <v/>
      </c>
      <c r="W153">
        <f>IF(V153="反映",1,0)</f>
        <v/>
      </c>
      <c r="X153" t="n">
        <v>153</v>
      </c>
      <c r="Y153">
        <f>IF(W153=0,"",COUNTIFS($T$6:$T$205,T153,$W$6:$W$205,1,$S$6:$S$205,"&lt;"&amp;S153)+COUNTIFS($T$6:$T$205,T153,$W$6:$W$205,1,$S$6:$S$205,S153,$X$6:$X$205,"&lt;"&amp;X153)+1)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row>
    <row r="154">
      <c r="A154" s="131"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2">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$205,T154,$R$6:$R$205,R154,$X$6:$X$205,"&lt;"&amp;X154))&gt;0,"重複","反映")))))</f>
        <v/>
      </c>
      <c r="W154">
        <f>IF(V154="反映",1,0)</f>
        <v/>
      </c>
      <c r="X154" t="n">
        <v>154</v>
      </c>
      <c r="Y154">
        <f>IF(W154=0,"",COUNTIFS($T$6:$T$205,T154,$W$6:$W$205,1,$S$6:$S$205,"&lt;"&amp;S154)+COUNTIFS($T$6:$T$205,T154,$W$6:$W$205,1,$S$6:$S$205,S154,$X$6:$X$205,"&lt;"&amp;X154)+1)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row>
    <row r="155">
      <c r="A155" s="131"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2">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$205,T155,$R$6:$R$205,R155,$X$6:$X$205,"&lt;"&amp;X155))&gt;0,"重複","反映")))))</f>
        <v/>
      </c>
      <c r="W155">
        <f>IF(V155="反映",1,0)</f>
        <v/>
      </c>
      <c r="X155" t="n">
        <v>155</v>
      </c>
      <c r="Y155">
        <f>IF(W155=0,"",COUNTIFS($T$6:$T$205,T155,$W$6:$W$205,1,$S$6:$S$205,"&lt;"&amp;S155)+COUNTIFS($T$6:$T$205,T155,$W$6:$W$205,1,$S$6:$S$205,S155,$X$6:$X$205,"&lt;"&amp;X155)+1)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row>
    <row r="156">
      <c r="A156" s="131"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2">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$205,T156,$R$6:$R$205,R156,$X$6:$X$205,"&lt;"&amp;X156))&gt;0,"重複","反映")))))</f>
        <v/>
      </c>
      <c r="W156">
        <f>IF(V156="反映",1,0)</f>
        <v/>
      </c>
      <c r="X156" t="n">
        <v>156</v>
      </c>
      <c r="Y156">
        <f>IF(W156=0,"",COUNTIFS($T$6:$T$205,T156,$W$6:$W$205,1,$S$6:$S$205,"&lt;"&amp;S156)+COUNTIFS($T$6:$T$205,T156,$W$6:$W$205,1,$S$6:$S$205,S156,$X$6:$X$205,"&lt;"&amp;X156)+1)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row>
    <row r="157">
      <c r="A157" s="131"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2">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$205,T157,$R$6:$R$205,R157,$X$6:$X$205,"&lt;"&amp;X157))&gt;0,"重複","反映")))))</f>
        <v/>
      </c>
      <c r="W157">
        <f>IF(V157="反映",1,0)</f>
        <v/>
      </c>
      <c r="X157" t="n">
        <v>157</v>
      </c>
      <c r="Y157">
        <f>IF(W157=0,"",COUNTIFS($T$6:$T$205,T157,$W$6:$W$205,1,$S$6:$S$205,"&lt;"&amp;S157)+COUNTIFS($T$6:$T$205,T157,$W$6:$W$205,1,$S$6:$S$205,S157,$X$6:$X$205,"&lt;"&amp;X157)+1)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row>
    <row r="158">
      <c r="A158" s="131"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2">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$205,T158,$R$6:$R$205,R158,$X$6:$X$205,"&lt;"&amp;X158))&gt;0,"重複","反映")))))</f>
        <v/>
      </c>
      <c r="W158">
        <f>IF(V158="反映",1,0)</f>
        <v/>
      </c>
      <c r="X158" t="n">
        <v>158</v>
      </c>
      <c r="Y158">
        <f>IF(W158=0,"",COUNTIFS($T$6:$T$205,T158,$W$6:$W$205,1,$S$6:$S$205,"&lt;"&amp;S158)+COUNTIFS($T$6:$T$205,T158,$W$6:$W$205,1,$S$6:$S$205,S158,$X$6:$X$205,"&lt;"&amp;X158)+1)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row>
    <row r="159">
      <c r="A159" s="131"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2">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$205,T159,$R$6:$R$205,R159,$X$6:$X$205,"&lt;"&amp;X159))&gt;0,"重複","反映")))))</f>
        <v/>
      </c>
      <c r="W159">
        <f>IF(V159="反映",1,0)</f>
        <v/>
      </c>
      <c r="X159" t="n">
        <v>159</v>
      </c>
      <c r="Y159">
        <f>IF(W159=0,"",COUNTIFS($T$6:$T$205,T159,$W$6:$W$205,1,$S$6:$S$205,"&lt;"&amp;S159)+COUNTIFS($T$6:$T$205,T159,$W$6:$W$205,1,$S$6:$S$205,S159,$X$6:$X$205,"&lt;"&amp;X159)+1)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row>
    <row r="160">
      <c r="A160" s="131"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2">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$205,T160,$R$6:$R$205,R160,$X$6:$X$205,"&lt;"&amp;X160))&gt;0,"重複","反映")))))</f>
        <v/>
      </c>
      <c r="W160">
        <f>IF(V160="反映",1,0)</f>
        <v/>
      </c>
      <c r="X160" t="n">
        <v>160</v>
      </c>
      <c r="Y160">
        <f>IF(W160=0,"",COUNTIFS($T$6:$T$205,T160,$W$6:$W$205,1,$S$6:$S$205,"&lt;"&amp;S160)+COUNTIFS($T$6:$T$205,T160,$W$6:$W$205,1,$S$6:$S$205,S160,$X$6:$X$205,"&lt;"&amp;X160)+1)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row>
    <row r="161">
      <c r="A161" s="131"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2">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$205,T161,$R$6:$R$205,R161,$X$6:$X$205,"&lt;"&amp;X161))&gt;0,"重複","反映")))))</f>
        <v/>
      </c>
      <c r="W161">
        <f>IF(V161="反映",1,0)</f>
        <v/>
      </c>
      <c r="X161" t="n">
        <v>161</v>
      </c>
      <c r="Y161">
        <f>IF(W161=0,"",COUNTIFS($T$6:$T$205,T161,$W$6:$W$205,1,$S$6:$S$205,"&lt;"&amp;S161)+COUNTIFS($T$6:$T$205,T161,$W$6:$W$205,1,$S$6:$S$205,S161,$X$6:$X$205,"&lt;"&amp;X161)+1)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row>
    <row r="162">
      <c r="A162" s="131"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2">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$205,T162,$R$6:$R$205,R162,$X$6:$X$205,"&lt;"&amp;X162))&gt;0,"重複","反映")))))</f>
        <v/>
      </c>
      <c r="W162">
        <f>IF(V162="反映",1,0)</f>
        <v/>
      </c>
      <c r="X162" t="n">
        <v>162</v>
      </c>
      <c r="Y162">
        <f>IF(W162=0,"",COUNTIFS($T$6:$T$205,T162,$W$6:$W$205,1,$S$6:$S$205,"&lt;"&amp;S162)+COUNTIFS($T$6:$T$205,T162,$W$6:$W$205,1,$S$6:$S$205,S162,$X$6:$X$205,"&lt;"&amp;X162)+1)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row>
    <row r="163">
      <c r="A163" s="131"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2">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$205,T163,$R$6:$R$205,R163,$X$6:$X$205,"&lt;"&amp;X163))&gt;0,"重複","反映")))))</f>
        <v/>
      </c>
      <c r="W163">
        <f>IF(V163="反映",1,0)</f>
        <v/>
      </c>
      <c r="X163" t="n">
        <v>163</v>
      </c>
      <c r="Y163">
        <f>IF(W163=0,"",COUNTIFS($T$6:$T$205,T163,$W$6:$W$205,1,$S$6:$S$205,"&lt;"&amp;S163)+COUNTIFS($T$6:$T$205,T163,$W$6:$W$205,1,$S$6:$S$205,S163,$X$6:$X$205,"&lt;"&amp;X163)+1)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row>
    <row r="164">
      <c r="A164" s="131"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2">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$205,T164,$R$6:$R$205,R164,$X$6:$X$205,"&lt;"&amp;X164))&gt;0,"重複","反映")))))</f>
        <v/>
      </c>
      <c r="W164">
        <f>IF(V164="反映",1,0)</f>
        <v/>
      </c>
      <c r="X164" t="n">
        <v>164</v>
      </c>
      <c r="Y164">
        <f>IF(W164=0,"",COUNTIFS($T$6:$T$205,T164,$W$6:$W$205,1,$S$6:$S$205,"&lt;"&amp;S164)+COUNTIFS($T$6:$T$205,T164,$W$6:$W$205,1,$S$6:$S$205,S164,$X$6:$X$205,"&lt;"&amp;X164)+1)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row>
    <row r="165">
      <c r="A165" s="131"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2">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$205,T165,$R$6:$R$205,R165,$X$6:$X$205,"&lt;"&amp;X165))&gt;0,"重複","反映")))))</f>
        <v/>
      </c>
      <c r="W165">
        <f>IF(V165="反映",1,0)</f>
        <v/>
      </c>
      <c r="X165" t="n">
        <v>165</v>
      </c>
      <c r="Y165">
        <f>IF(W165=0,"",COUNTIFS($T$6:$T$205,T165,$W$6:$W$205,1,$S$6:$S$205,"&lt;"&amp;S165)+COUNTIFS($T$6:$T$205,T165,$W$6:$W$205,1,$S$6:$S$205,S165,$X$6:$X$205,"&lt;"&amp;X165)+1)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row>
    <row r="166">
      <c r="A166" s="131"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2">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$205,T166,$R$6:$R$205,R166,$X$6:$X$205,"&lt;"&amp;X166))&gt;0,"重複","反映")))))</f>
        <v/>
      </c>
      <c r="W166">
        <f>IF(V166="反映",1,0)</f>
        <v/>
      </c>
      <c r="X166" t="n">
        <v>166</v>
      </c>
      <c r="Y166">
        <f>IF(W166=0,"",COUNTIFS($T$6:$T$205,T166,$W$6:$W$205,1,$S$6:$S$205,"&lt;"&amp;S166)+COUNTIFS($T$6:$T$205,T166,$W$6:$W$205,1,$S$6:$S$205,S166,$X$6:$X$205,"&lt;"&amp;X166)+1)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row>
    <row r="167">
      <c r="A167" s="131"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2">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$205,T167,$R$6:$R$205,R167,$X$6:$X$205,"&lt;"&amp;X167))&gt;0,"重複","反映")))))</f>
        <v/>
      </c>
      <c r="W167">
        <f>IF(V167="反映",1,0)</f>
        <v/>
      </c>
      <c r="X167" t="n">
        <v>167</v>
      </c>
      <c r="Y167">
        <f>IF(W167=0,"",COUNTIFS($T$6:$T$205,T167,$W$6:$W$205,1,$S$6:$S$205,"&lt;"&amp;S167)+COUNTIFS($T$6:$T$205,T167,$W$6:$W$205,1,$S$6:$S$205,S167,$X$6:$X$205,"&lt;"&amp;X167)+1)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row>
    <row r="168">
      <c r="A168" s="131"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2">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$205,T168,$R$6:$R$205,R168,$X$6:$X$205,"&lt;"&amp;X168))&gt;0,"重複","反映")))))</f>
        <v/>
      </c>
      <c r="W168">
        <f>IF(V168="反映",1,0)</f>
        <v/>
      </c>
      <c r="X168" t="n">
        <v>168</v>
      </c>
      <c r="Y168">
        <f>IF(W168=0,"",COUNTIFS($T$6:$T$205,T168,$W$6:$W$205,1,$S$6:$S$205,"&lt;"&amp;S168)+COUNTIFS($T$6:$T$205,T168,$W$6:$W$205,1,$S$6:$S$205,S168,$X$6:$X$205,"&lt;"&amp;X168)+1)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row>
    <row r="169">
      <c r="A169" s="131"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2">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$205,T169,$R$6:$R$205,R169,$X$6:$X$205,"&lt;"&amp;X169))&gt;0,"重複","反映")))))</f>
        <v/>
      </c>
      <c r="W169">
        <f>IF(V169="反映",1,0)</f>
        <v/>
      </c>
      <c r="X169" t="n">
        <v>169</v>
      </c>
      <c r="Y169">
        <f>IF(W169=0,"",COUNTIFS($T$6:$T$205,T169,$W$6:$W$205,1,$S$6:$S$205,"&lt;"&amp;S169)+COUNTIFS($T$6:$T$205,T169,$W$6:$W$205,1,$S$6:$S$205,S169,$X$6:$X$205,"&lt;"&amp;X169)+1)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row>
    <row r="170">
      <c r="A170" s="131"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2">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$205,T170,$R$6:$R$205,R170,$X$6:$X$205,"&lt;"&amp;X170))&gt;0,"重複","反映")))))</f>
        <v/>
      </c>
      <c r="W170">
        <f>IF(V170="反映",1,0)</f>
        <v/>
      </c>
      <c r="X170" t="n">
        <v>170</v>
      </c>
      <c r="Y170">
        <f>IF(W170=0,"",COUNTIFS($T$6:$T$205,T170,$W$6:$W$205,1,$S$6:$S$205,"&lt;"&amp;S170)+COUNTIFS($T$6:$T$205,T170,$W$6:$W$205,1,$S$6:$S$205,S170,$X$6:$X$205,"&lt;"&amp;X170)+1)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row>
    <row r="171">
      <c r="A171" s="131"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2">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$205,T171,$R$6:$R$205,R171,$X$6:$X$205,"&lt;"&amp;X171))&gt;0,"重複","反映")))))</f>
        <v/>
      </c>
      <c r="W171">
        <f>IF(V171="反映",1,0)</f>
        <v/>
      </c>
      <c r="X171" t="n">
        <v>171</v>
      </c>
      <c r="Y171">
        <f>IF(W171=0,"",COUNTIFS($T$6:$T$205,T171,$W$6:$W$205,1,$S$6:$S$205,"&lt;"&amp;S171)+COUNTIFS($T$6:$T$205,T171,$W$6:$W$205,1,$S$6:$S$205,S171,$X$6:$X$205,"&lt;"&amp;X171)+1)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row>
    <row r="172">
      <c r="A172" s="131"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2">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$205,T172,$R$6:$R$205,R172,$X$6:$X$205,"&lt;"&amp;X172))&gt;0,"重複","反映")))))</f>
        <v/>
      </c>
      <c r="W172">
        <f>IF(V172="反映",1,0)</f>
        <v/>
      </c>
      <c r="X172" t="n">
        <v>172</v>
      </c>
      <c r="Y172">
        <f>IF(W172=0,"",COUNTIFS($T$6:$T$205,T172,$W$6:$W$205,1,$S$6:$S$205,"&lt;"&amp;S172)+COUNTIFS($T$6:$T$205,T172,$W$6:$W$205,1,$S$6:$S$205,S172,$X$6:$X$205,"&lt;"&amp;X172)+1)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row>
    <row r="173">
      <c r="A173" s="131"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2">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$205,T173,$R$6:$R$205,R173,$X$6:$X$205,"&lt;"&amp;X173))&gt;0,"重複","反映")))))</f>
        <v/>
      </c>
      <c r="W173">
        <f>IF(V173="反映",1,0)</f>
        <v/>
      </c>
      <c r="X173" t="n">
        <v>173</v>
      </c>
      <c r="Y173">
        <f>IF(W173=0,"",COUNTIFS($T$6:$T$205,T173,$W$6:$W$205,1,$S$6:$S$205,"&lt;"&amp;S173)+COUNTIFS($T$6:$T$205,T173,$W$6:$W$205,1,$S$6:$S$205,S173,$X$6:$X$205,"&lt;"&amp;X173)+1)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row>
    <row r="174">
      <c r="A174" s="131"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2">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$205,T174,$R$6:$R$205,R174,$X$6:$X$205,"&lt;"&amp;X174))&gt;0,"重複","反映")))))</f>
        <v/>
      </c>
      <c r="W174">
        <f>IF(V174="反映",1,0)</f>
        <v/>
      </c>
      <c r="X174" t="n">
        <v>174</v>
      </c>
      <c r="Y174">
        <f>IF(W174=0,"",COUNTIFS($T$6:$T$205,T174,$W$6:$W$205,1,$S$6:$S$205,"&lt;"&amp;S174)+COUNTIFS($T$6:$T$205,T174,$W$6:$W$205,1,$S$6:$S$205,S174,$X$6:$X$205,"&lt;"&amp;X174)+1)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row>
    <row r="175">
      <c r="A175" s="131"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2">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$205,T175,$R$6:$R$205,R175,$X$6:$X$205,"&lt;"&amp;X175))&gt;0,"重複","反映")))))</f>
        <v/>
      </c>
      <c r="W175">
        <f>IF(V175="反映",1,0)</f>
        <v/>
      </c>
      <c r="X175" t="n">
        <v>175</v>
      </c>
      <c r="Y175">
        <f>IF(W175=0,"",COUNTIFS($T$6:$T$205,T175,$W$6:$W$205,1,$S$6:$S$205,"&lt;"&amp;S175)+COUNTIFS($T$6:$T$205,T175,$W$6:$W$205,1,$S$6:$S$205,S175,$X$6:$X$205,"&lt;"&amp;X175)+1)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row>
    <row r="176">
      <c r="A176" s="131"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2">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$205,T176,$R$6:$R$205,R176,$X$6:$X$205,"&lt;"&amp;X176))&gt;0,"重複","反映")))))</f>
        <v/>
      </c>
      <c r="W176">
        <f>IF(V176="反映",1,0)</f>
        <v/>
      </c>
      <c r="X176" t="n">
        <v>176</v>
      </c>
      <c r="Y176">
        <f>IF(W176=0,"",COUNTIFS($T$6:$T$205,T176,$W$6:$W$205,1,$S$6:$S$205,"&lt;"&amp;S176)+COUNTIFS($T$6:$T$205,T176,$W$6:$W$205,1,$S$6:$S$205,S176,$X$6:$X$205,"&lt;"&amp;X176)+1)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row>
    <row r="177">
      <c r="A177" s="131"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2">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$205,T177,$R$6:$R$205,R177,$X$6:$X$205,"&lt;"&amp;X177))&gt;0,"重複","反映")))))</f>
        <v/>
      </c>
      <c r="W177">
        <f>IF(V177="反映",1,0)</f>
        <v/>
      </c>
      <c r="X177" t="n">
        <v>177</v>
      </c>
      <c r="Y177">
        <f>IF(W177=0,"",COUNTIFS($T$6:$T$205,T177,$W$6:$W$205,1,$S$6:$S$205,"&lt;"&amp;S177)+COUNTIFS($T$6:$T$205,T177,$W$6:$W$205,1,$S$6:$S$205,S177,$X$6:$X$205,"&lt;"&amp;X177)+1)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row>
    <row r="178">
      <c r="A178" s="131"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2">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$205,T178,$R$6:$R$205,R178,$X$6:$X$205,"&lt;"&amp;X178))&gt;0,"重複","反映")))))</f>
        <v/>
      </c>
      <c r="W178">
        <f>IF(V178="反映",1,0)</f>
        <v/>
      </c>
      <c r="X178" t="n">
        <v>178</v>
      </c>
      <c r="Y178">
        <f>IF(W178=0,"",COUNTIFS($T$6:$T$205,T178,$W$6:$W$205,1,$S$6:$S$205,"&lt;"&amp;S178)+COUNTIFS($T$6:$T$205,T178,$W$6:$W$205,1,$S$6:$S$205,S178,$X$6:$X$205,"&lt;"&amp;X178)+1)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row>
    <row r="179">
      <c r="A179" s="131"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2">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$205,T179,$R$6:$R$205,R179,$X$6:$X$205,"&lt;"&amp;X179))&gt;0,"重複","反映")))))</f>
        <v/>
      </c>
      <c r="W179">
        <f>IF(V179="反映",1,0)</f>
        <v/>
      </c>
      <c r="X179" t="n">
        <v>179</v>
      </c>
      <c r="Y179">
        <f>IF(W179=0,"",COUNTIFS($T$6:$T$205,T179,$W$6:$W$205,1,$S$6:$S$205,"&lt;"&amp;S179)+COUNTIFS($T$6:$T$205,T179,$W$6:$W$205,1,$S$6:$S$205,S179,$X$6:$X$205,"&lt;"&amp;X179)+1)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row>
    <row r="180">
      <c r="A180" s="131"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2">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$205,T180,$R$6:$R$205,R180,$X$6:$X$205,"&lt;"&amp;X180))&gt;0,"重複","反映")))))</f>
        <v/>
      </c>
      <c r="W180">
        <f>IF(V180="反映",1,0)</f>
        <v/>
      </c>
      <c r="X180" t="n">
        <v>180</v>
      </c>
      <c r="Y180">
        <f>IF(W180=0,"",COUNTIFS($T$6:$T$205,T180,$W$6:$W$205,1,$S$6:$S$205,"&lt;"&amp;S180)+COUNTIFS($T$6:$T$205,T180,$W$6:$W$205,1,$S$6:$S$205,S180,$X$6:$X$205,"&lt;"&amp;X180)+1)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row>
    <row r="181">
      <c r="A181" s="131"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2">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$205,T181,$R$6:$R$205,R181,$X$6:$X$205,"&lt;"&amp;X181))&gt;0,"重複","反映")))))</f>
        <v/>
      </c>
      <c r="W181">
        <f>IF(V181="反映",1,0)</f>
        <v/>
      </c>
      <c r="X181" t="n">
        <v>181</v>
      </c>
      <c r="Y181">
        <f>IF(W181=0,"",COUNTIFS($T$6:$T$205,T181,$W$6:$W$205,1,$S$6:$S$205,"&lt;"&amp;S181)+COUNTIFS($T$6:$T$205,T181,$W$6:$W$205,1,$S$6:$S$205,S181,$X$6:$X$205,"&lt;"&amp;X181)+1)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row>
    <row r="182">
      <c r="A182" s="131"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2">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$205,T182,$R$6:$R$205,R182,$X$6:$X$205,"&lt;"&amp;X182))&gt;0,"重複","反映")))))</f>
        <v/>
      </c>
      <c r="W182">
        <f>IF(V182="反映",1,0)</f>
        <v/>
      </c>
      <c r="X182" t="n">
        <v>182</v>
      </c>
      <c r="Y182">
        <f>IF(W182=0,"",COUNTIFS($T$6:$T$205,T182,$W$6:$W$205,1,$S$6:$S$205,"&lt;"&amp;S182)+COUNTIFS($T$6:$T$205,T182,$W$6:$W$205,1,$S$6:$S$205,S182,$X$6:$X$205,"&lt;"&amp;X182)+1)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row>
    <row r="183">
      <c r="A183" s="131"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2">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$205,T183,$R$6:$R$205,R183,$X$6:$X$205,"&lt;"&amp;X183))&gt;0,"重複","反映")))))</f>
        <v/>
      </c>
      <c r="W183">
        <f>IF(V183="反映",1,0)</f>
        <v/>
      </c>
      <c r="X183" t="n">
        <v>183</v>
      </c>
      <c r="Y183">
        <f>IF(W183=0,"",COUNTIFS($T$6:$T$205,T183,$W$6:$W$205,1,$S$6:$S$205,"&lt;"&amp;S183)+COUNTIFS($T$6:$T$205,T183,$W$6:$W$205,1,$S$6:$S$205,S183,$X$6:$X$205,"&lt;"&amp;X183)+1)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row>
    <row r="184">
      <c r="A184" s="131"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2">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$205,T184,$R$6:$R$205,R184,$X$6:$X$205,"&lt;"&amp;X184))&gt;0,"重複","反映")))))</f>
        <v/>
      </c>
      <c r="W184">
        <f>IF(V184="反映",1,0)</f>
        <v/>
      </c>
      <c r="X184" t="n">
        <v>184</v>
      </c>
      <c r="Y184">
        <f>IF(W184=0,"",COUNTIFS($T$6:$T$205,T184,$W$6:$W$205,1,$S$6:$S$205,"&lt;"&amp;S184)+COUNTIFS($T$6:$T$205,T184,$W$6:$W$205,1,$S$6:$S$205,S184,$X$6:$X$205,"&lt;"&amp;X184)+1)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row>
    <row r="185">
      <c r="A185" s="131"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2">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$205,T185,$R$6:$R$205,R185,$X$6:$X$205,"&lt;"&amp;X185))&gt;0,"重複","反映")))))</f>
        <v/>
      </c>
      <c r="W185">
        <f>IF(V185="反映",1,0)</f>
        <v/>
      </c>
      <c r="X185" t="n">
        <v>185</v>
      </c>
      <c r="Y185">
        <f>IF(W185=0,"",COUNTIFS($T$6:$T$205,T185,$W$6:$W$205,1,$S$6:$S$205,"&lt;"&amp;S185)+COUNTIFS($T$6:$T$205,T185,$W$6:$W$205,1,$S$6:$S$205,S185,$X$6:$X$205,"&lt;"&amp;X185)+1)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row>
    <row r="186">
      <c r="A186" s="131"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2">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$205,T186,$R$6:$R$205,R186,$X$6:$X$205,"&lt;"&amp;X186))&gt;0,"重複","反映")))))</f>
        <v/>
      </c>
      <c r="W186">
        <f>IF(V186="反映",1,0)</f>
        <v/>
      </c>
      <c r="X186" t="n">
        <v>186</v>
      </c>
      <c r="Y186">
        <f>IF(W186=0,"",COUNTIFS($T$6:$T$205,T186,$W$6:$W$205,1,$S$6:$S$205,"&lt;"&amp;S186)+COUNTIFS($T$6:$T$205,T186,$W$6:$W$205,1,$S$6:$S$205,S186,$X$6:$X$205,"&lt;"&amp;X186)+1)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row>
    <row r="187">
      <c r="A187" s="131"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2">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$205,T187,$R$6:$R$205,R187,$X$6:$X$205,"&lt;"&amp;X187))&gt;0,"重複","反映")))))</f>
        <v/>
      </c>
      <c r="W187">
        <f>IF(V187="反映",1,0)</f>
        <v/>
      </c>
      <c r="X187" t="n">
        <v>187</v>
      </c>
      <c r="Y187">
        <f>IF(W187=0,"",COUNTIFS($T$6:$T$205,T187,$W$6:$W$205,1,$S$6:$S$205,"&lt;"&amp;S187)+COUNTIFS($T$6:$T$205,T187,$W$6:$W$205,1,$S$6:$S$205,S187,$X$6:$X$205,"&lt;"&amp;X187)+1)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row>
    <row r="188">
      <c r="A188" s="131"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2">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$205,T188,$R$6:$R$205,R188,$X$6:$X$205,"&lt;"&amp;X188))&gt;0,"重複","反映")))))</f>
        <v/>
      </c>
      <c r="W188">
        <f>IF(V188="反映",1,0)</f>
        <v/>
      </c>
      <c r="X188" t="n">
        <v>188</v>
      </c>
      <c r="Y188">
        <f>IF(W188=0,"",COUNTIFS($T$6:$T$205,T188,$W$6:$W$205,1,$S$6:$S$205,"&lt;"&amp;S188)+COUNTIFS($T$6:$T$205,T188,$W$6:$W$205,1,$S$6:$S$205,S188,$X$6:$X$205,"&lt;"&amp;X188)+1)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row>
    <row r="189">
      <c r="A189" s="131"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2">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$205,T189,$R$6:$R$205,R189,$X$6:$X$205,"&lt;"&amp;X189))&gt;0,"重複","反映")))))</f>
        <v/>
      </c>
      <c r="W189">
        <f>IF(V189="反映",1,0)</f>
        <v/>
      </c>
      <c r="X189" t="n">
        <v>189</v>
      </c>
      <c r="Y189">
        <f>IF(W189=0,"",COUNTIFS($T$6:$T$205,T189,$W$6:$W$205,1,$S$6:$S$205,"&lt;"&amp;S189)+COUNTIFS($T$6:$T$205,T189,$W$6:$W$205,1,$S$6:$S$205,S189,$X$6:$X$205,"&lt;"&amp;X189)+1)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row>
    <row r="190">
      <c r="A190" s="131"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2">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$205,T190,$R$6:$R$205,R190,$X$6:$X$205,"&lt;"&amp;X190))&gt;0,"重複","反映")))))</f>
        <v/>
      </c>
      <c r="W190">
        <f>IF(V190="反映",1,0)</f>
        <v/>
      </c>
      <c r="X190" t="n">
        <v>190</v>
      </c>
      <c r="Y190">
        <f>IF(W190=0,"",COUNTIFS($T$6:$T$205,T190,$W$6:$W$205,1,$S$6:$S$205,"&lt;"&amp;S190)+COUNTIFS($T$6:$T$205,T190,$W$6:$W$205,1,$S$6:$S$205,S190,$X$6:$X$205,"&lt;"&amp;X190)+1)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row>
    <row r="191">
      <c r="A191" s="131"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2">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$205,T191,$R$6:$R$205,R191,$X$6:$X$205,"&lt;"&amp;X191))&gt;0,"重複","反映")))))</f>
        <v/>
      </c>
      <c r="W191">
        <f>IF(V191="反映",1,0)</f>
        <v/>
      </c>
      <c r="X191" t="n">
        <v>191</v>
      </c>
      <c r="Y191">
        <f>IF(W191=0,"",COUNTIFS($T$6:$T$205,T191,$W$6:$W$205,1,$S$6:$S$205,"&lt;"&amp;S191)+COUNTIFS($T$6:$T$205,T191,$W$6:$W$205,1,$S$6:$S$205,S191,$X$6:$X$205,"&lt;"&amp;X191)+1)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row>
    <row r="192">
      <c r="A192" s="131"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2">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$205,T192,$R$6:$R$205,R192,$X$6:$X$205,"&lt;"&amp;X192))&gt;0,"重複","反映")))))</f>
        <v/>
      </c>
      <c r="W192">
        <f>IF(V192="反映",1,0)</f>
        <v/>
      </c>
      <c r="X192" t="n">
        <v>192</v>
      </c>
      <c r="Y192">
        <f>IF(W192=0,"",COUNTIFS($T$6:$T$205,T192,$W$6:$W$205,1,$S$6:$S$205,"&lt;"&amp;S192)+COUNTIFS($T$6:$T$205,T192,$W$6:$W$205,1,$S$6:$S$205,S192,$X$6:$X$205,"&lt;"&amp;X192)+1)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row>
    <row r="193">
      <c r="A193" s="131"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2">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$205,T193,$R$6:$R$205,R193,$X$6:$X$205,"&lt;"&amp;X193))&gt;0,"重複","反映")))))</f>
        <v/>
      </c>
      <c r="W193">
        <f>IF(V193="反映",1,0)</f>
        <v/>
      </c>
      <c r="X193" t="n">
        <v>193</v>
      </c>
      <c r="Y193">
        <f>IF(W193=0,"",COUNTIFS($T$6:$T$205,T193,$W$6:$W$205,1,$S$6:$S$205,"&lt;"&amp;S193)+COUNTIFS($T$6:$T$205,T193,$W$6:$W$205,1,$S$6:$S$205,S193,$X$6:$X$205,"&lt;"&amp;X193)+1)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row>
    <row r="194">
      <c r="A194" s="131"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2">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$205,T194,$R$6:$R$205,R194,$X$6:$X$205,"&lt;"&amp;X194))&gt;0,"重複","反映")))))</f>
        <v/>
      </c>
      <c r="W194">
        <f>IF(V194="反映",1,0)</f>
        <v/>
      </c>
      <c r="X194" t="n">
        <v>194</v>
      </c>
      <c r="Y194">
        <f>IF(W194=0,"",COUNTIFS($T$6:$T$205,T194,$W$6:$W$205,1,$S$6:$S$205,"&lt;"&amp;S194)+COUNTIFS($T$6:$T$205,T194,$W$6:$W$205,1,$S$6:$S$205,S194,$X$6:$X$205,"&lt;"&amp;X194)+1)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row>
    <row r="195">
      <c r="A195" s="131"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2">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$205,T195,$R$6:$R$205,R195,$X$6:$X$205,"&lt;"&amp;X195))&gt;0,"重複","反映")))))</f>
        <v/>
      </c>
      <c r="W195">
        <f>IF(V195="反映",1,0)</f>
        <v/>
      </c>
      <c r="X195" t="n">
        <v>195</v>
      </c>
      <c r="Y195">
        <f>IF(W195=0,"",COUNTIFS($T$6:$T$205,T195,$W$6:$W$205,1,$S$6:$S$205,"&lt;"&amp;S195)+COUNTIFS($T$6:$T$205,T195,$W$6:$W$205,1,$S$6:$S$205,S195,$X$6:$X$205,"&lt;"&amp;X195)+1)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row>
    <row r="196">
      <c r="A196" s="131"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2">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$205,T196,$R$6:$R$205,R196,$X$6:$X$205,"&lt;"&amp;X196))&gt;0,"重複","反映")))))</f>
        <v/>
      </c>
      <c r="W196">
        <f>IF(V196="反映",1,0)</f>
        <v/>
      </c>
      <c r="X196" t="n">
        <v>196</v>
      </c>
      <c r="Y196">
        <f>IF(W196=0,"",COUNTIFS($T$6:$T$205,T196,$W$6:$W$205,1,$S$6:$S$205,"&lt;"&amp;S196)+COUNTIFS($T$6:$T$205,T196,$W$6:$W$205,1,$S$6:$S$205,S196,$X$6:$X$205,"&lt;"&amp;X196)+1)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row>
    <row r="197">
      <c r="A197" s="131"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2">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$205,T197,$R$6:$R$205,R197,$X$6:$X$205,"&lt;"&amp;X197))&gt;0,"重複","反映")))))</f>
        <v/>
      </c>
      <c r="W197">
        <f>IF(V197="反映",1,0)</f>
        <v/>
      </c>
      <c r="X197" t="n">
        <v>197</v>
      </c>
      <c r="Y197">
        <f>IF(W197=0,"",COUNTIFS($T$6:$T$205,T197,$W$6:$W$205,1,$S$6:$S$205,"&lt;"&amp;S197)+COUNTIFS($T$6:$T$205,T197,$W$6:$W$205,1,$S$6:$S$205,S197,$X$6:$X$205,"&lt;"&amp;X197)+1)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row>
    <row r="198">
      <c r="A198" s="131"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2">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$205,T198,$R$6:$R$205,R198,$X$6:$X$205,"&lt;"&amp;X198))&gt;0,"重複","反映")))))</f>
        <v/>
      </c>
      <c r="W198">
        <f>IF(V198="反映",1,0)</f>
        <v/>
      </c>
      <c r="X198" t="n">
        <v>198</v>
      </c>
      <c r="Y198">
        <f>IF(W198=0,"",COUNTIFS($T$6:$T$205,T198,$W$6:$W$205,1,$S$6:$S$205,"&lt;"&amp;S198)+COUNTIFS($T$6:$T$205,T198,$W$6:$W$205,1,$S$6:$S$205,S198,$X$6:$X$205,"&lt;"&amp;X198)+1)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row>
    <row r="199">
      <c r="A199" s="131"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2">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$205,T199,$R$6:$R$205,R199,$X$6:$X$205,"&lt;"&amp;X199))&gt;0,"重複","反映")))))</f>
        <v/>
      </c>
      <c r="W199">
        <f>IF(V199="反映",1,0)</f>
        <v/>
      </c>
      <c r="X199" t="n">
        <v>199</v>
      </c>
      <c r="Y199">
        <f>IF(W199=0,"",COUNTIFS($T$6:$T$205,T199,$W$6:$W$205,1,$S$6:$S$205,"&lt;"&amp;S199)+COUNTIFS($T$6:$T$205,T199,$W$6:$W$205,1,$S$6:$S$205,S199,$X$6:$X$205,"&lt;"&amp;X199)+1)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row>
    <row r="200">
      <c r="A200" s="131"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2">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$205,T200,$R$6:$R$205,R200,$X$6:$X$205,"&lt;"&amp;X200))&gt;0,"重複","反映")))))</f>
        <v/>
      </c>
      <c r="W200">
        <f>IF(V200="反映",1,0)</f>
        <v/>
      </c>
      <c r="X200" t="n">
        <v>200</v>
      </c>
      <c r="Y200">
        <f>IF(W200=0,"",COUNTIFS($T$6:$T$205,T200,$W$6:$W$205,1,$S$6:$S$205,"&lt;"&amp;S200)+COUNTIFS($T$6:$T$205,T200,$W$6:$W$205,1,$S$6:$S$205,S200,$X$6:$X$205,"&lt;"&amp;X200)+1)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row>
    <row r="201">
      <c r="A201" s="131"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2">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$205,T201,$R$6:$R$205,R201,$X$6:$X$205,"&lt;"&amp;X201))&gt;0,"重複","反映")))))</f>
        <v/>
      </c>
      <c r="W201">
        <f>IF(V201="反映",1,0)</f>
        <v/>
      </c>
      <c r="X201" t="n">
        <v>201</v>
      </c>
      <c r="Y201">
        <f>IF(W201=0,"",COUNTIFS($T$6:$T$205,T201,$W$6:$W$205,1,$S$6:$S$205,"&lt;"&amp;S201)+COUNTIFS($T$6:$T$205,T201,$W$6:$W$205,1,$S$6:$S$205,S201,$X$6:$X$205,"&lt;"&amp;X201)+1)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row>
    <row r="202">
      <c r="A202" s="131"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2">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$205,T202,$R$6:$R$205,R202,$X$6:$X$205,"&lt;"&amp;X202))&gt;0,"重複","反映")))))</f>
        <v/>
      </c>
      <c r="W202">
        <f>IF(V202="反映",1,0)</f>
        <v/>
      </c>
      <c r="X202" t="n">
        <v>202</v>
      </c>
      <c r="Y202">
        <f>IF(W202=0,"",COUNTIFS($T$6:$T$205,T202,$W$6:$W$205,1,$S$6:$S$205,"&lt;"&amp;S202)+COUNTIFS($T$6:$T$205,T202,$W$6:$W$205,1,$S$6:$S$205,S202,$X$6:$X$205,"&lt;"&amp;X202)+1)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row>
    <row r="203">
      <c r="A203" s="131"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2">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$205,T203,$R$6:$R$205,R203,$X$6:$X$205,"&lt;"&amp;X203))&gt;0,"重複","反映")))))</f>
        <v/>
      </c>
      <c r="W203">
        <f>IF(V203="反映",1,0)</f>
        <v/>
      </c>
      <c r="X203" t="n">
        <v>203</v>
      </c>
      <c r="Y203">
        <f>IF(W203=0,"",COUNTIFS($T$6:$T$205,T203,$W$6:$W$205,1,$S$6:$S$205,"&lt;"&amp;S203)+COUNTIFS($T$6:$T$205,T203,$W$6:$W$205,1,$S$6:$S$205,S203,$X$6:$X$205,"&lt;"&amp;X203)+1)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row>
    <row r="204">
      <c r="A204" s="131"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2">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$205,T204,$R$6:$R$205,R204,$X$6:$X$205,"&lt;"&amp;X204))&gt;0,"重複","反映")))))</f>
        <v/>
      </c>
      <c r="W204">
        <f>IF(V204="反映",1,0)</f>
        <v/>
      </c>
      <c r="X204" t="n">
        <v>204</v>
      </c>
      <c r="Y204">
        <f>IF(W204=0,"",COUNTIFS($T$6:$T$205,T204,$W$6:$W$205,1,$S$6:$S$205,"&lt;"&amp;S204)+COUNTIFS($T$6:$T$205,T204,$W$6:$W$205,1,$S$6:$S$205,S204,$X$6:$X$205,"&lt;"&amp;X204)+1)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row>
    <row r="205">
      <c r="A205" s="131"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2">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$205,T205,$R$6:$R$205,R205,$X$6:$X$205,"&lt;"&amp;X205))&gt;0,"重複","反映")))))</f>
        <v/>
      </c>
      <c r="W205">
        <f>IF(V205="反映",1,0)</f>
        <v/>
      </c>
      <c r="X205" t="n">
        <v>205</v>
      </c>
      <c r="Y205">
        <f>IF(W205=0,"",COUNTIFS($T$6:$T$205,T205,$W$6:$W$205,1,$S$6:$S$205,"&lt;"&amp;S205)+COUNTIFS($T$6:$T$205,T205,$W$6:$W$205,1,$S$6:$S$205,S205,$X$6:$X$205,"&lt;"&amp;X205)+1)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C15"/>
  <sheetViews>
    <sheetView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9" t="inlineStr">
        <is>
          <t>設定（全員に共通）</t>
        </is>
      </c>
    </row>
    <row r="3">
      <c r="A3" t="inlineStr">
        <is>
          <t>基準日（満○歳の計算日・用紙の「令和　年　月　日現在」）</t>
        </is>
      </c>
      <c r="B3" s="133" t="n">
        <v>46266</v>
      </c>
      <c r="C3" s="121" t="inlineStr">
        <is>
          <t>用紙の日付欄にもこの日付が入ります</t>
        </is>
      </c>
    </row>
    <row r="4">
      <c r="A4" t="inlineStr">
        <is>
          <t>学校名</t>
        </is>
      </c>
      <c r="B4" s="131" t="inlineStr">
        <is>
          <t>大阪府立佐野工科高等学校</t>
        </is>
      </c>
      <c r="C4" s="121" t="inlineStr">
        <is>
          <t>履歴書の在籍校欄に出ます</t>
        </is>
      </c>
    </row>
    <row r="5">
      <c r="A5" t="inlineStr">
        <is>
          <t>既定の学科</t>
        </is>
      </c>
      <c r="B5" s="131" t="inlineStr">
        <is>
          <t>機械系機械技術科（専科）</t>
        </is>
      </c>
      <c r="C5" s="121" t="inlineStr">
        <is>
          <t>「入力」の学科が空欄のとき、この学科になります</t>
        </is>
      </c>
    </row>
    <row r="6">
      <c r="A6" t="inlineStr">
        <is>
          <t>卒業（見込）年（令和）</t>
        </is>
      </c>
      <c r="B6" s="131" t="n">
        <v>9</v>
      </c>
      <c r="C6" s="121" t="inlineStr">
        <is>
          <t>在籍校欄の「令和　年」</t>
        </is>
      </c>
    </row>
    <row r="7">
      <c r="A7" t="inlineStr">
        <is>
          <t>卒業（見込）月</t>
        </is>
      </c>
      <c r="B7" s="131" t="n">
        <v>3</v>
      </c>
      <c r="C7" s="121" t="inlineStr">
        <is>
          <t>在籍校欄の「　月」</t>
        </is>
      </c>
    </row>
    <row r="8">
      <c r="A8" s="129" t="inlineStr">
        <is>
          <t>印刷する範囲</t>
        </is>
      </c>
    </row>
    <row r="9">
      <c r="A9" t="inlineStr">
        <is>
          <t>開始No（この生徒から）</t>
        </is>
      </c>
      <c r="B9" s="134" t="n">
        <v>1</v>
      </c>
      <c r="C9" s="121" t="inlineStr">
        <is>
          <t>「入力」シートのNo（1〜40）</t>
        </is>
      </c>
    </row>
    <row r="10">
      <c r="A10" t="inlineStr">
        <is>
          <t>終了No（この生徒まで）</t>
        </is>
      </c>
      <c r="B10" s="134" t="n">
        <v>40</v>
      </c>
      <c r="C10" s="121" t="inlineStr">
        <is>
          <t>1人だけのときは、開始と終了に同じ番号を入れます</t>
        </is>
      </c>
    </row>
    <row r="12" ht="22" customHeight="1" s="118">
      <c r="A12" s="135" t="inlineStr">
        <is>
          <t>▶ 印刷する（クリック → 履歴書シートへ移動 → Ctrl+P）</t>
        </is>
      </c>
      <c r="B12" s="136" t="n"/>
      <c r="C12" s="136" t="n"/>
    </row>
    <row r="13" ht="22" customHeight="1" s="118">
      <c r="A13" s="136" t="n"/>
      <c r="B13" s="136" t="n"/>
      <c r="C13" s="136" t="n"/>
    </row>
    <row r="14">
      <c r="A14" s="121" t="inlineStr">
        <is>
          <t>上の番号を入れてからボタンを押すと履歴書シートへ移動します。そのまま Ctrl+P（ファイル → 印刷／PDFで保存）を押すと、指定した範囲だけが出ます。</t>
        </is>
      </c>
    </row>
    <row r="15">
      <c r="A15" s="121" t="inlineStr">
        <is>
          <t>※ 範囲がうまく反映されないときは、印刷画面の「ページ指定」に同じ番号を入れてください（1ページ＝生徒1人・ページ番号＝No）。</t>
        </is>
      </c>
    </row>
  </sheetData>
  <mergeCells count="1">
    <mergeCell ref="A12:C13"/>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2" location="履歴書!A1" display="印刷する"/>
  </hyperlink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9" t="inlineStr">
        <is>
          <t>反映項目（履歴書に出す項目を選びます）</t>
        </is>
      </c>
    </row>
    <row r="2">
      <c r="A2" s="121" t="inlineStr">
        <is>
          <t>B列を「×」にすると、入力してあってもその欄は空欄のまま印刷されます。</t>
        </is>
      </c>
    </row>
    <row r="3">
      <c r="A3" s="137" t="inlineStr">
        <is>
          <t>項目</t>
        </is>
      </c>
      <c r="B3" s="137" t="inlineStr">
        <is>
          <t>反映する（○／×）</t>
        </is>
      </c>
    </row>
    <row r="4">
      <c r="A4" t="inlineStr">
        <is>
          <t>氏名</t>
        </is>
      </c>
      <c r="B4" s="138" t="inlineStr">
        <is>
          <t>○</t>
        </is>
      </c>
      <c r="C4" t="inlineStr">
        <is>
          <t>name</t>
        </is>
      </c>
    </row>
    <row r="5">
      <c r="A5" t="inlineStr">
        <is>
          <t>ふりがな（氏名）</t>
        </is>
      </c>
      <c r="B5" s="138" t="inlineStr">
        <is>
          <t>○</t>
        </is>
      </c>
      <c r="C5" t="inlineStr">
        <is>
          <t>name_kana</t>
        </is>
      </c>
    </row>
    <row r="6">
      <c r="A6" t="inlineStr">
        <is>
          <t>生年月日・満○歳</t>
        </is>
      </c>
      <c r="B6" s="138" t="inlineStr">
        <is>
          <t>○</t>
        </is>
      </c>
      <c r="C6" t="inlineStr">
        <is>
          <t>birth</t>
        </is>
      </c>
    </row>
    <row r="7">
      <c r="A7" t="inlineStr">
        <is>
          <t>郵便番号</t>
        </is>
      </c>
      <c r="B7" s="138" t="inlineStr">
        <is>
          <t>○</t>
        </is>
      </c>
      <c r="C7" t="inlineStr">
        <is>
          <t>zip</t>
        </is>
      </c>
    </row>
    <row r="8">
      <c r="A8" t="inlineStr">
        <is>
          <t>住所</t>
        </is>
      </c>
      <c r="B8" s="138" t="inlineStr">
        <is>
          <t>○</t>
        </is>
      </c>
      <c r="C8" t="inlineStr">
        <is>
          <t>address</t>
        </is>
      </c>
    </row>
    <row r="9">
      <c r="A9" t="inlineStr">
        <is>
          <t>ふりがな（住所）</t>
        </is>
      </c>
      <c r="B9" s="138" t="inlineStr">
        <is>
          <t>○</t>
        </is>
      </c>
      <c r="C9" t="inlineStr">
        <is>
          <t>address_kana</t>
        </is>
      </c>
    </row>
    <row r="10">
      <c r="A10" t="inlineStr">
        <is>
          <t>連絡先（「同上」を含む）</t>
        </is>
      </c>
      <c r="B10" s="138" t="inlineStr">
        <is>
          <t>○</t>
        </is>
      </c>
      <c r="C10" t="inlineStr">
        <is>
          <t>contact</t>
        </is>
      </c>
    </row>
    <row r="11">
      <c r="A11" t="inlineStr">
        <is>
          <t>資格等</t>
        </is>
      </c>
      <c r="B11" s="138" t="inlineStr">
        <is>
          <t>○</t>
        </is>
      </c>
      <c r="C11" t="inlineStr">
        <is>
          <t>licenses</t>
        </is>
      </c>
    </row>
    <row r="12">
      <c r="A12" t="inlineStr">
        <is>
          <t>校内外の諸活動</t>
        </is>
      </c>
      <c r="B12" s="138" t="inlineStr">
        <is>
          <t>○</t>
        </is>
      </c>
      <c r="C12" t="inlineStr">
        <is>
          <t>activities</t>
        </is>
      </c>
    </row>
    <row r="13">
      <c r="A13" t="inlineStr">
        <is>
          <t>志望の動機</t>
        </is>
      </c>
      <c r="B13" s="138" t="inlineStr">
        <is>
          <t>○</t>
        </is>
      </c>
      <c r="C13" t="inlineStr">
        <is>
          <t>motivation</t>
        </is>
      </c>
    </row>
    <row r="14">
      <c r="A14" t="inlineStr">
        <is>
          <t>希望の職種</t>
        </is>
      </c>
      <c r="B14" s="138" t="inlineStr">
        <is>
          <t>○</t>
        </is>
      </c>
      <c r="C14" t="inlineStr">
        <is>
          <t>desired_job</t>
        </is>
      </c>
    </row>
    <row r="15">
      <c r="A15" t="inlineStr">
        <is>
          <t>アピールポイント</t>
        </is>
      </c>
      <c r="B15" s="138" t="inlineStr">
        <is>
          <t>○</t>
        </is>
      </c>
      <c r="C15" t="inlineStr">
        <is>
          <t>appeal</t>
        </is>
      </c>
    </row>
    <row r="16">
      <c r="A16" t="inlineStr">
        <is>
          <t>職歴</t>
        </is>
      </c>
      <c r="B16" s="138" t="inlineStr">
        <is>
          <t>○</t>
        </is>
      </c>
      <c r="C16" t="inlineStr">
        <is>
          <t>jobs</t>
        </is>
      </c>
    </row>
    <row r="17">
      <c r="A17" t="inlineStr">
        <is>
          <t>備考</t>
        </is>
      </c>
      <c r="B17" s="138"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29" t="inlineStr">
        <is>
          <t>学科マスタ（在籍校欄に出す学科・6種類）</t>
        </is>
      </c>
    </row>
    <row r="2">
      <c r="A2" s="137" t="inlineStr">
        <is>
          <t>学科名</t>
        </is>
      </c>
    </row>
    <row r="3">
      <c r="A3" s="131" t="inlineStr">
        <is>
          <t>産業創造系製品開発科（専科）</t>
        </is>
      </c>
    </row>
    <row r="4">
      <c r="A4" s="131" t="inlineStr">
        <is>
          <t>産業創造系ﾃｷｽﾀｲﾙﾃﾞｻﾞｲﾝ科（専科）</t>
        </is>
      </c>
    </row>
    <row r="5">
      <c r="A5" s="131" t="inlineStr">
        <is>
          <t>機械系機械技術科（専科）</t>
        </is>
      </c>
    </row>
    <row r="6">
      <c r="A6" s="131" t="inlineStr">
        <is>
          <t>機械系機械設計科（専科）</t>
        </is>
      </c>
    </row>
    <row r="7">
      <c r="A7" s="131" t="inlineStr">
        <is>
          <t>電気系電気技術科（専科）</t>
        </is>
      </c>
    </row>
    <row r="8">
      <c r="A8" s="131" t="inlineStr">
        <is>
          <t>電気系電子制御科（専科）</t>
        </is>
      </c>
    </row>
    <row r="10">
      <c r="A10" s="121"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29" t="inlineStr">
        <is>
          <t>資格マスタ（入力した名称 → 履歴書に印字する正式名称）</t>
        </is>
      </c>
    </row>
    <row r="2">
      <c r="A2" s="137" t="inlineStr">
        <is>
          <t>入力での名称</t>
        </is>
      </c>
      <c r="B2" s="137" t="inlineStr">
        <is>
          <t>履歴書での正式名称</t>
        </is>
      </c>
      <c r="C2" s="137" t="inlineStr">
        <is>
          <t>メモ</t>
        </is>
      </c>
      <c r="D2" s="125" t="inlineStr">
        <is>
          <t>照合キー（自動）</t>
        </is>
      </c>
    </row>
    <row r="3">
      <c r="A3" s="131" t="inlineStr">
        <is>
          <t>実用英語検定5級</t>
        </is>
      </c>
      <c r="B3" s="131" t="inlineStr">
        <is>
          <t>実用英語検定5級</t>
        </is>
      </c>
      <c r="D3">
        <f>IF(A3="","",ASC(SUBSTITUTE(SUBSTITUTE(A3," ",""),"　","")))</f>
        <v/>
      </c>
    </row>
    <row r="4">
      <c r="A4" s="131" t="inlineStr">
        <is>
          <t>実用英語検定4級</t>
        </is>
      </c>
      <c r="B4" s="131" t="inlineStr">
        <is>
          <t>実用英語検定4級</t>
        </is>
      </c>
      <c r="D4">
        <f>IF(A4="","",ASC(SUBSTITUTE(SUBSTITUTE(A4," ",""),"　","")))</f>
        <v/>
      </c>
    </row>
    <row r="5">
      <c r="A5" s="131" t="inlineStr">
        <is>
          <t>実用英語検定3級</t>
        </is>
      </c>
      <c r="B5" s="131" t="inlineStr">
        <is>
          <t>実用英語検定3級</t>
        </is>
      </c>
      <c r="D5">
        <f>IF(A5="","",ASC(SUBSTITUTE(SUBSTITUTE(A5," ",""),"　","")))</f>
        <v/>
      </c>
    </row>
    <row r="6">
      <c r="A6" s="131" t="inlineStr">
        <is>
          <t>実用英語検定準２級</t>
        </is>
      </c>
      <c r="B6" s="131" t="inlineStr">
        <is>
          <t>実用英語検定準２級</t>
        </is>
      </c>
      <c r="D6">
        <f>IF(A6="","",ASC(SUBSTITUTE(SUBSTITUTE(A6," ",""),"　","")))</f>
        <v/>
      </c>
    </row>
    <row r="7">
      <c r="A7" s="131" t="inlineStr">
        <is>
          <t>実用英語検定2級</t>
        </is>
      </c>
      <c r="B7" s="131" t="inlineStr">
        <is>
          <t>実用英語検定2級</t>
        </is>
      </c>
      <c r="D7">
        <f>IF(A7="","",ASC(SUBSTITUTE(SUBSTITUTE(A7," ",""),"　","")))</f>
        <v/>
      </c>
    </row>
    <row r="8">
      <c r="A8" s="131" t="inlineStr">
        <is>
          <t>実用英語検定1級</t>
        </is>
      </c>
      <c r="B8" s="131" t="inlineStr">
        <is>
          <t>実用英語検定1級</t>
        </is>
      </c>
      <c r="D8">
        <f>IF(A8="","",ASC(SUBSTITUTE(SUBSTITUTE(A8," ",""),"　","")))</f>
        <v/>
      </c>
    </row>
    <row r="9">
      <c r="A9" s="131" t="inlineStr">
        <is>
          <t>日本漢字能力検定4級</t>
        </is>
      </c>
      <c r="B9" s="131" t="inlineStr">
        <is>
          <t>日本漢字能力検定4級</t>
        </is>
      </c>
      <c r="D9">
        <f>IF(A9="","",ASC(SUBSTITUTE(SUBSTITUTE(A9," ",""),"　","")))</f>
        <v/>
      </c>
    </row>
    <row r="10">
      <c r="A10" s="131" t="inlineStr">
        <is>
          <t>日本漢字能力検定3級</t>
        </is>
      </c>
      <c r="B10" s="131" t="inlineStr">
        <is>
          <t>日本漢字能力検定3級</t>
        </is>
      </c>
      <c r="D10">
        <f>IF(A10="","",ASC(SUBSTITUTE(SUBSTITUTE(A10," ",""),"　","")))</f>
        <v/>
      </c>
    </row>
    <row r="11">
      <c r="A11" s="131" t="inlineStr">
        <is>
          <t>日本漢字能力検定準2級</t>
        </is>
      </c>
      <c r="B11" s="131" t="inlineStr">
        <is>
          <t>日本漢字能力検定準2級</t>
        </is>
      </c>
      <c r="D11">
        <f>IF(A11="","",ASC(SUBSTITUTE(SUBSTITUTE(A11," ",""),"　","")))</f>
        <v/>
      </c>
    </row>
    <row r="12">
      <c r="A12" s="131" t="inlineStr">
        <is>
          <t>日本漢字能力検定2級</t>
        </is>
      </c>
      <c r="B12" s="131" t="inlineStr">
        <is>
          <t>日本漢字能力検定2級</t>
        </is>
      </c>
      <c r="D12">
        <f>IF(A12="","",ASC(SUBSTITUTE(SUBSTITUTE(A12," ",""),"　","")))</f>
        <v/>
      </c>
    </row>
    <row r="13">
      <c r="A13" s="131" t="inlineStr">
        <is>
          <t>計算技術検定1級</t>
        </is>
      </c>
      <c r="B13" s="131" t="inlineStr">
        <is>
          <t>計算技術検定1級</t>
        </is>
      </c>
      <c r="D13">
        <f>IF(A13="","",ASC(SUBSTITUTE(SUBSTITUTE(A13," ",""),"　","")))</f>
        <v/>
      </c>
    </row>
    <row r="14">
      <c r="A14" s="131" t="inlineStr">
        <is>
          <t>計算技術検定2級</t>
        </is>
      </c>
      <c r="B14" s="131" t="inlineStr">
        <is>
          <t>計算技術検定2級</t>
        </is>
      </c>
      <c r="D14">
        <f>IF(A14="","",ASC(SUBSTITUTE(SUBSTITUTE(A14," ",""),"　","")))</f>
        <v/>
      </c>
    </row>
    <row r="15">
      <c r="A15" s="131" t="inlineStr">
        <is>
          <t>計算技術検定3級</t>
        </is>
      </c>
      <c r="B15" s="131" t="inlineStr">
        <is>
          <t>計算技術検定3級</t>
        </is>
      </c>
      <c r="D15">
        <f>IF(A15="","",ASC(SUBSTITUTE(SUBSTITUTE(A15," ",""),"　","")))</f>
        <v/>
      </c>
    </row>
    <row r="16">
      <c r="A16" s="131" t="inlineStr">
        <is>
          <t>計算技術検定4級</t>
        </is>
      </c>
      <c r="B16" s="131" t="inlineStr">
        <is>
          <t>計算技術検定4級</t>
        </is>
      </c>
      <c r="D16">
        <f>IF(A16="","",ASC(SUBSTITUTE(SUBSTITUTE(A16," ",""),"　","")))</f>
        <v/>
      </c>
    </row>
    <row r="17">
      <c r="A17" s="131" t="inlineStr">
        <is>
          <t>情報技術検定1級</t>
        </is>
      </c>
      <c r="B17" s="131" t="inlineStr">
        <is>
          <t>情報技術検定1級</t>
        </is>
      </c>
      <c r="D17">
        <f>IF(A17="","",ASC(SUBSTITUTE(SUBSTITUTE(A17," ",""),"　","")))</f>
        <v/>
      </c>
    </row>
    <row r="18">
      <c r="A18" s="131" t="inlineStr">
        <is>
          <t>情報技術検定2級</t>
        </is>
      </c>
      <c r="B18" s="131" t="inlineStr">
        <is>
          <t>情報技術検定2級</t>
        </is>
      </c>
      <c r="D18">
        <f>IF(A18="","",ASC(SUBSTITUTE(SUBSTITUTE(A18," ",""),"　","")))</f>
        <v/>
      </c>
    </row>
    <row r="19">
      <c r="A19" s="131" t="inlineStr">
        <is>
          <t>情報技術検定3級</t>
        </is>
      </c>
      <c r="B19" s="131" t="inlineStr">
        <is>
          <t>情報技術検定3級</t>
        </is>
      </c>
      <c r="D19">
        <f>IF(A19="","",ASC(SUBSTITUTE(SUBSTITUTE(A19," ",""),"　","")))</f>
        <v/>
      </c>
    </row>
    <row r="20">
      <c r="A20" s="131" t="inlineStr">
        <is>
          <t>初級CAD検定</t>
        </is>
      </c>
      <c r="B20" s="131" t="inlineStr">
        <is>
          <t>初級CAD検定</t>
        </is>
      </c>
      <c r="D20">
        <f>IF(A20="","",ASC(SUBSTITUTE(SUBSTITUTE(A20," ",""),"　","")))</f>
        <v/>
      </c>
    </row>
    <row r="21">
      <c r="A21" s="131" t="inlineStr">
        <is>
          <t>基礎製図検定</t>
        </is>
      </c>
      <c r="B21" s="131" t="inlineStr">
        <is>
          <t>基礎製図検定</t>
        </is>
      </c>
      <c r="D21">
        <f>IF(A21="","",ASC(SUBSTITUTE(SUBSTITUTE(A21," ",""),"　","")))</f>
        <v/>
      </c>
    </row>
    <row r="22">
      <c r="A22" s="131" t="inlineStr">
        <is>
          <t>機械製図検定</t>
        </is>
      </c>
      <c r="B22" s="131" t="inlineStr">
        <is>
          <t>機械製図検定</t>
        </is>
      </c>
      <c r="D22">
        <f>IF(A22="","",ASC(SUBSTITUTE(SUBSTITUTE(A22," ",""),"　","")))</f>
        <v/>
      </c>
    </row>
    <row r="23">
      <c r="A23" s="131" t="inlineStr">
        <is>
          <t>色彩検定３級</t>
        </is>
      </c>
      <c r="B23" s="131" t="inlineStr">
        <is>
          <t>色彩検定３級</t>
        </is>
      </c>
      <c r="D23">
        <f>IF(A23="","",ASC(SUBSTITUTE(SUBSTITUTE(A23," ",""),"　","")))</f>
        <v/>
      </c>
    </row>
    <row r="24">
      <c r="A24" s="131" t="inlineStr">
        <is>
          <t>色彩検定２級</t>
        </is>
      </c>
      <c r="B24" s="131" t="inlineStr">
        <is>
          <t>色彩検定２級</t>
        </is>
      </c>
      <c r="D24">
        <f>IF(A24="","",ASC(SUBSTITUTE(SUBSTITUTE(A24," ",""),"　","")))</f>
        <v/>
      </c>
    </row>
    <row r="25">
      <c r="A25" s="131" t="inlineStr">
        <is>
          <t>色彩検定UC級</t>
        </is>
      </c>
      <c r="B25" s="131" t="inlineStr">
        <is>
          <t>色彩検定UC級</t>
        </is>
      </c>
      <c r="D25">
        <f>IF(A25="","",ASC(SUBSTITUTE(SUBSTITUTE(A25," ",""),"　","")))</f>
        <v/>
      </c>
    </row>
    <row r="26">
      <c r="A26" s="131" t="inlineStr">
        <is>
          <t>QC検定4級</t>
        </is>
      </c>
      <c r="B26" s="131" t="inlineStr">
        <is>
          <t>QC検定4級</t>
        </is>
      </c>
      <c r="D26">
        <f>IF(A26="","",ASC(SUBSTITUTE(SUBSTITUTE(A26," ",""),"　","")))</f>
        <v/>
      </c>
    </row>
    <row r="27">
      <c r="A27" s="131" t="inlineStr">
        <is>
          <t>QC検定3級</t>
        </is>
      </c>
      <c r="B27" s="131" t="inlineStr">
        <is>
          <t>QC検定3級</t>
        </is>
      </c>
      <c r="D27">
        <f>IF(A27="","",ASC(SUBSTITUTE(SUBSTITUTE(A27," ",""),"　","")))</f>
        <v/>
      </c>
    </row>
    <row r="28">
      <c r="A28" s="131" t="inlineStr">
        <is>
          <t>日本語ワープロ検定2級</t>
        </is>
      </c>
      <c r="B28" s="131" t="inlineStr">
        <is>
          <t>日本語ワープロ検定2級</t>
        </is>
      </c>
      <c r="D28">
        <f>IF(A28="","",ASC(SUBSTITUTE(SUBSTITUTE(A28," ",""),"　","")))</f>
        <v/>
      </c>
    </row>
    <row r="29">
      <c r="A29" s="131" t="inlineStr">
        <is>
          <t>日本語ワープロ検定準2級</t>
        </is>
      </c>
      <c r="B29" s="131" t="inlineStr">
        <is>
          <t>日本語ワープロ検定準2級</t>
        </is>
      </c>
      <c r="D29">
        <f>IF(A29="","",ASC(SUBSTITUTE(SUBSTITUTE(A29," ",""),"　","")))</f>
        <v/>
      </c>
    </row>
    <row r="30">
      <c r="A30" s="131" t="inlineStr">
        <is>
          <t>日本語ワープロ検定3級</t>
        </is>
      </c>
      <c r="B30" s="131" t="inlineStr">
        <is>
          <t>日本語ワープロ検定3級</t>
        </is>
      </c>
      <c r="D30">
        <f>IF(A30="","",ASC(SUBSTITUTE(SUBSTITUTE(A30," ",""),"　","")))</f>
        <v/>
      </c>
    </row>
    <row r="31">
      <c r="A31" s="131" t="inlineStr">
        <is>
          <t>日本語ワープロ検定4級</t>
        </is>
      </c>
      <c r="B31" s="131" t="inlineStr">
        <is>
          <t>日本語ワープロ検定4級</t>
        </is>
      </c>
      <c r="D31">
        <f>IF(A31="","",ASC(SUBSTITUTE(SUBSTITUTE(A31," ",""),"　","")))</f>
        <v/>
      </c>
    </row>
    <row r="32">
      <c r="A32" s="131" t="inlineStr">
        <is>
          <t>情報処理技能検定(表計算)4級</t>
        </is>
      </c>
      <c r="B32" s="131" t="inlineStr">
        <is>
          <t>情報処理技能検定(表計算)4級</t>
        </is>
      </c>
      <c r="D32">
        <f>IF(A32="","",ASC(SUBSTITUTE(SUBSTITUTE(A32," ",""),"　","")))</f>
        <v/>
      </c>
    </row>
    <row r="33">
      <c r="A33" s="131" t="inlineStr">
        <is>
          <t>文書デザイン検定4級</t>
        </is>
      </c>
      <c r="B33" s="131" t="inlineStr">
        <is>
          <t>文書デザイン検定4級</t>
        </is>
      </c>
      <c r="D33">
        <f>IF(A33="","",ASC(SUBSTITUTE(SUBSTITUTE(A33," ",""),"　","")))</f>
        <v/>
      </c>
    </row>
    <row r="34">
      <c r="A34" s="131" t="inlineStr">
        <is>
          <t>プレゼンテーション作成検定3級</t>
        </is>
      </c>
      <c r="B34" s="131" t="inlineStr">
        <is>
          <t>プレゼンテーション作成検定3級</t>
        </is>
      </c>
      <c r="D34">
        <f>IF(A34="","",ASC(SUBSTITUTE(SUBSTITUTE(A34," ",""),"　","")))</f>
        <v/>
      </c>
    </row>
    <row r="35">
      <c r="A35" s="131" t="inlineStr">
        <is>
          <t>プレゼンテーション作成検定4級</t>
        </is>
      </c>
      <c r="B35" s="131" t="inlineStr">
        <is>
          <t>プレゼンテーション作成検定4級</t>
        </is>
      </c>
      <c r="D35">
        <f>IF(A35="","",ASC(SUBSTITUTE(SUBSTITUTE(A35," ",""),"　","")))</f>
        <v/>
      </c>
    </row>
    <row r="36">
      <c r="A36" s="131" t="inlineStr">
        <is>
          <t>パソコンスピード認定1級</t>
        </is>
      </c>
      <c r="B36" s="131" t="inlineStr">
        <is>
          <t>パソコンスピード認定1級</t>
        </is>
      </c>
      <c r="D36">
        <f>IF(A36="","",ASC(SUBSTITUTE(SUBSTITUTE(A36," ",""),"　","")))</f>
        <v/>
      </c>
    </row>
    <row r="37">
      <c r="A37" s="131" t="inlineStr">
        <is>
          <t>パソコンスピード認定2級</t>
        </is>
      </c>
      <c r="B37" s="131" t="inlineStr">
        <is>
          <t>パソコンスピード認定2級</t>
        </is>
      </c>
      <c r="D37">
        <f>IF(A37="","",ASC(SUBSTITUTE(SUBSTITUTE(A37," ",""),"　","")))</f>
        <v/>
      </c>
    </row>
    <row r="38">
      <c r="A38" s="131" t="inlineStr">
        <is>
          <t>パソコンスピード認定3級</t>
        </is>
      </c>
      <c r="B38" s="131" t="inlineStr">
        <is>
          <t>パソコンスピード認定3級</t>
        </is>
      </c>
      <c r="D38">
        <f>IF(A38="","",ASC(SUBSTITUTE(SUBSTITUTE(A38," ",""),"　","")))</f>
        <v/>
      </c>
    </row>
    <row r="39">
      <c r="A39" s="131" t="inlineStr">
        <is>
          <t>パソコンスピード認定4級</t>
        </is>
      </c>
      <c r="B39" s="131" t="inlineStr">
        <is>
          <t>パソコンスピード認定4級</t>
        </is>
      </c>
      <c r="D39">
        <f>IF(A39="","",ASC(SUBSTITUTE(SUBSTITUTE(A39," ",""),"　","")))</f>
        <v/>
      </c>
    </row>
    <row r="40">
      <c r="A40" s="131" t="inlineStr">
        <is>
          <t>パソコンスピード認定5級</t>
        </is>
      </c>
      <c r="B40" s="131" t="inlineStr">
        <is>
          <t>パソコンスピード認定5級</t>
        </is>
      </c>
      <c r="D40">
        <f>IF(A40="","",ASC(SUBSTITUTE(SUBSTITUTE(A40," ",""),"　","")))</f>
        <v/>
      </c>
    </row>
    <row r="41">
      <c r="A41" s="131" t="inlineStr">
        <is>
          <t>電気工事士第一種</t>
        </is>
      </c>
      <c r="B41" s="131" t="inlineStr">
        <is>
          <t>電気工事士第一種</t>
        </is>
      </c>
      <c r="D41">
        <f>IF(A41="","",ASC(SUBSTITUTE(SUBSTITUTE(A41," ",""),"　","")))</f>
        <v/>
      </c>
    </row>
    <row r="42">
      <c r="A42" s="131" t="inlineStr">
        <is>
          <t>電気工事士第二種</t>
        </is>
      </c>
      <c r="B42" s="131" t="inlineStr">
        <is>
          <t>電気工事士第二種</t>
        </is>
      </c>
      <c r="D42">
        <f>IF(A42="","",ASC(SUBSTITUTE(SUBSTITUTE(A42," ",""),"　","")))</f>
        <v/>
      </c>
    </row>
    <row r="43">
      <c r="A43" s="131" t="inlineStr">
        <is>
          <t>危険物取扱者乙1</t>
        </is>
      </c>
      <c r="B43" s="131" t="inlineStr">
        <is>
          <t>危険物取扱者乙1</t>
        </is>
      </c>
      <c r="D43">
        <f>IF(A43="","",ASC(SUBSTITUTE(SUBSTITUTE(A43," ",""),"　","")))</f>
        <v/>
      </c>
    </row>
    <row r="44">
      <c r="A44" s="131" t="inlineStr">
        <is>
          <t>危険物取扱者乙2</t>
        </is>
      </c>
      <c r="B44" s="131" t="inlineStr">
        <is>
          <t>危険物取扱者乙2</t>
        </is>
      </c>
      <c r="D44">
        <f>IF(A44="","",ASC(SUBSTITUTE(SUBSTITUTE(A44," ",""),"　","")))</f>
        <v/>
      </c>
    </row>
    <row r="45">
      <c r="A45" s="131" t="inlineStr">
        <is>
          <t>危険物取扱者乙3</t>
        </is>
      </c>
      <c r="B45" s="131" t="inlineStr">
        <is>
          <t>危険物取扱者乙3</t>
        </is>
      </c>
      <c r="D45">
        <f>IF(A45="","",ASC(SUBSTITUTE(SUBSTITUTE(A45," ",""),"　","")))</f>
        <v/>
      </c>
    </row>
    <row r="46">
      <c r="A46" s="131" t="inlineStr">
        <is>
          <t>危険物取扱者乙4</t>
        </is>
      </c>
      <c r="B46" s="131" t="inlineStr">
        <is>
          <t>危険物取扱者乙4</t>
        </is>
      </c>
      <c r="D46">
        <f>IF(A46="","",ASC(SUBSTITUTE(SUBSTITUTE(A46," ",""),"　","")))</f>
        <v/>
      </c>
    </row>
    <row r="47">
      <c r="A47" s="131" t="inlineStr">
        <is>
          <t>危険物取扱者乙5</t>
        </is>
      </c>
      <c r="B47" s="131" t="inlineStr">
        <is>
          <t>危険物取扱者乙5</t>
        </is>
      </c>
      <c r="D47">
        <f>IF(A47="","",ASC(SUBSTITUTE(SUBSTITUTE(A47," ",""),"　","")))</f>
        <v/>
      </c>
    </row>
    <row r="48">
      <c r="A48" s="131" t="inlineStr">
        <is>
          <t>危険物取扱者乙6</t>
        </is>
      </c>
      <c r="B48" s="131" t="inlineStr">
        <is>
          <t>危険物取扱者乙6</t>
        </is>
      </c>
      <c r="D48">
        <f>IF(A48="","",ASC(SUBSTITUTE(SUBSTITUTE(A48," ",""),"　","")))</f>
        <v/>
      </c>
    </row>
    <row r="49">
      <c r="A49" s="131" t="inlineStr">
        <is>
          <t>危険物取扱者丙</t>
        </is>
      </c>
      <c r="B49" s="131" t="inlineStr">
        <is>
          <t>危険物取扱者丙</t>
        </is>
      </c>
      <c r="D49">
        <f>IF(A49="","",ASC(SUBSTITUTE(SUBSTITUTE(A49," ",""),"　","")))</f>
        <v/>
      </c>
    </row>
    <row r="50">
      <c r="A50" s="131" t="inlineStr">
        <is>
          <t>ガス溶接技能講習修了</t>
        </is>
      </c>
      <c r="B50" s="131" t="inlineStr">
        <is>
          <t>ガス溶接技能講習修了</t>
        </is>
      </c>
      <c r="D50">
        <f>IF(A50="","",ASC(SUBSTITUTE(SUBSTITUTE(A50," ",""),"　","")))</f>
        <v/>
      </c>
    </row>
    <row r="51">
      <c r="A51" s="131" t="inlineStr">
        <is>
          <t>ボイラー取扱技能講習修了</t>
        </is>
      </c>
      <c r="B51" s="131" t="inlineStr">
        <is>
          <t>ボイラー取扱技能講習修了</t>
        </is>
      </c>
      <c r="D51">
        <f>IF(A51="","",ASC(SUBSTITUTE(SUBSTITUTE(A51," ",""),"　","")))</f>
        <v/>
      </c>
    </row>
    <row r="52">
      <c r="A52" s="131" t="inlineStr">
        <is>
          <t>ア－ク溶接安全衛生教育修了</t>
        </is>
      </c>
      <c r="B52" s="131" t="inlineStr">
        <is>
          <t>ア－ク溶接安全衛生教育修了</t>
        </is>
      </c>
      <c r="D52">
        <f>IF(A52="","",ASC(SUBSTITUTE(SUBSTITUTE(A52," ",""),"　","")))</f>
        <v/>
      </c>
    </row>
    <row r="53">
      <c r="A53" s="131" t="inlineStr">
        <is>
          <t>小型フォークリフト運転特別教育講習修了</t>
        </is>
      </c>
      <c r="B53" s="131" t="inlineStr">
        <is>
          <t>小型フォークリフト運転特別教育講習修了</t>
        </is>
      </c>
      <c r="D53">
        <f>IF(A53="","",ASC(SUBSTITUTE(SUBSTITUTE(A53," ",""),"　","")))</f>
        <v/>
      </c>
    </row>
    <row r="54">
      <c r="A54" s="131" t="inlineStr">
        <is>
          <t>二級ボイラー技士2級</t>
        </is>
      </c>
      <c r="B54" s="131" t="inlineStr">
        <is>
          <t>二級ボイラー技士2級</t>
        </is>
      </c>
      <c r="D54">
        <f>IF(A54="","",ASC(SUBSTITUTE(SUBSTITUTE(A54," ",""),"　","")))</f>
        <v/>
      </c>
    </row>
    <row r="55">
      <c r="A55" s="131" t="inlineStr">
        <is>
          <t>技能検定　機械加工（普通旋盤作業）2級</t>
        </is>
      </c>
      <c r="B55" s="131" t="inlineStr">
        <is>
          <t>技能検定　機械加工（普通旋盤作業）2級</t>
        </is>
      </c>
      <c r="D55">
        <f>IF(A55="","",ASC(SUBSTITUTE(SUBSTITUTE(A55," ",""),"　","")))</f>
        <v/>
      </c>
    </row>
    <row r="56">
      <c r="A56" s="131" t="inlineStr">
        <is>
          <t>技能検定　機械加工（普通旋盤作業）3級</t>
        </is>
      </c>
      <c r="B56" s="131" t="inlineStr">
        <is>
          <t>技能検定　機械加工（普通旋盤作業）3級</t>
        </is>
      </c>
      <c r="D56">
        <f>IF(A56="","",ASC(SUBSTITUTE(SUBSTITUTE(A56," ",""),"　","")))</f>
        <v/>
      </c>
    </row>
    <row r="57">
      <c r="A57" s="131" t="inlineStr">
        <is>
          <t>技能検定　機械検査（機械検査作業）2級</t>
        </is>
      </c>
      <c r="B57" s="131" t="inlineStr">
        <is>
          <t>技能検定　機械検査（機械検査作業）2級</t>
        </is>
      </c>
      <c r="D57">
        <f>IF(A57="","",ASC(SUBSTITUTE(SUBSTITUTE(A57," ",""),"　","")))</f>
        <v/>
      </c>
    </row>
    <row r="58">
      <c r="A58" s="131" t="inlineStr">
        <is>
          <t>技能検定　機械検査（機械検査作業）3級</t>
        </is>
      </c>
      <c r="B58" s="131" t="inlineStr">
        <is>
          <t>技能検定　機械検査（機械検査作業）3級</t>
        </is>
      </c>
      <c r="D58">
        <f>IF(A58="","",ASC(SUBSTITUTE(SUBSTITUTE(A58," ",""),"　","")))</f>
        <v/>
      </c>
    </row>
    <row r="59">
      <c r="A59" s="131" t="inlineStr">
        <is>
          <t>アーク溶接技能者適格性証明書Ａ－２Ｆ</t>
        </is>
      </c>
      <c r="B59" s="131" t="inlineStr">
        <is>
          <t>アーク溶接技能者適格性証明書Ａ－２Ｆ</t>
        </is>
      </c>
      <c r="D59">
        <f>IF(A59="","",ASC(SUBSTITUTE(SUBSTITUTE(A59," ",""),"　","")))</f>
        <v/>
      </c>
    </row>
    <row r="60">
      <c r="A60" s="131" t="inlineStr">
        <is>
          <t>アーク溶接技能者適格性証明書Ａ－２V</t>
        </is>
      </c>
      <c r="B60" s="131" t="inlineStr">
        <is>
          <t>アーク溶接技能者適格性証明書Ａ－２V</t>
        </is>
      </c>
      <c r="D60">
        <f>IF(A60="","",ASC(SUBSTITUTE(SUBSTITUTE(A60," ",""),"　","")))</f>
        <v/>
      </c>
    </row>
    <row r="61">
      <c r="A61" s="131" t="inlineStr">
        <is>
          <t>アーク溶接技能者適格性証明書Ｎ－２Ｆ</t>
        </is>
      </c>
      <c r="B61" s="131" t="inlineStr">
        <is>
          <t>アーク溶接技能者適格性証明書Ｎ－２Ｆ</t>
        </is>
      </c>
      <c r="D61">
        <f>IF(A61="","",ASC(SUBSTITUTE(SUBSTITUTE(A61," ",""),"　","")))</f>
        <v/>
      </c>
    </row>
    <row r="62">
      <c r="A62" s="131" t="inlineStr">
        <is>
          <t>アーク溶接技能者適格性証明書Ａ－２H</t>
        </is>
      </c>
      <c r="B62" s="131" t="inlineStr">
        <is>
          <t>アーク溶接技能者適格性証明書Ａ－２H</t>
        </is>
      </c>
      <c r="D62">
        <f>IF(A62="","",ASC(SUBSTITUTE(SUBSTITUTE(A62," ",""),"　","")))</f>
        <v/>
      </c>
    </row>
    <row r="63">
      <c r="A63" s="131" t="inlineStr">
        <is>
          <t>アーク溶接技能者適格性証明書SＮ－２Ｆ</t>
        </is>
      </c>
      <c r="B63" s="131" t="inlineStr">
        <is>
          <t>アーク溶接技能者適格性証明書SＮ－２Ｆ</t>
        </is>
      </c>
      <c r="D63">
        <f>IF(A63="","",ASC(SUBSTITUTE(SUBSTITUTE(A63," ",""),"　","")))</f>
        <v/>
      </c>
    </row>
    <row r="64">
      <c r="A64" s="131" t="inlineStr">
        <is>
          <t>アーク溶接技能者適格性証明書T－1Ｆ</t>
        </is>
      </c>
      <c r="B64" s="131" t="inlineStr">
        <is>
          <t>アーク溶接技能者適格性証明書T－1Ｆ</t>
        </is>
      </c>
      <c r="D64">
        <f>IF(A64="","",ASC(SUBSTITUTE(SUBSTITUTE(A64," ",""),"　","")))</f>
        <v/>
      </c>
    </row>
    <row r="65">
      <c r="A65" s="131" t="inlineStr">
        <is>
          <t>アーク溶接技能者適格性証明書SA－2Ｆ</t>
        </is>
      </c>
      <c r="B65" s="131" t="inlineStr">
        <is>
          <t>アーク溶接技能者適格性証明書SA－2Ｆ</t>
        </is>
      </c>
      <c r="D65">
        <f>IF(A65="","",ASC(SUBSTITUTE(SUBSTITUTE(A65," ",""),"　","")))</f>
        <v/>
      </c>
    </row>
    <row r="66">
      <c r="A66" s="131" t="inlineStr">
        <is>
          <t>第二級デジタル通信</t>
        </is>
      </c>
      <c r="B66" s="131" t="inlineStr">
        <is>
          <t>第二級デジタル通信</t>
        </is>
      </c>
      <c r="D66">
        <f>IF(A66="","",ASC(SUBSTITUTE(SUBSTITUTE(A66," ",""),"　","")))</f>
        <v/>
      </c>
    </row>
    <row r="67">
      <c r="A67" s="131" t="inlineStr">
        <is>
          <t>ジュニアマイスターゴールド</t>
        </is>
      </c>
      <c r="B67" s="131" t="inlineStr">
        <is>
          <t>ジュニアマイスターゴールド</t>
        </is>
      </c>
      <c r="D67">
        <f>IF(A67="","",ASC(SUBSTITUTE(SUBSTITUTE(A67," ",""),"　","")))</f>
        <v/>
      </c>
    </row>
    <row r="68">
      <c r="A68" s="131" t="inlineStr">
        <is>
          <t>ジュニアマイスターシルバー</t>
        </is>
      </c>
      <c r="B68" s="131" t="inlineStr">
        <is>
          <t>ジュニアマイスターシルバー</t>
        </is>
      </c>
      <c r="D68">
        <f>IF(A68="","",ASC(SUBSTITUTE(SUBSTITUTE(A68," ",""),"　","")))</f>
        <v/>
      </c>
    </row>
    <row r="69">
      <c r="A69" s="131" t="inlineStr">
        <is>
          <t>ジュニアマイスターブロンズ</t>
        </is>
      </c>
      <c r="B69" s="131" t="inlineStr">
        <is>
          <t>ジュニアマイスターブロンズ</t>
        </is>
      </c>
      <c r="D69">
        <f>IF(A69="","",ASC(SUBSTITUTE(SUBSTITUTE(A69," ",""),"　","")))</f>
        <v/>
      </c>
    </row>
    <row r="70">
      <c r="A70" s="131" t="inlineStr">
        <is>
          <t>フォークリフト運転技能講習</t>
        </is>
      </c>
      <c r="B70" s="131" t="inlineStr">
        <is>
          <t>フォークリフト運転技能講習</t>
        </is>
      </c>
      <c r="D70">
        <f>IF(A70="","",ASC(SUBSTITUTE(SUBSTITUTE(A70," ",""),"　","")))</f>
        <v/>
      </c>
    </row>
    <row r="71">
      <c r="A71" s="131" t="inlineStr">
        <is>
          <t>玉掛け技能講習</t>
        </is>
      </c>
      <c r="B71" s="131" t="inlineStr">
        <is>
          <t>玉掛け技能講習</t>
        </is>
      </c>
      <c r="D71">
        <f>IF(A71="","",ASC(SUBSTITUTE(SUBSTITUTE(A71," ",""),"　","")))</f>
        <v/>
      </c>
    </row>
    <row r="72">
      <c r="A72" s="131" t="inlineStr">
        <is>
          <t>硬筆書写技能検定4級</t>
        </is>
      </c>
      <c r="B72" s="131"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39" t="inlineStr">
        <is>
          <t xml:space="preserve">資 　格  等      </t>
        </is>
      </c>
      <c r="BQ5" s="140" t="n"/>
      <c r="BR5" s="140" t="n"/>
      <c r="BS5" s="140" t="n"/>
      <c r="BT5" s="140" t="n"/>
      <c r="BU5" s="140" t="n"/>
      <c r="BV5" s="141" t="n"/>
      <c r="BW5" s="142" t="inlineStr">
        <is>
          <t>取  得  年  月</t>
        </is>
      </c>
      <c r="BX5" s="140" t="n"/>
      <c r="BY5" s="140" t="n"/>
      <c r="BZ5" s="140" t="n"/>
      <c r="CA5" s="140" t="n"/>
      <c r="CB5" s="140" t="n"/>
      <c r="CC5" s="140" t="n"/>
      <c r="CD5" s="140" t="n"/>
      <c r="CE5" s="140" t="n"/>
      <c r="CF5" s="140" t="n"/>
      <c r="CG5" s="141" t="n"/>
      <c r="CH5" s="142" t="inlineStr">
        <is>
          <t>資       格       等       の       名       称</t>
        </is>
      </c>
      <c r="CI5" s="140" t="n"/>
      <c r="CJ5" s="140" t="n"/>
      <c r="CK5" s="140" t="n"/>
      <c r="CL5" s="140" t="n"/>
      <c r="CM5" s="140" t="n"/>
      <c r="CN5" s="140" t="n"/>
      <c r="CO5" s="140" t="n"/>
      <c r="CP5" s="140" t="n"/>
      <c r="CQ5" s="140" t="n"/>
      <c r="CR5" s="140" t="n"/>
      <c r="CS5" s="140" t="n"/>
      <c r="CT5" s="140" t="n"/>
      <c r="CU5" s="140" t="n"/>
      <c r="CV5" s="140" t="n"/>
      <c r="CW5" s="140" t="n"/>
      <c r="CX5" s="140" t="n"/>
      <c r="CY5" s="140" t="n"/>
      <c r="CZ5" s="140" t="n"/>
      <c r="DA5" s="140" t="n"/>
      <c r="DB5" s="140" t="n"/>
      <c r="DC5" s="140" t="n"/>
      <c r="DD5" s="140" t="n"/>
      <c r="DE5" s="140" t="n"/>
      <c r="DF5" s="140" t="n"/>
      <c r="DG5" s="140" t="n"/>
      <c r="DH5" s="140" t="n"/>
      <c r="DI5" s="140" t="n"/>
      <c r="DJ5" s="140" t="n"/>
      <c r="DK5" s="140" t="n"/>
      <c r="DL5" s="140" t="n"/>
      <c r="DM5" s="140" t="n"/>
      <c r="DN5" s="140" t="n"/>
      <c r="DO5" s="140" t="n"/>
      <c r="DP5" s="140" t="n"/>
      <c r="DQ5" s="140" t="n"/>
      <c r="DR5" s="140" t="n"/>
      <c r="DS5" s="140" t="n"/>
      <c r="DT5" s="140" t="n"/>
      <c r="DU5" s="141"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43" t="n"/>
      <c r="BV6" s="144" t="n"/>
      <c r="BW6" s="143" t="n"/>
      <c r="CG6" s="144" t="n"/>
      <c r="CH6" s="143" t="n"/>
      <c r="DU6" s="144"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43" t="n"/>
      <c r="BV7" s="144" t="n"/>
      <c r="BW7" s="143" t="n"/>
      <c r="CG7" s="144" t="n"/>
      <c r="CH7" s="143" t="n"/>
      <c r="DU7" s="144"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45">
        <f>IF(計算!$B$3="","",IF(N(設定!$B$3)=0,"",YEAR(設定!$B$3)-2018))&amp;""</f>
        <v/>
      </c>
      <c r="AG8" s="95" t="inlineStr">
        <is>
          <t>年</t>
        </is>
      </c>
      <c r="AI8" s="145">
        <f>IF(計算!$B$3="","",IF(N(設定!$B$3)=0,"",MONTH(設定!$B$3)))&amp;""</f>
        <v/>
      </c>
      <c r="AL8" s="95" t="inlineStr">
        <is>
          <t>月</t>
        </is>
      </c>
      <c r="AN8" s="146">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43" t="n"/>
      <c r="BV8" s="144" t="n"/>
      <c r="BW8" s="147" t="n"/>
      <c r="BX8" s="148" t="n"/>
      <c r="BY8" s="148" t="n"/>
      <c r="BZ8" s="148" t="n"/>
      <c r="CA8" s="148" t="n"/>
      <c r="CB8" s="148" t="n"/>
      <c r="CC8" s="148" t="n"/>
      <c r="CD8" s="148" t="n"/>
      <c r="CE8" s="148" t="n"/>
      <c r="CF8" s="148" t="n"/>
      <c r="CG8" s="149" t="n"/>
      <c r="CH8" s="147" t="n"/>
      <c r="CI8" s="148" t="n"/>
      <c r="CJ8" s="148" t="n"/>
      <c r="CK8" s="148" t="n"/>
      <c r="CL8" s="148" t="n"/>
      <c r="CM8" s="148" t="n"/>
      <c r="CN8" s="148" t="n"/>
      <c r="CO8" s="148" t="n"/>
      <c r="CP8" s="148" t="n"/>
      <c r="CQ8" s="148" t="n"/>
      <c r="CR8" s="148" t="n"/>
      <c r="CS8" s="148" t="n"/>
      <c r="CT8" s="148" t="n"/>
      <c r="CU8" s="148" t="n"/>
      <c r="CV8" s="148" t="n"/>
      <c r="CW8" s="148" t="n"/>
      <c r="CX8" s="148" t="n"/>
      <c r="CY8" s="148" t="n"/>
      <c r="CZ8" s="148" t="n"/>
      <c r="DA8" s="148" t="n"/>
      <c r="DB8" s="148" t="n"/>
      <c r="DC8" s="148" t="n"/>
      <c r="DD8" s="148" t="n"/>
      <c r="DE8" s="148" t="n"/>
      <c r="DF8" s="148" t="n"/>
      <c r="DG8" s="148" t="n"/>
      <c r="DH8" s="148" t="n"/>
      <c r="DI8" s="148" t="n"/>
      <c r="DJ8" s="148" t="n"/>
      <c r="DK8" s="148" t="n"/>
      <c r="DL8" s="148" t="n"/>
      <c r="DM8" s="148" t="n"/>
      <c r="DN8" s="148" t="n"/>
      <c r="DO8" s="148" t="n"/>
      <c r="DP8" s="148" t="n"/>
      <c r="DQ8" s="148" t="n"/>
      <c r="DR8" s="148" t="n"/>
      <c r="DS8" s="148" t="n"/>
      <c r="DT8" s="148" t="n"/>
      <c r="DU8" s="149"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43" t="n"/>
      <c r="BV9" s="144" t="n"/>
      <c r="BW9" s="150">
        <f>計算!$BD$3</f>
        <v/>
      </c>
      <c r="CG9" s="144" t="n"/>
      <c r="CH9" s="151">
        <f>計算!$BE$3</f>
        <v/>
      </c>
      <c r="DU9" s="144"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48" t="n"/>
      <c r="AA10" s="148" t="n"/>
      <c r="AB10" s="148" t="n"/>
      <c r="AC10" s="148" t="n"/>
      <c r="AD10" s="148" t="n"/>
      <c r="AE10" s="148" t="n"/>
      <c r="AF10" s="148" t="n"/>
      <c r="AG10" s="148" t="n"/>
      <c r="AH10" s="148" t="n"/>
      <c r="AI10" s="148" t="n"/>
      <c r="AJ10" s="148" t="n"/>
      <c r="AK10" s="148" t="n"/>
      <c r="AL10" s="148" t="n"/>
      <c r="AM10" s="148" t="n"/>
      <c r="AN10" s="148" t="n"/>
      <c r="AO10" s="148" t="n"/>
      <c r="AP10" s="148" t="n"/>
      <c r="AQ10" s="148" t="n"/>
      <c r="AR10" s="148" t="n"/>
      <c r="AS10" s="148" t="n"/>
      <c r="AT10" s="148" t="n"/>
      <c r="AU10" s="12" t="n"/>
      <c r="AV10" s="7" t="n"/>
      <c r="BI10" s="8" t="n"/>
      <c r="BJ10" s="7" t="n"/>
      <c r="BK10" s="2" t="n"/>
      <c r="BL10" s="2" t="n"/>
      <c r="BM10" s="2" t="n"/>
      <c r="BN10" s="2" t="n"/>
      <c r="BO10" s="2" t="n"/>
      <c r="BP10" s="143" t="n"/>
      <c r="BV10" s="144" t="n"/>
      <c r="BW10" s="143" t="n"/>
      <c r="CG10" s="144" t="n"/>
      <c r="DU10" s="144" t="n"/>
      <c r="DV10" s="2" t="n"/>
      <c r="DW10" s="2" t="n"/>
      <c r="DX10" s="2" t="n"/>
      <c r="DY10" s="2" t="n"/>
      <c r="DZ10" s="2" t="n"/>
      <c r="EA10" s="2" t="n"/>
      <c r="EB10" s="2" t="n"/>
      <c r="EC10" s="2" t="n"/>
    </row>
    <row r="11" ht="6.75" customHeight="1" s="118">
      <c r="A11" s="2" t="n"/>
      <c r="B11" s="2" t="n"/>
      <c r="C11" s="2" t="n"/>
      <c r="D11" s="2" t="n"/>
      <c r="E11" s="142" t="inlineStr">
        <is>
          <t>ふ り が な</t>
        </is>
      </c>
      <c r="F11" s="140" t="n"/>
      <c r="G11" s="140" t="n"/>
      <c r="H11" s="140" t="n"/>
      <c r="I11" s="140" t="n"/>
      <c r="J11" s="140" t="n"/>
      <c r="K11" s="141" t="n"/>
      <c r="L11" s="152">
        <f>計算!$C$3</f>
        <v/>
      </c>
      <c r="M11" s="140" t="n"/>
      <c r="N11" s="140" t="n"/>
      <c r="O11" s="140" t="n"/>
      <c r="P11" s="140" t="n"/>
      <c r="Q11" s="140" t="n"/>
      <c r="R11" s="140" t="n"/>
      <c r="S11" s="140" t="n"/>
      <c r="T11" s="140" t="n"/>
      <c r="U11" s="140" t="n"/>
      <c r="V11" s="140" t="n"/>
      <c r="W11" s="140" t="n"/>
      <c r="X11" s="140" t="n"/>
      <c r="Y11" s="140" t="n"/>
      <c r="Z11" s="140" t="n"/>
      <c r="AA11" s="140" t="n"/>
      <c r="AB11" s="140" t="n"/>
      <c r="AC11" s="140" t="n"/>
      <c r="AD11" s="140" t="n"/>
      <c r="AE11" s="140" t="n"/>
      <c r="AF11" s="140" t="n"/>
      <c r="AG11" s="140" t="n"/>
      <c r="AH11" s="140" t="n"/>
      <c r="AI11" s="140" t="n"/>
      <c r="AJ11" s="140" t="n"/>
      <c r="AK11" s="140" t="n"/>
      <c r="AL11" s="140" t="n"/>
      <c r="AM11" s="140" t="n"/>
      <c r="AN11" s="140" t="n"/>
      <c r="AO11" s="140" t="n"/>
      <c r="AP11" s="140" t="n"/>
      <c r="AQ11" s="140" t="n"/>
      <c r="AR11" s="140" t="n"/>
      <c r="AS11" s="140" t="n"/>
      <c r="AT11" s="141"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43" t="n"/>
      <c r="BV11" s="144" t="n"/>
      <c r="BW11" s="143" t="n"/>
      <c r="CG11" s="144" t="n"/>
      <c r="DU11" s="144" t="n"/>
      <c r="DV11" s="2" t="n"/>
      <c r="DW11" s="2" t="n"/>
      <c r="DX11" s="2" t="n"/>
      <c r="DY11" s="2" t="n"/>
      <c r="DZ11" s="2" t="n"/>
      <c r="EA11" s="2" t="n"/>
      <c r="EB11" s="2" t="n"/>
      <c r="EC11" s="2" t="n"/>
    </row>
    <row r="12" ht="6.75" customHeight="1" s="118">
      <c r="A12" s="2" t="n"/>
      <c r="B12" s="2" t="n"/>
      <c r="C12" s="2" t="n"/>
      <c r="D12" s="2" t="n"/>
      <c r="E12" s="143" t="n"/>
      <c r="K12" s="144" t="n"/>
      <c r="AT12" s="144"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43" t="n"/>
      <c r="BV12" s="144" t="n"/>
      <c r="BW12" s="143" t="n"/>
      <c r="CG12" s="144" t="n"/>
      <c r="DU12" s="144" t="n"/>
      <c r="DV12" s="2" t="n"/>
      <c r="DW12" s="2" t="n"/>
      <c r="DX12" s="2" t="n"/>
      <c r="DY12" s="2" t="n"/>
      <c r="DZ12" s="2" t="n"/>
      <c r="EA12" s="2" t="n"/>
      <c r="EB12" s="2" t="n"/>
      <c r="EC12" s="2" t="n"/>
    </row>
    <row r="13" ht="6.75" customHeight="1" s="118">
      <c r="A13" s="2" t="n"/>
      <c r="B13" s="2" t="n"/>
      <c r="C13" s="2" t="n"/>
      <c r="D13" s="2" t="n"/>
      <c r="E13" s="143" t="n"/>
      <c r="K13" s="144" t="n"/>
      <c r="AT13" s="144"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43" t="n"/>
      <c r="BV13" s="144" t="n"/>
      <c r="BW13" s="143" t="n"/>
      <c r="CG13" s="144" t="n"/>
      <c r="DU13" s="144" t="n"/>
      <c r="DV13" s="2" t="n"/>
      <c r="DW13" s="2" t="n"/>
      <c r="DX13" s="2" t="n"/>
      <c r="DY13" s="2" t="n"/>
      <c r="DZ13" s="2" t="n"/>
      <c r="EA13" s="2" t="n"/>
      <c r="EB13" s="2" t="n"/>
      <c r="EC13" s="2" t="n"/>
    </row>
    <row r="14" ht="6.75" customHeight="1" s="118">
      <c r="A14" s="2" t="n"/>
      <c r="B14" s="2" t="n"/>
      <c r="C14" s="2" t="n"/>
      <c r="D14" s="2" t="n"/>
      <c r="E14" s="147" t="n"/>
      <c r="F14" s="148" t="n"/>
      <c r="G14" s="148" t="n"/>
      <c r="H14" s="148" t="n"/>
      <c r="I14" s="148" t="n"/>
      <c r="J14" s="148" t="n"/>
      <c r="K14" s="149" t="n"/>
      <c r="L14" s="148" t="n"/>
      <c r="M14" s="148" t="n"/>
      <c r="N14" s="148" t="n"/>
      <c r="O14" s="148" t="n"/>
      <c r="P14" s="148" t="n"/>
      <c r="Q14" s="148" t="n"/>
      <c r="R14" s="148" t="n"/>
      <c r="S14" s="148" t="n"/>
      <c r="T14" s="148" t="n"/>
      <c r="U14" s="148" t="n"/>
      <c r="V14" s="148" t="n"/>
      <c r="W14" s="148" t="n"/>
      <c r="X14" s="148" t="n"/>
      <c r="Y14" s="148" t="n"/>
      <c r="Z14" s="148" t="n"/>
      <c r="AA14" s="148" t="n"/>
      <c r="AB14" s="148" t="n"/>
      <c r="AC14" s="148" t="n"/>
      <c r="AD14" s="148" t="n"/>
      <c r="AE14" s="148" t="n"/>
      <c r="AF14" s="148" t="n"/>
      <c r="AG14" s="148" t="n"/>
      <c r="AH14" s="148" t="n"/>
      <c r="AI14" s="148" t="n"/>
      <c r="AJ14" s="148" t="n"/>
      <c r="AK14" s="148" t="n"/>
      <c r="AL14" s="148" t="n"/>
      <c r="AM14" s="148" t="n"/>
      <c r="AN14" s="148" t="n"/>
      <c r="AO14" s="148" t="n"/>
      <c r="AP14" s="148" t="n"/>
      <c r="AQ14" s="148" t="n"/>
      <c r="AR14" s="148" t="n"/>
      <c r="AS14" s="148" t="n"/>
      <c r="AT14" s="149"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43" t="n"/>
      <c r="BV14" s="144" t="n"/>
      <c r="BW14" s="143" t="n"/>
      <c r="CG14" s="144" t="n"/>
      <c r="DU14" s="144" t="n"/>
      <c r="DV14" s="2" t="n"/>
      <c r="DW14" s="2" t="n"/>
      <c r="DX14" s="2" t="n"/>
      <c r="DY14" s="2" t="n"/>
      <c r="DZ14" s="2" t="n"/>
      <c r="EA14" s="2" t="n"/>
      <c r="EB14" s="2" t="n"/>
      <c r="EC14" s="2" t="n"/>
    </row>
    <row r="15" ht="6.75" customHeight="1" s="118">
      <c r="A15" s="2" t="n"/>
      <c r="B15" s="2" t="n"/>
      <c r="C15" s="2" t="n"/>
      <c r="D15" s="2" t="n"/>
      <c r="E15" s="153" t="inlineStr">
        <is>
          <t>名　前</t>
        </is>
      </c>
      <c r="F15" s="140" t="n"/>
      <c r="G15" s="140" t="n"/>
      <c r="H15" s="140" t="n"/>
      <c r="I15" s="140" t="n"/>
      <c r="J15" s="140" t="n"/>
      <c r="K15" s="141" t="n"/>
      <c r="L15" s="154">
        <f>計算!$B$3</f>
        <v/>
      </c>
      <c r="M15" s="140" t="n"/>
      <c r="N15" s="140" t="n"/>
      <c r="O15" s="140" t="n"/>
      <c r="P15" s="140" t="n"/>
      <c r="Q15" s="140" t="n"/>
      <c r="R15" s="140" t="n"/>
      <c r="S15" s="140" t="n"/>
      <c r="T15" s="140" t="n"/>
      <c r="U15" s="140" t="n"/>
      <c r="V15" s="140" t="n"/>
      <c r="W15" s="140" t="n"/>
      <c r="X15" s="140" t="n"/>
      <c r="Y15" s="140" t="n"/>
      <c r="Z15" s="140" t="n"/>
      <c r="AA15" s="140" t="n"/>
      <c r="AB15" s="140" t="n"/>
      <c r="AC15" s="140" t="n"/>
      <c r="AD15" s="140" t="n"/>
      <c r="AE15" s="140" t="n"/>
      <c r="AF15" s="140" t="n"/>
      <c r="AG15" s="140" t="n"/>
      <c r="AH15" s="140" t="n"/>
      <c r="AI15" s="140" t="n"/>
      <c r="AJ15" s="140" t="n"/>
      <c r="AK15" s="140" t="n"/>
      <c r="AL15" s="140" t="n"/>
      <c r="AM15" s="140" t="n"/>
      <c r="AN15" s="140" t="n"/>
      <c r="AO15" s="140" t="n"/>
      <c r="AP15" s="140" t="n"/>
      <c r="AQ15" s="140" t="n"/>
      <c r="AR15" s="140" t="n"/>
      <c r="AS15" s="140" t="n"/>
      <c r="AT15" s="141"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43" t="n"/>
      <c r="BV15" s="144" t="n"/>
      <c r="BW15" s="143" t="n"/>
      <c r="CG15" s="144" t="n"/>
      <c r="DU15" s="144" t="n"/>
      <c r="DV15" s="2" t="n"/>
      <c r="DW15" s="2" t="n"/>
      <c r="DX15" s="2" t="n"/>
      <c r="DY15" s="2" t="n"/>
      <c r="DZ15" s="2" t="n"/>
      <c r="EA15" s="2" t="n"/>
      <c r="EB15" s="2" t="n"/>
      <c r="EC15" s="2" t="n"/>
    </row>
    <row r="16" ht="6.75" customHeight="1" s="118">
      <c r="A16" s="2" t="n"/>
      <c r="B16" s="2" t="n"/>
      <c r="C16" s="2" t="n"/>
      <c r="D16" s="2" t="n"/>
      <c r="E16" s="143" t="n"/>
      <c r="K16" s="144" t="n"/>
      <c r="L16" s="143" t="n"/>
      <c r="AT16" s="144" t="n"/>
      <c r="AU16" s="8" t="n"/>
      <c r="AV16" s="7" t="n"/>
      <c r="AW16" s="2" t="n"/>
      <c r="AX16" s="52" t="inlineStr">
        <is>
          <t>（30×40mm）</t>
        </is>
      </c>
      <c r="BH16" s="2" t="n"/>
      <c r="BI16" s="8" t="n"/>
      <c r="BJ16" s="7" t="n"/>
      <c r="BK16" s="2" t="n"/>
      <c r="BL16" s="2" t="n"/>
      <c r="BM16" s="2" t="n"/>
      <c r="BN16" s="2" t="n"/>
      <c r="BO16" s="2" t="n"/>
      <c r="BP16" s="143" t="n"/>
      <c r="BV16" s="144" t="n"/>
      <c r="BW16" s="143" t="n"/>
      <c r="CG16" s="144" t="n"/>
      <c r="DU16" s="144" t="n"/>
      <c r="DV16" s="2" t="n"/>
      <c r="DW16" s="2" t="n"/>
      <c r="DX16" s="2" t="n"/>
      <c r="DY16" s="2" t="n"/>
      <c r="DZ16" s="2" t="n"/>
      <c r="EA16" s="2" t="n"/>
      <c r="EB16" s="2" t="n"/>
      <c r="EC16" s="2" t="n"/>
    </row>
    <row r="17" ht="6.75" customHeight="1" s="118">
      <c r="A17" s="2" t="n"/>
      <c r="B17" s="2" t="n"/>
      <c r="C17" s="2" t="n"/>
      <c r="D17" s="2" t="n"/>
      <c r="E17" s="143" t="n"/>
      <c r="K17" s="144" t="n"/>
      <c r="L17" s="143" t="n"/>
      <c r="AT17" s="144" t="n"/>
      <c r="AU17" s="8" t="n"/>
      <c r="AV17" s="7" t="n"/>
      <c r="AW17" s="2" t="n"/>
      <c r="BH17" s="2" t="n"/>
      <c r="BI17" s="8" t="n"/>
      <c r="BJ17" s="7" t="n"/>
      <c r="BK17" s="2" t="n"/>
      <c r="BL17" s="2" t="n"/>
      <c r="BM17" s="2" t="n"/>
      <c r="BN17" s="2" t="n"/>
      <c r="BO17" s="2" t="n"/>
      <c r="BP17" s="143" t="n"/>
      <c r="BV17" s="144" t="n"/>
      <c r="BW17" s="143" t="n"/>
      <c r="CG17" s="144" t="n"/>
      <c r="DU17" s="144" t="n"/>
      <c r="DV17" s="2" t="n"/>
      <c r="DW17" s="2" t="n"/>
      <c r="DX17" s="2" t="n"/>
      <c r="DY17" s="2" t="n"/>
      <c r="DZ17" s="2" t="n"/>
      <c r="EA17" s="2" t="n"/>
      <c r="EB17" s="2" t="n"/>
      <c r="EC17" s="2" t="n"/>
    </row>
    <row r="18" ht="6.75" customHeight="1" s="118">
      <c r="A18" s="2" t="n"/>
      <c r="B18" s="2" t="n"/>
      <c r="C18" s="2" t="n"/>
      <c r="D18" s="2" t="n"/>
      <c r="E18" s="143" t="n"/>
      <c r="K18" s="144" t="n"/>
      <c r="L18" s="143" t="n"/>
      <c r="AT18" s="144"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43" t="n"/>
      <c r="BV18" s="144" t="n"/>
      <c r="BW18" s="143" t="n"/>
      <c r="CG18" s="144" t="n"/>
      <c r="DU18" s="144" t="n"/>
      <c r="DV18" s="2" t="n"/>
      <c r="DW18" s="2" t="n"/>
      <c r="DX18" s="2" t="n"/>
      <c r="DY18" s="2" t="n"/>
      <c r="DZ18" s="2" t="n"/>
      <c r="EA18" s="2" t="n"/>
      <c r="EB18" s="2" t="n"/>
      <c r="EC18" s="2" t="n"/>
    </row>
    <row r="19" ht="6.75" customHeight="1" s="118">
      <c r="A19" s="2" t="n"/>
      <c r="B19" s="2" t="n"/>
      <c r="C19" s="2" t="n"/>
      <c r="D19" s="2" t="n"/>
      <c r="E19" s="143" t="n"/>
      <c r="K19" s="144" t="n"/>
      <c r="L19" s="143" t="n"/>
      <c r="AT19" s="144"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43" t="n"/>
      <c r="BV19" s="144" t="n"/>
      <c r="BW19" s="143" t="n"/>
      <c r="CG19" s="144" t="n"/>
      <c r="DU19" s="144" t="n"/>
      <c r="DV19" s="2" t="n"/>
      <c r="DW19" s="2" t="n"/>
      <c r="DX19" s="2" t="n"/>
      <c r="DY19" s="2" t="n"/>
      <c r="DZ19" s="2" t="n"/>
      <c r="EA19" s="2" t="n"/>
      <c r="EB19" s="2" t="n"/>
      <c r="EC19" s="2" t="n"/>
    </row>
    <row r="20" ht="4.5" customHeight="1" s="118">
      <c r="A20" s="2" t="n"/>
      <c r="B20" s="2" t="n"/>
      <c r="C20" s="2" t="n"/>
      <c r="D20" s="2" t="n"/>
      <c r="E20" s="147" t="n"/>
      <c r="F20" s="148" t="n"/>
      <c r="G20" s="148" t="n"/>
      <c r="H20" s="148" t="n"/>
      <c r="I20" s="148" t="n"/>
      <c r="J20" s="148" t="n"/>
      <c r="K20" s="149" t="n"/>
      <c r="L20" s="147" t="n"/>
      <c r="M20" s="148" t="n"/>
      <c r="N20" s="148" t="n"/>
      <c r="O20" s="148" t="n"/>
      <c r="P20" s="148" t="n"/>
      <c r="Q20" s="148" t="n"/>
      <c r="R20" s="148" t="n"/>
      <c r="S20" s="148" t="n"/>
      <c r="T20" s="148" t="n"/>
      <c r="U20" s="148" t="n"/>
      <c r="V20" s="148" t="n"/>
      <c r="W20" s="148" t="n"/>
      <c r="X20" s="148" t="n"/>
      <c r="Y20" s="148" t="n"/>
      <c r="Z20" s="148" t="n"/>
      <c r="AA20" s="148" t="n"/>
      <c r="AB20" s="148" t="n"/>
      <c r="AC20" s="148" t="n"/>
      <c r="AD20" s="148" t="n"/>
      <c r="AE20" s="148" t="n"/>
      <c r="AF20" s="148" t="n"/>
      <c r="AG20" s="148" t="n"/>
      <c r="AH20" s="148" t="n"/>
      <c r="AI20" s="148" t="n"/>
      <c r="AJ20" s="148" t="n"/>
      <c r="AK20" s="148" t="n"/>
      <c r="AL20" s="148" t="n"/>
      <c r="AM20" s="148" t="n"/>
      <c r="AN20" s="148" t="n"/>
      <c r="AO20" s="148" t="n"/>
      <c r="AP20" s="148" t="n"/>
      <c r="AQ20" s="148" t="n"/>
      <c r="AR20" s="148" t="n"/>
      <c r="AS20" s="148" t="n"/>
      <c r="AT20" s="149"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43" t="n"/>
      <c r="BV20" s="144" t="n"/>
      <c r="BW20" s="143" t="n"/>
      <c r="CG20" s="144" t="n"/>
      <c r="DU20" s="144" t="n"/>
      <c r="DV20" s="2" t="n"/>
      <c r="DW20" s="2" t="n"/>
      <c r="DX20" s="2" t="n"/>
      <c r="DY20" s="2" t="n"/>
      <c r="DZ20" s="2" t="n"/>
      <c r="EA20" s="2" t="n"/>
      <c r="EB20" s="2" t="n"/>
      <c r="EC20" s="2" t="n"/>
    </row>
    <row r="21" ht="6.75" customHeight="1" s="118">
      <c r="A21" s="2" t="n"/>
      <c r="B21" s="2" t="n"/>
      <c r="C21" s="2" t="n"/>
      <c r="D21" s="2" t="n"/>
      <c r="E21" s="153" t="inlineStr">
        <is>
          <t>生年月日</t>
        </is>
      </c>
      <c r="F21" s="140" t="n"/>
      <c r="G21" s="140" t="n"/>
      <c r="H21" s="140" t="n"/>
      <c r="I21" s="140" t="n"/>
      <c r="J21" s="140" t="n"/>
      <c r="K21" s="141" t="n"/>
      <c r="L21" s="155" t="inlineStr">
        <is>
          <t>昭和 ・ 平成</t>
        </is>
      </c>
      <c r="M21" s="140" t="n"/>
      <c r="N21" s="140" t="n"/>
      <c r="O21" s="140" t="n"/>
      <c r="P21" s="140" t="n"/>
      <c r="Q21" s="140" t="n"/>
      <c r="R21" s="140" t="n"/>
      <c r="S21" s="140" t="n"/>
      <c r="T21" s="140" t="n"/>
      <c r="U21" s="140" t="n"/>
      <c r="V21" s="156">
        <f>計算!$D$3</f>
        <v/>
      </c>
      <c r="W21" s="140" t="n"/>
      <c r="X21" s="157" t="inlineStr">
        <is>
          <t>年</t>
        </is>
      </c>
      <c r="Y21" s="140" t="n"/>
      <c r="Z21" s="158">
        <f>計算!$E$3</f>
        <v/>
      </c>
      <c r="AA21" s="140" t="n"/>
      <c r="AB21" s="140" t="n"/>
      <c r="AC21" s="157" t="inlineStr">
        <is>
          <t>月</t>
        </is>
      </c>
      <c r="AD21" s="140" t="n"/>
      <c r="AE21" s="158">
        <f>計算!$F$3</f>
        <v/>
      </c>
      <c r="AF21" s="140" t="n"/>
      <c r="AG21" s="140" t="n"/>
      <c r="AH21" s="157" t="inlineStr">
        <is>
          <t>日　生 （満</t>
        </is>
      </c>
      <c r="AI21" s="140" t="n"/>
      <c r="AJ21" s="140" t="n"/>
      <c r="AK21" s="140" t="n"/>
      <c r="AL21" s="140" t="n"/>
      <c r="AM21" s="140" t="n"/>
      <c r="AN21" s="140" t="n"/>
      <c r="AO21" s="140" t="n"/>
      <c r="AP21" s="159">
        <f>計算!$G$3</f>
        <v/>
      </c>
      <c r="AQ21" s="140" t="n"/>
      <c r="AR21" s="160" t="inlineStr">
        <is>
          <t>歳）</t>
        </is>
      </c>
      <c r="AS21" s="140" t="n"/>
      <c r="AT21" s="141"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43" t="n"/>
      <c r="BV21" s="144" t="n"/>
      <c r="BW21" s="143" t="n"/>
      <c r="CG21" s="144" t="n"/>
      <c r="DU21" s="144" t="n"/>
      <c r="DV21" s="2" t="n"/>
      <c r="DW21" s="2" t="n"/>
      <c r="DX21" s="2" t="n"/>
      <c r="DY21" s="2" t="n"/>
      <c r="DZ21" s="2" t="n"/>
      <c r="EA21" s="2" t="n"/>
      <c r="EB21" s="2" t="n"/>
      <c r="EC21" s="2" t="n"/>
    </row>
    <row r="22" ht="6.75" customHeight="1" s="118">
      <c r="A22" s="2" t="n"/>
      <c r="B22" s="2" t="n"/>
      <c r="C22" s="2" t="n"/>
      <c r="D22" s="2" t="n"/>
      <c r="E22" s="143" t="n"/>
      <c r="K22" s="144" t="n"/>
      <c r="L22" s="143" t="n"/>
      <c r="AT22" s="144"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43" t="n"/>
      <c r="BV22" s="144" t="n"/>
      <c r="BW22" s="143" t="n"/>
      <c r="CG22" s="144" t="n"/>
      <c r="DU22" s="144" t="n"/>
      <c r="DV22" s="2" t="n"/>
      <c r="DW22" s="2" t="n"/>
      <c r="DX22" s="2" t="n"/>
      <c r="DY22" s="2" t="n"/>
      <c r="DZ22" s="2" t="n"/>
      <c r="EA22" s="2" t="n"/>
      <c r="EB22" s="2" t="n"/>
      <c r="EC22" s="2" t="n"/>
    </row>
    <row r="23" ht="6.75" customHeight="1" s="118">
      <c r="A23" s="2" t="n"/>
      <c r="B23" s="2" t="n"/>
      <c r="C23" s="2" t="n"/>
      <c r="D23" s="2" t="n"/>
      <c r="E23" s="143" t="n"/>
      <c r="K23" s="144" t="n"/>
      <c r="L23" s="143" t="n"/>
      <c r="AT23" s="144"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43" t="n"/>
      <c r="BV23" s="144" t="n"/>
      <c r="BW23" s="143" t="n"/>
      <c r="CG23" s="144" t="n"/>
      <c r="DU23" s="144" t="n"/>
      <c r="DV23" s="2" t="n"/>
      <c r="DW23" s="2" t="n"/>
      <c r="DX23" s="2" t="n"/>
      <c r="DY23" s="2" t="n"/>
      <c r="DZ23" s="2" t="n"/>
      <c r="EA23" s="2" t="n"/>
      <c r="EB23" s="2" t="n"/>
      <c r="EC23" s="2" t="n"/>
    </row>
    <row r="24" ht="3.75" customHeight="1" s="118">
      <c r="A24" s="2" t="n"/>
      <c r="B24" s="2" t="n"/>
      <c r="C24" s="2" t="n"/>
      <c r="D24" s="2" t="n"/>
      <c r="E24" s="147" t="n"/>
      <c r="F24" s="148" t="n"/>
      <c r="G24" s="148" t="n"/>
      <c r="H24" s="148" t="n"/>
      <c r="I24" s="148" t="n"/>
      <c r="J24" s="148" t="n"/>
      <c r="K24" s="149" t="n"/>
      <c r="L24" s="147" t="n"/>
      <c r="M24" s="148" t="n"/>
      <c r="N24" s="148" t="n"/>
      <c r="O24" s="148" t="n"/>
      <c r="P24" s="148" t="n"/>
      <c r="Q24" s="148" t="n"/>
      <c r="R24" s="148" t="n"/>
      <c r="S24" s="148" t="n"/>
      <c r="T24" s="148" t="n"/>
      <c r="U24" s="148" t="n"/>
      <c r="X24" s="148" t="n"/>
      <c r="Y24" s="148" t="n"/>
      <c r="AC24" s="148" t="n"/>
      <c r="AD24" s="148" t="n"/>
      <c r="AH24" s="148" t="n"/>
      <c r="AI24" s="148" t="n"/>
      <c r="AJ24" s="148" t="n"/>
      <c r="AK24" s="148" t="n"/>
      <c r="AL24" s="148" t="n"/>
      <c r="AM24" s="148" t="n"/>
      <c r="AN24" s="148" t="n"/>
      <c r="AO24" s="148" t="n"/>
      <c r="AP24" s="148" t="n"/>
      <c r="AQ24" s="148" t="n"/>
      <c r="AR24" s="148" t="n"/>
      <c r="AS24" s="148" t="n"/>
      <c r="AT24" s="149"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43" t="n"/>
      <c r="BV24" s="144" t="n"/>
      <c r="BW24" s="143" t="n"/>
      <c r="CG24" s="144" t="n"/>
      <c r="DU24" s="144" t="n"/>
      <c r="DV24" s="2" t="n"/>
      <c r="DW24" s="2" t="n"/>
      <c r="DX24" s="2" t="n"/>
      <c r="DY24" s="2" t="n"/>
      <c r="DZ24" s="2" t="n"/>
      <c r="EA24" s="2" t="n"/>
      <c r="EB24" s="2" t="n"/>
      <c r="EC24" s="2" t="n"/>
    </row>
    <row r="25" ht="6.75" customHeight="1" s="118">
      <c r="A25" s="2" t="n"/>
      <c r="B25" s="2" t="n"/>
      <c r="C25" s="2" t="n"/>
      <c r="D25" s="2" t="n"/>
      <c r="E25" s="161" t="inlineStr">
        <is>
          <t>ふ り が な</t>
        </is>
      </c>
      <c r="F25" s="140" t="n"/>
      <c r="G25" s="140" t="n"/>
      <c r="H25" s="140" t="n"/>
      <c r="I25" s="140" t="n"/>
      <c r="J25" s="140" t="n"/>
      <c r="K25" s="141" t="n"/>
      <c r="L25" s="162">
        <f>計算!$J$3</f>
        <v/>
      </c>
      <c r="M25" s="140" t="n"/>
      <c r="N25" s="140" t="n"/>
      <c r="O25" s="140" t="n"/>
      <c r="P25" s="140" t="n"/>
      <c r="Q25" s="140" t="n"/>
      <c r="R25" s="140" t="n"/>
      <c r="S25" s="140" t="n"/>
      <c r="T25" s="140" t="n"/>
      <c r="U25" s="140" t="n"/>
      <c r="V25" s="140" t="n"/>
      <c r="W25" s="140" t="n"/>
      <c r="X25" s="140" t="n"/>
      <c r="Y25" s="140" t="n"/>
      <c r="Z25" s="140" t="n"/>
      <c r="AA25" s="140" t="n"/>
      <c r="AB25" s="140" t="n"/>
      <c r="AC25" s="140" t="n"/>
      <c r="AD25" s="140" t="n"/>
      <c r="AE25" s="140" t="n"/>
      <c r="AF25" s="140" t="n"/>
      <c r="AG25" s="140" t="n"/>
      <c r="AH25" s="140" t="n"/>
      <c r="AI25" s="140" t="n"/>
      <c r="AJ25" s="140" t="n"/>
      <c r="AK25" s="140" t="n"/>
      <c r="AL25" s="140" t="n"/>
      <c r="AM25" s="140" t="n"/>
      <c r="AN25" s="140" t="n"/>
      <c r="AO25" s="140" t="n"/>
      <c r="AP25" s="140" t="n"/>
      <c r="AQ25" s="140" t="n"/>
      <c r="AR25" s="140" t="n"/>
      <c r="AS25" s="140" t="n"/>
      <c r="AT25" s="140" t="n"/>
      <c r="AU25" s="140" t="n"/>
      <c r="AV25" s="140" t="n"/>
      <c r="AW25" s="140" t="n"/>
      <c r="AX25" s="140" t="n"/>
      <c r="AY25" s="140" t="n"/>
      <c r="AZ25" s="140" t="n"/>
      <c r="BA25" s="140" t="n"/>
      <c r="BB25" s="140" t="n"/>
      <c r="BC25" s="140" t="n"/>
      <c r="BD25" s="140" t="n"/>
      <c r="BE25" s="140" t="n"/>
      <c r="BF25" s="140" t="n"/>
      <c r="BG25" s="140" t="n"/>
      <c r="BH25" s="140" t="n"/>
      <c r="BI25" s="141" t="n"/>
      <c r="BJ25" s="2" t="n"/>
      <c r="BK25" s="2" t="n"/>
      <c r="BL25" s="2" t="n"/>
      <c r="BM25" s="2" t="n"/>
      <c r="BN25" s="2" t="n"/>
      <c r="BO25" s="2" t="n"/>
      <c r="BP25" s="143" t="n"/>
      <c r="BV25" s="144" t="n"/>
      <c r="BW25" s="143" t="n"/>
      <c r="CG25" s="144" t="n"/>
      <c r="DU25" s="144" t="n"/>
      <c r="DV25" s="2" t="n"/>
      <c r="DW25" s="2" t="n"/>
      <c r="DX25" s="2" t="n"/>
      <c r="DY25" s="2" t="n"/>
      <c r="DZ25" s="2" t="n"/>
      <c r="EA25" s="2" t="n"/>
      <c r="EB25" s="2" t="n"/>
      <c r="EC25" s="2" t="n"/>
    </row>
    <row r="26" ht="6.75" customHeight="1" s="118">
      <c r="A26" s="2" t="n"/>
      <c r="B26" s="2" t="n"/>
      <c r="C26" s="2" t="n"/>
      <c r="D26" s="2" t="n"/>
      <c r="E26" s="143" t="n"/>
      <c r="K26" s="144" t="n"/>
      <c r="BI26" s="144" t="n"/>
      <c r="BJ26" s="2" t="n"/>
      <c r="BK26" s="2" t="n"/>
      <c r="BL26" s="2" t="n"/>
      <c r="BM26" s="2" t="n"/>
      <c r="BN26" s="2" t="n"/>
      <c r="BO26" s="2" t="n"/>
      <c r="BP26" s="143" t="n"/>
      <c r="BV26" s="144" t="n"/>
      <c r="BW26" s="143" t="n"/>
      <c r="CG26" s="144" t="n"/>
      <c r="DU26" s="144" t="n"/>
      <c r="DV26" s="2" t="n"/>
      <c r="DW26" s="2" t="n"/>
      <c r="DX26" s="2" t="n"/>
      <c r="DY26" s="2" t="n"/>
      <c r="DZ26" s="2" t="n"/>
      <c r="EA26" s="2" t="n"/>
      <c r="EB26" s="2" t="n"/>
      <c r="EC26" s="2" t="n"/>
    </row>
    <row r="27" ht="6.75" customHeight="1" s="118">
      <c r="A27" s="2" t="n"/>
      <c r="B27" s="2" t="n"/>
      <c r="C27" s="2" t="n"/>
      <c r="D27" s="2" t="n"/>
      <c r="E27" s="163" t="n"/>
      <c r="F27" s="164" t="n"/>
      <c r="G27" s="164" t="n"/>
      <c r="H27" s="164" t="n"/>
      <c r="I27" s="164" t="n"/>
      <c r="J27" s="164" t="n"/>
      <c r="K27" s="165" t="n"/>
      <c r="L27" s="164" t="n"/>
      <c r="M27" s="164" t="n"/>
      <c r="N27" s="164" t="n"/>
      <c r="O27" s="164" t="n"/>
      <c r="P27" s="164" t="n"/>
      <c r="Q27" s="164" t="n"/>
      <c r="R27" s="164" t="n"/>
      <c r="S27" s="164" t="n"/>
      <c r="T27" s="164" t="n"/>
      <c r="U27" s="164" t="n"/>
      <c r="V27" s="164" t="n"/>
      <c r="W27" s="164" t="n"/>
      <c r="X27" s="164" t="n"/>
      <c r="Y27" s="164" t="n"/>
      <c r="Z27" s="164" t="n"/>
      <c r="AA27" s="164" t="n"/>
      <c r="AB27" s="164" t="n"/>
      <c r="AC27" s="164" t="n"/>
      <c r="AD27" s="164" t="n"/>
      <c r="AE27" s="164" t="n"/>
      <c r="AF27" s="164" t="n"/>
      <c r="AG27" s="164" t="n"/>
      <c r="AH27" s="164" t="n"/>
      <c r="AI27" s="164" t="n"/>
      <c r="AJ27" s="164" t="n"/>
      <c r="AK27" s="164" t="n"/>
      <c r="AL27" s="164" t="n"/>
      <c r="AM27" s="164" t="n"/>
      <c r="AN27" s="164" t="n"/>
      <c r="AO27" s="164" t="n"/>
      <c r="AP27" s="164" t="n"/>
      <c r="AQ27" s="164" t="n"/>
      <c r="AR27" s="164" t="n"/>
      <c r="AS27" s="164" t="n"/>
      <c r="AT27" s="164" t="n"/>
      <c r="AU27" s="164" t="n"/>
      <c r="AV27" s="164" t="n"/>
      <c r="AW27" s="164" t="n"/>
      <c r="AX27" s="164" t="n"/>
      <c r="AY27" s="164" t="n"/>
      <c r="AZ27" s="164" t="n"/>
      <c r="BA27" s="164" t="n"/>
      <c r="BB27" s="164" t="n"/>
      <c r="BC27" s="164" t="n"/>
      <c r="BD27" s="164" t="n"/>
      <c r="BE27" s="164" t="n"/>
      <c r="BF27" s="164" t="n"/>
      <c r="BG27" s="164" t="n"/>
      <c r="BH27" s="164" t="n"/>
      <c r="BI27" s="165" t="n"/>
      <c r="BJ27" s="2" t="n"/>
      <c r="BK27" s="2" t="n"/>
      <c r="BL27" s="2" t="n"/>
      <c r="BM27" s="2" t="n"/>
      <c r="BN27" s="2" t="n"/>
      <c r="BO27" s="2" t="n"/>
      <c r="BP27" s="143" t="n"/>
      <c r="BV27" s="144" t="n"/>
      <c r="BW27" s="143" t="n"/>
      <c r="CG27" s="144" t="n"/>
      <c r="DU27" s="144" t="n"/>
      <c r="DV27" s="2" t="n"/>
      <c r="DW27" s="2" t="n"/>
      <c r="DX27" s="2" t="n"/>
      <c r="DY27" s="2" t="n"/>
      <c r="DZ27" s="2" t="n"/>
      <c r="EA27" s="2" t="n"/>
      <c r="EB27" s="2" t="n"/>
      <c r="EC27" s="2" t="n"/>
    </row>
    <row r="28" ht="6.75" customHeight="1" s="118">
      <c r="A28" s="2" t="n"/>
      <c r="B28" s="2" t="n"/>
      <c r="C28" s="2" t="n"/>
      <c r="D28" s="2" t="n"/>
      <c r="E28" s="166" t="inlineStr">
        <is>
          <t>現住所</t>
        </is>
      </c>
      <c r="F28" s="167" t="n"/>
      <c r="G28" s="167" t="n"/>
      <c r="H28" s="167" t="n"/>
      <c r="I28" s="167" t="n"/>
      <c r="J28" s="167" t="n"/>
      <c r="K28" s="168" t="n"/>
      <c r="L28" s="107" t="inlineStr">
        <is>
          <t>〒</t>
        </is>
      </c>
      <c r="M28" s="167" t="n"/>
      <c r="N28" s="167" t="n"/>
      <c r="O28" s="167" t="n"/>
      <c r="P28" s="169">
        <f>計算!$H$3</f>
        <v/>
      </c>
      <c r="Q28" s="167" t="n"/>
      <c r="R28" s="167" t="n"/>
      <c r="S28" s="167" t="n"/>
      <c r="T28" s="167" t="n"/>
      <c r="U28" s="167" t="n"/>
      <c r="V28" s="167" t="n"/>
      <c r="W28" s="167" t="n"/>
      <c r="X28" s="167" t="n"/>
      <c r="Y28" s="167" t="n"/>
      <c r="Z28" s="167" t="n"/>
      <c r="AA28" s="167" t="n"/>
      <c r="AB28" s="167" t="n"/>
      <c r="AC28" s="167" t="n"/>
      <c r="AD28" s="167" t="n"/>
      <c r="AE28" s="167" t="n"/>
      <c r="AF28" s="167" t="n"/>
      <c r="AG28" s="167" t="n"/>
      <c r="AH28" s="167" t="n"/>
      <c r="AI28" s="167" t="n"/>
      <c r="AJ28" s="167"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43" t="n"/>
      <c r="BV28" s="144" t="n"/>
      <c r="BW28" s="143" t="n"/>
      <c r="CG28" s="144" t="n"/>
      <c r="DU28" s="144" t="n"/>
      <c r="DV28" s="2" t="n"/>
      <c r="DW28" s="2" t="n"/>
      <c r="DX28" s="2" t="n"/>
      <c r="DY28" s="2" t="n"/>
      <c r="DZ28" s="2" t="n"/>
      <c r="EA28" s="2" t="n"/>
      <c r="EB28" s="2" t="n"/>
      <c r="EC28" s="2" t="n"/>
    </row>
    <row r="29" ht="4.5" customHeight="1" s="118">
      <c r="A29" s="2" t="n"/>
      <c r="B29" s="2" t="n"/>
      <c r="C29" s="2" t="n"/>
      <c r="D29" s="2" t="n"/>
      <c r="E29" s="143" t="n"/>
      <c r="K29" s="144" t="n"/>
      <c r="L29" s="143"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47" t="n"/>
      <c r="BQ29" s="148" t="n"/>
      <c r="BR29" s="148" t="n"/>
      <c r="BS29" s="148" t="n"/>
      <c r="BT29" s="148" t="n"/>
      <c r="BU29" s="148" t="n"/>
      <c r="BV29" s="149" t="n"/>
      <c r="BW29" s="147" t="n"/>
      <c r="BX29" s="148" t="n"/>
      <c r="BY29" s="148" t="n"/>
      <c r="BZ29" s="148" t="n"/>
      <c r="CA29" s="148" t="n"/>
      <c r="CB29" s="148" t="n"/>
      <c r="CC29" s="148" t="n"/>
      <c r="CD29" s="148" t="n"/>
      <c r="CE29" s="148" t="n"/>
      <c r="CF29" s="148" t="n"/>
      <c r="CG29" s="149" t="n"/>
      <c r="DU29" s="144" t="n"/>
      <c r="DV29" s="2" t="n"/>
      <c r="DW29" s="2" t="n"/>
      <c r="DX29" s="2" t="n"/>
      <c r="DY29" s="2" t="n"/>
      <c r="DZ29" s="2" t="n"/>
      <c r="EA29" s="2" t="n"/>
      <c r="EB29" s="2" t="n"/>
      <c r="EC29" s="2" t="n"/>
    </row>
    <row r="30" ht="6.75" customHeight="1" s="118">
      <c r="A30" s="2" t="n"/>
      <c r="B30" s="2" t="n"/>
      <c r="C30" s="2" t="n"/>
      <c r="D30" s="2" t="n"/>
      <c r="E30" s="143" t="n"/>
      <c r="K30" s="144" t="n"/>
      <c r="L30" s="143"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0" t="inlineStr">
        <is>
          <t>校内外の諸活動</t>
        </is>
      </c>
      <c r="BQ30" s="140" t="n"/>
      <c r="BR30" s="140" t="n"/>
      <c r="BS30" s="140" t="n"/>
      <c r="BT30" s="140" t="n"/>
      <c r="BU30" s="140" t="n"/>
      <c r="BV30" s="141" t="n"/>
      <c r="BW30" s="171">
        <f>計算!$AQ$3</f>
        <v/>
      </c>
      <c r="BX30" s="140" t="n"/>
      <c r="BY30" s="140" t="n"/>
      <c r="BZ30" s="140" t="n"/>
      <c r="CA30" s="140" t="n"/>
      <c r="CB30" s="140" t="n"/>
      <c r="CC30" s="140" t="n"/>
      <c r="CD30" s="140" t="n"/>
      <c r="CE30" s="140" t="n"/>
      <c r="CF30" s="140" t="n"/>
      <c r="CG30" s="140" t="n"/>
      <c r="CH30" s="140" t="n"/>
      <c r="CI30" s="140" t="n"/>
      <c r="CJ30" s="140" t="n"/>
      <c r="CK30" s="140" t="n"/>
      <c r="CL30" s="140" t="n"/>
      <c r="CM30" s="140" t="n"/>
      <c r="CN30" s="140" t="n"/>
      <c r="CO30" s="140" t="n"/>
      <c r="CP30" s="140" t="n"/>
      <c r="CQ30" s="140" t="n"/>
      <c r="CR30" s="140" t="n"/>
      <c r="CS30" s="140" t="n"/>
      <c r="CT30" s="140" t="n"/>
      <c r="CU30" s="140" t="n"/>
      <c r="CV30" s="140" t="n"/>
      <c r="CW30" s="140" t="n"/>
      <c r="CX30" s="140" t="n"/>
      <c r="CY30" s="140" t="n"/>
      <c r="CZ30" s="140" t="n"/>
      <c r="DA30" s="140" t="n"/>
      <c r="DB30" s="140" t="n"/>
      <c r="DC30" s="140" t="n"/>
      <c r="DD30" s="140" t="n"/>
      <c r="DE30" s="140" t="n"/>
      <c r="DF30" s="140" t="n"/>
      <c r="DG30" s="140" t="n"/>
      <c r="DH30" s="140" t="n"/>
      <c r="DI30" s="140" t="n"/>
      <c r="DJ30" s="140" t="n"/>
      <c r="DK30" s="140" t="n"/>
      <c r="DL30" s="140" t="n"/>
      <c r="DM30" s="140" t="n"/>
      <c r="DN30" s="140" t="n"/>
      <c r="DO30" s="140" t="n"/>
      <c r="DP30" s="140" t="n"/>
      <c r="DQ30" s="140" t="n"/>
      <c r="DR30" s="140" t="n"/>
      <c r="DS30" s="140" t="n"/>
      <c r="DT30" s="140" t="n"/>
      <c r="DU30" s="141" t="n"/>
      <c r="DV30" s="7" t="n"/>
      <c r="DW30" s="2" t="n"/>
      <c r="DX30" s="2" t="n"/>
      <c r="DY30" s="2" t="n"/>
      <c r="DZ30" s="2" t="n"/>
      <c r="EA30" s="2" t="n"/>
      <c r="EB30" s="2" t="n"/>
      <c r="EC30" s="2" t="n"/>
    </row>
    <row r="31" ht="6.75" customHeight="1" s="118">
      <c r="A31" s="2" t="n"/>
      <c r="B31" s="2" t="n"/>
      <c r="C31" s="2" t="n"/>
      <c r="D31" s="2" t="n"/>
      <c r="E31" s="143" t="n"/>
      <c r="K31" s="144" t="n"/>
      <c r="L31" s="172">
        <f>計算!$I$3</f>
        <v/>
      </c>
      <c r="BI31" s="144" t="n"/>
      <c r="BJ31" s="2" t="n"/>
      <c r="BK31" s="2" t="n"/>
      <c r="BL31" s="2" t="n"/>
      <c r="BM31" s="2" t="n"/>
      <c r="BN31" s="2" t="n"/>
      <c r="BO31" s="2" t="n"/>
      <c r="BP31" s="143" t="n"/>
      <c r="BV31" s="144" t="n"/>
      <c r="DU31" s="144" t="n"/>
      <c r="DV31" s="7" t="n"/>
      <c r="DW31" s="2" t="n"/>
      <c r="DX31" s="2" t="n"/>
      <c r="DY31" s="2" t="n"/>
      <c r="DZ31" s="2" t="n"/>
      <c r="EA31" s="2" t="n"/>
      <c r="EB31" s="2" t="n"/>
      <c r="EC31" s="2" t="n"/>
    </row>
    <row r="32" ht="6.75" customHeight="1" s="118">
      <c r="A32" s="2" t="n"/>
      <c r="B32" s="2" t="n"/>
      <c r="C32" s="2" t="n"/>
      <c r="D32" s="2" t="n"/>
      <c r="E32" s="143" t="n"/>
      <c r="K32" s="144" t="n"/>
      <c r="L32" s="143" t="n"/>
      <c r="BI32" s="144" t="n"/>
      <c r="BJ32" s="2" t="n"/>
      <c r="BK32" s="2" t="n"/>
      <c r="BL32" s="2" t="n"/>
      <c r="BM32" s="2" t="n"/>
      <c r="BN32" s="2" t="n"/>
      <c r="BO32" s="2" t="n"/>
      <c r="BP32" s="143" t="n"/>
      <c r="BV32" s="144" t="n"/>
      <c r="DU32" s="144" t="n"/>
      <c r="DV32" s="7" t="n"/>
      <c r="DW32" s="2" t="n"/>
      <c r="DX32" s="2" t="n"/>
      <c r="DY32" s="2" t="n"/>
      <c r="DZ32" s="2" t="n"/>
      <c r="EA32" s="2" t="n"/>
      <c r="EB32" s="2" t="n"/>
      <c r="EC32" s="2" t="n"/>
    </row>
    <row r="33" ht="6.75" customHeight="1" s="118">
      <c r="A33" s="2" t="n"/>
      <c r="B33" s="2" t="n"/>
      <c r="C33" s="2" t="n"/>
      <c r="D33" s="2" t="n"/>
      <c r="E33" s="147" t="n"/>
      <c r="F33" s="148" t="n"/>
      <c r="G33" s="148" t="n"/>
      <c r="H33" s="148" t="n"/>
      <c r="I33" s="148" t="n"/>
      <c r="J33" s="148" t="n"/>
      <c r="K33" s="149" t="n"/>
      <c r="L33" s="147" t="n"/>
      <c r="M33" s="148" t="n"/>
      <c r="N33" s="148" t="n"/>
      <c r="O33" s="148" t="n"/>
      <c r="P33" s="148" t="n"/>
      <c r="Q33" s="148" t="n"/>
      <c r="R33" s="148" t="n"/>
      <c r="S33" s="148" t="n"/>
      <c r="T33" s="148" t="n"/>
      <c r="U33" s="148" t="n"/>
      <c r="V33" s="148" t="n"/>
      <c r="W33" s="148" t="n"/>
      <c r="X33" s="148" t="n"/>
      <c r="Y33" s="148" t="n"/>
      <c r="Z33" s="148" t="n"/>
      <c r="AA33" s="148" t="n"/>
      <c r="AB33" s="148" t="n"/>
      <c r="AC33" s="148" t="n"/>
      <c r="AD33" s="148" t="n"/>
      <c r="AE33" s="148" t="n"/>
      <c r="AF33" s="148" t="n"/>
      <c r="AG33" s="148" t="n"/>
      <c r="AH33" s="148" t="n"/>
      <c r="AI33" s="148" t="n"/>
      <c r="AJ33" s="148" t="n"/>
      <c r="AK33" s="148" t="n"/>
      <c r="AL33" s="148" t="n"/>
      <c r="AM33" s="148" t="n"/>
      <c r="AN33" s="148" t="n"/>
      <c r="AO33" s="148" t="n"/>
      <c r="AP33" s="148" t="n"/>
      <c r="AQ33" s="148" t="n"/>
      <c r="AR33" s="148" t="n"/>
      <c r="AS33" s="148" t="n"/>
      <c r="AT33" s="148" t="n"/>
      <c r="AU33" s="148" t="n"/>
      <c r="AV33" s="148" t="n"/>
      <c r="AW33" s="148" t="n"/>
      <c r="AX33" s="148" t="n"/>
      <c r="AY33" s="148" t="n"/>
      <c r="AZ33" s="148" t="n"/>
      <c r="BA33" s="148" t="n"/>
      <c r="BB33" s="148" t="n"/>
      <c r="BC33" s="148" t="n"/>
      <c r="BD33" s="148" t="n"/>
      <c r="BE33" s="148" t="n"/>
      <c r="BF33" s="148" t="n"/>
      <c r="BG33" s="148" t="n"/>
      <c r="BH33" s="148" t="n"/>
      <c r="BI33" s="149" t="n"/>
      <c r="BJ33" s="2" t="n"/>
      <c r="BK33" s="2" t="n"/>
      <c r="BL33" s="2" t="n"/>
      <c r="BM33" s="2" t="n"/>
      <c r="BN33" s="2" t="n"/>
      <c r="BO33" s="2" t="n"/>
      <c r="BP33" s="143" t="n"/>
      <c r="BV33" s="144" t="n"/>
      <c r="DU33" s="144" t="n"/>
      <c r="DV33" s="7" t="n"/>
      <c r="DW33" s="2" t="n"/>
      <c r="DX33" s="2" t="n"/>
      <c r="DY33" s="2" t="n"/>
      <c r="DZ33" s="2" t="n"/>
      <c r="EA33" s="2" t="n"/>
      <c r="EB33" s="2" t="n"/>
      <c r="EC33" s="2" t="n"/>
    </row>
    <row r="34" ht="6.75" customHeight="1" s="118">
      <c r="A34" s="2" t="n"/>
      <c r="B34" s="2" t="n"/>
      <c r="C34" s="2" t="n"/>
      <c r="D34" s="2" t="n"/>
      <c r="E34" s="161" t="inlineStr">
        <is>
          <t>ふ り が な</t>
        </is>
      </c>
      <c r="F34" s="140" t="n"/>
      <c r="G34" s="140" t="n"/>
      <c r="H34" s="140" t="n"/>
      <c r="I34" s="140" t="n"/>
      <c r="J34" s="140" t="n"/>
      <c r="K34" s="141" t="n"/>
      <c r="L34" s="162">
        <f>計算!$M$3</f>
        <v/>
      </c>
      <c r="M34" s="140" t="n"/>
      <c r="N34" s="140" t="n"/>
      <c r="O34" s="140" t="n"/>
      <c r="P34" s="140" t="n"/>
      <c r="Q34" s="140" t="n"/>
      <c r="R34" s="140" t="n"/>
      <c r="S34" s="140" t="n"/>
      <c r="T34" s="140" t="n"/>
      <c r="U34" s="140" t="n"/>
      <c r="V34" s="140" t="n"/>
      <c r="W34" s="140" t="n"/>
      <c r="X34" s="140" t="n"/>
      <c r="Y34" s="140" t="n"/>
      <c r="Z34" s="140" t="n"/>
      <c r="AA34" s="140" t="n"/>
      <c r="AB34" s="140" t="n"/>
      <c r="AC34" s="140" t="n"/>
      <c r="AD34" s="140" t="n"/>
      <c r="AE34" s="140" t="n"/>
      <c r="AF34" s="140" t="n"/>
      <c r="AG34" s="140" t="n"/>
      <c r="AH34" s="140" t="n"/>
      <c r="AI34" s="140" t="n"/>
      <c r="AJ34" s="140" t="n"/>
      <c r="AK34" s="140" t="n"/>
      <c r="AL34" s="140" t="n"/>
      <c r="AM34" s="140" t="n"/>
      <c r="AN34" s="140" t="n"/>
      <c r="AO34" s="140" t="n"/>
      <c r="AP34" s="140" t="n"/>
      <c r="AQ34" s="140" t="n"/>
      <c r="AR34" s="140" t="n"/>
      <c r="AS34" s="140" t="n"/>
      <c r="AT34" s="140" t="n"/>
      <c r="AU34" s="140" t="n"/>
      <c r="AV34" s="140" t="n"/>
      <c r="AW34" s="140" t="n"/>
      <c r="AX34" s="140" t="n"/>
      <c r="AY34" s="140" t="n"/>
      <c r="AZ34" s="140" t="n"/>
      <c r="BA34" s="140" t="n"/>
      <c r="BB34" s="140" t="n"/>
      <c r="BC34" s="140" t="n"/>
      <c r="BD34" s="140" t="n"/>
      <c r="BE34" s="140" t="n"/>
      <c r="BF34" s="140" t="n"/>
      <c r="BG34" s="140" t="n"/>
      <c r="BH34" s="140" t="n"/>
      <c r="BI34" s="141" t="n"/>
      <c r="BJ34" s="2" t="n"/>
      <c r="BK34" s="2" t="n"/>
      <c r="BL34" s="2" t="n"/>
      <c r="BM34" s="2" t="n"/>
      <c r="BN34" s="2" t="n"/>
      <c r="BO34" s="2" t="n"/>
      <c r="BP34" s="143" t="n"/>
      <c r="BV34" s="144" t="n"/>
      <c r="DU34" s="144" t="n"/>
      <c r="DV34" s="7" t="n"/>
      <c r="DW34" s="2" t="n"/>
      <c r="DX34" s="2" t="n"/>
      <c r="DY34" s="2" t="n"/>
      <c r="DZ34" s="2" t="n"/>
      <c r="EA34" s="2" t="n"/>
      <c r="EB34" s="2" t="n"/>
      <c r="EC34" s="2" t="n"/>
    </row>
    <row r="35" ht="6.75" customHeight="1" s="118">
      <c r="A35" s="2" t="n"/>
      <c r="B35" s="2" t="n"/>
      <c r="C35" s="2" t="n"/>
      <c r="D35" s="2" t="n"/>
      <c r="E35" s="143" t="n"/>
      <c r="K35" s="144" t="n"/>
      <c r="BI35" s="144" t="n"/>
      <c r="BJ35" s="2" t="n"/>
      <c r="BK35" s="2" t="n"/>
      <c r="BL35" s="2" t="n"/>
      <c r="BM35" s="2" t="n"/>
      <c r="BN35" s="2" t="n"/>
      <c r="BO35" s="2" t="n"/>
      <c r="BP35" s="143" t="n"/>
      <c r="BV35" s="144" t="n"/>
      <c r="DU35" s="144" t="n"/>
      <c r="DV35" s="7" t="n"/>
      <c r="DW35" s="2" t="n"/>
      <c r="DX35" s="2" t="n"/>
      <c r="DY35" s="2" t="n"/>
      <c r="DZ35" s="2" t="n"/>
      <c r="EA35" s="2" t="n"/>
      <c r="EB35" s="2" t="n"/>
      <c r="EC35" s="2" t="n"/>
    </row>
    <row r="36" ht="6.75" customHeight="1" s="118">
      <c r="A36" s="2" t="n"/>
      <c r="B36" s="2" t="n"/>
      <c r="C36" s="2" t="n"/>
      <c r="D36" s="2" t="n"/>
      <c r="E36" s="163" t="n"/>
      <c r="F36" s="164" t="n"/>
      <c r="G36" s="164" t="n"/>
      <c r="H36" s="164" t="n"/>
      <c r="I36" s="164" t="n"/>
      <c r="J36" s="164" t="n"/>
      <c r="K36" s="165" t="n"/>
      <c r="L36" s="164" t="n"/>
      <c r="M36" s="164" t="n"/>
      <c r="N36" s="164" t="n"/>
      <c r="O36" s="164" t="n"/>
      <c r="P36" s="164" t="n"/>
      <c r="Q36" s="164" t="n"/>
      <c r="R36" s="164" t="n"/>
      <c r="S36" s="164" t="n"/>
      <c r="T36" s="164" t="n"/>
      <c r="U36" s="164" t="n"/>
      <c r="V36" s="164" t="n"/>
      <c r="W36" s="164" t="n"/>
      <c r="X36" s="164" t="n"/>
      <c r="Y36" s="164" t="n"/>
      <c r="Z36" s="164" t="n"/>
      <c r="AA36" s="164" t="n"/>
      <c r="AB36" s="164" t="n"/>
      <c r="AC36" s="164" t="n"/>
      <c r="AD36" s="164" t="n"/>
      <c r="AE36" s="164" t="n"/>
      <c r="AF36" s="164" t="n"/>
      <c r="AG36" s="164" t="n"/>
      <c r="AH36" s="164" t="n"/>
      <c r="AI36" s="164" t="n"/>
      <c r="AJ36" s="164" t="n"/>
      <c r="AK36" s="164" t="n"/>
      <c r="AL36" s="164" t="n"/>
      <c r="AM36" s="164" t="n"/>
      <c r="AN36" s="164" t="n"/>
      <c r="AO36" s="164" t="n"/>
      <c r="AP36" s="164" t="n"/>
      <c r="AQ36" s="164" t="n"/>
      <c r="AR36" s="164" t="n"/>
      <c r="AS36" s="164" t="n"/>
      <c r="AT36" s="164" t="n"/>
      <c r="AU36" s="164" t="n"/>
      <c r="AV36" s="164" t="n"/>
      <c r="AW36" s="164" t="n"/>
      <c r="AX36" s="164" t="n"/>
      <c r="AY36" s="164" t="n"/>
      <c r="AZ36" s="164" t="n"/>
      <c r="BA36" s="164" t="n"/>
      <c r="BB36" s="164" t="n"/>
      <c r="BC36" s="164" t="n"/>
      <c r="BD36" s="164" t="n"/>
      <c r="BE36" s="164" t="n"/>
      <c r="BF36" s="164" t="n"/>
      <c r="BG36" s="164" t="n"/>
      <c r="BH36" s="164" t="n"/>
      <c r="BI36" s="165" t="n"/>
      <c r="BJ36" s="2" t="n"/>
      <c r="BK36" s="2" t="n"/>
      <c r="BL36" s="2" t="n"/>
      <c r="BM36" s="2" t="n"/>
      <c r="BN36" s="2" t="n"/>
      <c r="BO36" s="2" t="n"/>
      <c r="BP36" s="143" t="n"/>
      <c r="BV36" s="144" t="n"/>
      <c r="DU36" s="144" t="n"/>
      <c r="DV36" s="7" t="n"/>
      <c r="DW36" s="2" t="n"/>
      <c r="DX36" s="2" t="n"/>
      <c r="DY36" s="2" t="n"/>
      <c r="DZ36" s="2" t="n"/>
      <c r="EA36" s="2" t="n"/>
      <c r="EB36" s="2" t="n"/>
      <c r="EC36" s="2" t="n"/>
    </row>
    <row r="37" ht="6.75" customHeight="1" s="118">
      <c r="A37" s="2" t="n"/>
      <c r="B37" s="2" t="n"/>
      <c r="C37" s="2" t="n"/>
      <c r="D37" s="2" t="n"/>
      <c r="E37" s="166" t="inlineStr">
        <is>
          <t>連絡先</t>
        </is>
      </c>
      <c r="F37" s="167" t="n"/>
      <c r="G37" s="167" t="n"/>
      <c r="H37" s="167" t="n"/>
      <c r="I37" s="167" t="n"/>
      <c r="J37" s="167" t="n"/>
      <c r="K37" s="168" t="n"/>
      <c r="L37" s="107" t="inlineStr">
        <is>
          <t>〒</t>
        </is>
      </c>
      <c r="M37" s="167" t="n"/>
      <c r="N37" s="167" t="n"/>
      <c r="O37" s="167" t="n"/>
      <c r="P37" s="173">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43" t="n"/>
      <c r="BV37" s="144" t="n"/>
      <c r="DU37" s="144" t="n"/>
      <c r="DV37" s="7" t="n"/>
      <c r="DW37" s="2" t="n"/>
      <c r="DX37" s="2" t="n"/>
      <c r="DY37" s="2" t="n"/>
      <c r="DZ37" s="2" t="n"/>
      <c r="EA37" s="2" t="n"/>
      <c r="EB37" s="2" t="n"/>
      <c r="EC37" s="2" t="n"/>
    </row>
    <row r="38" ht="6.75" customHeight="1" s="118">
      <c r="A38" s="2" t="n"/>
      <c r="B38" s="2" t="n"/>
      <c r="C38" s="2" t="n"/>
      <c r="D38" s="2" t="n"/>
      <c r="E38" s="143" t="n"/>
      <c r="K38" s="144" t="n"/>
      <c r="L38" s="143"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43" t="n"/>
      <c r="BV38" s="144" t="n"/>
      <c r="DU38" s="144" t="n"/>
      <c r="DV38" s="7" t="n"/>
      <c r="DW38" s="2" t="n"/>
      <c r="DX38" s="2" t="n"/>
      <c r="DY38" s="2" t="n"/>
      <c r="DZ38" s="2" t="n"/>
      <c r="EA38" s="2" t="n"/>
      <c r="EB38" s="2" t="n"/>
      <c r="EC38" s="2" t="n"/>
    </row>
    <row r="39" ht="6.75" customHeight="1" s="118">
      <c r="A39" s="2" t="n"/>
      <c r="B39" s="2" t="n"/>
      <c r="C39" s="2" t="n"/>
      <c r="D39" s="2" t="n"/>
      <c r="E39" s="143" t="n"/>
      <c r="K39" s="144" t="n"/>
      <c r="L39" s="143"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43" t="n"/>
      <c r="BV39" s="144" t="n"/>
      <c r="DU39" s="144" t="n"/>
      <c r="DV39" s="7" t="n"/>
      <c r="DW39" s="2" t="n"/>
      <c r="DX39" s="2" t="n"/>
      <c r="DY39" s="2" t="n"/>
      <c r="DZ39" s="2" t="n"/>
      <c r="EA39" s="2" t="n"/>
      <c r="EB39" s="2" t="n"/>
      <c r="EC39" s="2" t="n"/>
    </row>
    <row r="40" ht="6.75" customHeight="1" s="118">
      <c r="A40" s="2" t="n"/>
      <c r="B40" s="2" t="n"/>
      <c r="C40" s="2" t="n"/>
      <c r="D40" s="2" t="n"/>
      <c r="E40" s="143" t="n"/>
      <c r="K40" s="144" t="n"/>
      <c r="L40" s="174">
        <f>計算!$L$3</f>
        <v/>
      </c>
      <c r="BI40" s="144" t="n"/>
      <c r="BJ40" s="2" t="n"/>
      <c r="BK40" s="2" t="n"/>
      <c r="BL40" s="2" t="n"/>
      <c r="BM40" s="2" t="n"/>
      <c r="BN40" s="2" t="n"/>
      <c r="BO40" s="2" t="n"/>
      <c r="BP40" s="143" t="n"/>
      <c r="BV40" s="144" t="n"/>
      <c r="DU40" s="144" t="n"/>
      <c r="DV40" s="7" t="n"/>
      <c r="DW40" s="2" t="n"/>
      <c r="DX40" s="2" t="n"/>
      <c r="DY40" s="2" t="n"/>
      <c r="DZ40" s="2" t="n"/>
      <c r="EA40" s="2" t="n"/>
      <c r="EB40" s="2" t="n"/>
      <c r="EC40" s="2" t="n"/>
    </row>
    <row r="41" ht="6.75" customHeight="1" s="118">
      <c r="A41" s="2" t="n"/>
      <c r="B41" s="2" t="n"/>
      <c r="C41" s="2" t="n"/>
      <c r="D41" s="2" t="n"/>
      <c r="E41" s="147" t="n"/>
      <c r="F41" s="148" t="n"/>
      <c r="G41" s="148" t="n"/>
      <c r="H41" s="148" t="n"/>
      <c r="I41" s="148" t="n"/>
      <c r="J41" s="148" t="n"/>
      <c r="K41" s="149" t="n"/>
      <c r="L41" s="148" t="n"/>
      <c r="M41" s="148" t="n"/>
      <c r="N41" s="148" t="n"/>
      <c r="O41" s="148" t="n"/>
      <c r="P41" s="148" t="n"/>
      <c r="Q41" s="148" t="n"/>
      <c r="R41" s="148" t="n"/>
      <c r="S41" s="148" t="n"/>
      <c r="T41" s="148" t="n"/>
      <c r="U41" s="148" t="n"/>
      <c r="V41" s="148" t="n"/>
      <c r="W41" s="148" t="n"/>
      <c r="X41" s="148" t="n"/>
      <c r="Y41" s="148" t="n"/>
      <c r="Z41" s="148" t="n"/>
      <c r="AA41" s="148" t="n"/>
      <c r="AB41" s="148" t="n"/>
      <c r="AC41" s="148" t="n"/>
      <c r="AD41" s="148" t="n"/>
      <c r="AE41" s="148" t="n"/>
      <c r="AF41" s="148" t="n"/>
      <c r="AG41" s="148" t="n"/>
      <c r="AH41" s="148" t="n"/>
      <c r="AI41" s="148" t="n"/>
      <c r="AJ41" s="148" t="n"/>
      <c r="AK41" s="148" t="n"/>
      <c r="AL41" s="148" t="n"/>
      <c r="AM41" s="148" t="n"/>
      <c r="AN41" s="148" t="n"/>
      <c r="AO41" s="148" t="n"/>
      <c r="AP41" s="148" t="n"/>
      <c r="AQ41" s="148" t="n"/>
      <c r="AR41" s="148" t="n"/>
      <c r="AS41" s="148" t="n"/>
      <c r="AT41" s="148" t="n"/>
      <c r="AU41" s="148" t="n"/>
      <c r="AV41" s="148" t="n"/>
      <c r="AW41" s="148" t="n"/>
      <c r="AX41" s="148" t="n"/>
      <c r="AY41" s="148" t="n"/>
      <c r="AZ41" s="148" t="n"/>
      <c r="BA41" s="148" t="n"/>
      <c r="BB41" s="148" t="n"/>
      <c r="BC41" s="148" t="n"/>
      <c r="BD41" s="148" t="n"/>
      <c r="BE41" s="148" t="n"/>
      <c r="BF41" s="148" t="n"/>
      <c r="BG41" s="148" t="n"/>
      <c r="BH41" s="148" t="n"/>
      <c r="BI41" s="149" t="n"/>
      <c r="BJ41" s="2" t="n"/>
      <c r="BK41" s="2" t="n"/>
      <c r="BL41" s="2" t="n"/>
      <c r="BM41" s="2" t="n"/>
      <c r="BN41" s="2" t="n"/>
      <c r="BO41" s="2" t="n"/>
      <c r="BP41" s="143" t="n"/>
      <c r="BV41" s="144" t="n"/>
      <c r="DU41" s="144"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43" t="n"/>
      <c r="BV42" s="144" t="n"/>
      <c r="DU42" s="144"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43" t="n"/>
      <c r="BV43" s="144" t="n"/>
      <c r="DU43" s="144"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43" t="n"/>
      <c r="BV44" s="144" t="n"/>
      <c r="DU44" s="144"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43" t="n"/>
      <c r="BV45" s="144" t="n"/>
      <c r="DU45" s="144"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43" t="n"/>
      <c r="BV46" s="144" t="n"/>
      <c r="DU46" s="144"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75" t="n"/>
      <c r="BQ47" s="140" t="n"/>
      <c r="BR47" s="176" t="n"/>
      <c r="BS47" s="140" t="n"/>
      <c r="BT47" s="140" t="n"/>
      <c r="BU47" s="28" t="n"/>
      <c r="BV47" s="29" t="n"/>
      <c r="BW47" s="177">
        <f>計算!$AR$3</f>
        <v/>
      </c>
      <c r="BX47" s="140" t="n"/>
      <c r="BY47" s="140" t="n"/>
      <c r="BZ47" s="140" t="n"/>
      <c r="CA47" s="140" t="n"/>
      <c r="CB47" s="140" t="n"/>
      <c r="CC47" s="140" t="n"/>
      <c r="CD47" s="140" t="n"/>
      <c r="CE47" s="140" t="n"/>
      <c r="CF47" s="140" t="n"/>
      <c r="CG47" s="140" t="n"/>
      <c r="CH47" s="140" t="n"/>
      <c r="CI47" s="140" t="n"/>
      <c r="CJ47" s="140" t="n"/>
      <c r="CK47" s="140" t="n"/>
      <c r="CL47" s="140" t="n"/>
      <c r="CM47" s="140" t="n"/>
      <c r="CN47" s="140" t="n"/>
      <c r="CO47" s="140" t="n"/>
      <c r="CP47" s="140" t="n"/>
      <c r="CQ47" s="140" t="n"/>
      <c r="CR47" s="140" t="n"/>
      <c r="CS47" s="140" t="n"/>
      <c r="CT47" s="140" t="n"/>
      <c r="CU47" s="140" t="n"/>
      <c r="CV47" s="140" t="n"/>
      <c r="CW47" s="140" t="n"/>
      <c r="CX47" s="140" t="n"/>
      <c r="CY47" s="140" t="n"/>
      <c r="CZ47" s="140" t="n"/>
      <c r="DA47" s="140" t="n"/>
      <c r="DB47" s="140" t="n"/>
      <c r="DC47" s="140" t="n"/>
      <c r="DD47" s="140" t="n"/>
      <c r="DE47" s="140" t="n"/>
      <c r="DF47" s="140" t="n"/>
      <c r="DG47" s="140" t="n"/>
      <c r="DH47" s="140" t="n"/>
      <c r="DI47" s="140" t="n"/>
      <c r="DJ47" s="140" t="n"/>
      <c r="DK47" s="140" t="n"/>
      <c r="DL47" s="140" t="n"/>
      <c r="DM47" s="140" t="n"/>
      <c r="DN47" s="140" t="n"/>
      <c r="DO47" s="140" t="n"/>
      <c r="DP47" s="140" t="n"/>
      <c r="DQ47" s="140" t="n"/>
      <c r="DR47" s="140" t="n"/>
      <c r="DS47" s="140" t="n"/>
      <c r="DT47" s="140" t="n"/>
      <c r="DU47" s="141"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43" t="n"/>
      <c r="BU48" s="31" t="n"/>
      <c r="BV48" s="32" t="n"/>
      <c r="DU48" s="144"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43" t="n"/>
      <c r="BU49" s="72" t="n"/>
      <c r="BV49" s="144" t="n"/>
      <c r="DU49" s="144"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43" t="n"/>
      <c r="BV50" s="144" t="n"/>
      <c r="DU50" s="144"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43" t="n"/>
      <c r="BV51" s="144" t="n"/>
      <c r="DU51" s="144"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43" t="n"/>
      <c r="BV52" s="144" t="n"/>
      <c r="DU52" s="144" t="n"/>
      <c r="DV52" s="7" t="n"/>
      <c r="DW52" s="2" t="n"/>
      <c r="DX52" s="2" t="n"/>
      <c r="DY52" s="2" t="n"/>
      <c r="DZ52" s="2" t="n"/>
      <c r="EA52" s="2" t="n"/>
      <c r="EB52" s="2" t="n"/>
      <c r="EC52" s="2" t="n"/>
    </row>
    <row r="53" ht="6.75" customHeight="1" s="118">
      <c r="A53" s="2" t="n"/>
      <c r="B53" s="2" t="n"/>
      <c r="C53" s="2" t="n"/>
      <c r="D53" s="2" t="n"/>
      <c r="E53" s="178" t="inlineStr">
        <is>
          <t>在籍校</t>
        </is>
      </c>
      <c r="F53" s="140" t="n"/>
      <c r="G53" s="140" t="n"/>
      <c r="H53" s="140" t="n"/>
      <c r="I53" s="140" t="n"/>
      <c r="J53" s="140" t="n"/>
      <c r="K53" s="141"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0" t="n"/>
      <c r="AY53" s="140" t="n"/>
      <c r="AZ53" s="140" t="n"/>
      <c r="BA53" s="140" t="n"/>
      <c r="BB53" s="140" t="n"/>
      <c r="BC53" s="140" t="n"/>
      <c r="BD53" s="140" t="n"/>
      <c r="BE53" s="140" t="n"/>
      <c r="BF53" s="140" t="n"/>
      <c r="BG53" s="140" t="n"/>
      <c r="BH53" s="140" t="n"/>
      <c r="BI53" s="141" t="n"/>
      <c r="BJ53" s="2" t="n"/>
      <c r="BK53" s="2" t="n"/>
      <c r="BL53" s="2" t="n"/>
      <c r="BM53" s="2" t="n"/>
      <c r="BN53" s="2" t="n"/>
      <c r="BO53" s="2" t="n"/>
      <c r="BP53" s="143" t="n"/>
      <c r="BV53" s="144" t="n"/>
      <c r="DU53" s="144" t="n"/>
      <c r="DV53" s="2" t="n"/>
      <c r="DW53" s="2" t="n"/>
      <c r="DX53" s="2" t="n"/>
      <c r="DY53" s="2" t="n"/>
      <c r="DZ53" s="2" t="n"/>
      <c r="EA53" s="2" t="n"/>
      <c r="EB53" s="2" t="n"/>
      <c r="EC53" s="2" t="n"/>
    </row>
    <row r="54" ht="6.75" customHeight="1" s="118">
      <c r="A54" s="2" t="n"/>
      <c r="B54" s="2" t="n"/>
      <c r="C54" s="2" t="n"/>
      <c r="D54" s="2" t="n"/>
      <c r="E54" s="143" t="n"/>
      <c r="K54" s="144" t="n"/>
      <c r="L54" s="36" t="n"/>
      <c r="M54" s="19" t="n"/>
      <c r="N54" s="19" t="n"/>
      <c r="O54" s="19" t="n"/>
      <c r="P54" s="19" t="n"/>
      <c r="Q54" s="19" t="n"/>
      <c r="R54" s="19" t="n"/>
      <c r="S54" s="19" t="n"/>
      <c r="T54" s="19" t="n"/>
      <c r="U54" s="19" t="n"/>
      <c r="V54" s="19" t="n"/>
      <c r="W54" s="19" t="n"/>
      <c r="X54" s="37" t="n"/>
      <c r="Y54" s="179">
        <f>計算!$N$3</f>
        <v/>
      </c>
      <c r="BI54" s="144" t="n"/>
      <c r="BJ54" s="2" t="n"/>
      <c r="BK54" s="2" t="n"/>
      <c r="BL54" s="2" t="n"/>
      <c r="BM54" s="2" t="n"/>
      <c r="BN54" s="2" t="n"/>
      <c r="BO54" s="2" t="n"/>
      <c r="BP54" s="143" t="n"/>
      <c r="BV54" s="144" t="n"/>
      <c r="DU54" s="144" t="n"/>
      <c r="DV54" s="2" t="n"/>
      <c r="DW54" s="2" t="n"/>
      <c r="DX54" s="2" t="n"/>
      <c r="DY54" s="2" t="n"/>
      <c r="DZ54" s="2" t="n"/>
      <c r="EA54" s="2" t="n"/>
      <c r="EB54" s="2" t="n"/>
      <c r="EC54" s="2" t="n"/>
    </row>
    <row r="55" ht="6.75" customHeight="1" s="118">
      <c r="A55" s="2" t="n"/>
      <c r="B55" s="2" t="n"/>
      <c r="C55" s="2" t="n"/>
      <c r="D55" s="2" t="n"/>
      <c r="E55" s="143" t="n"/>
      <c r="K55" s="144" t="n"/>
      <c r="L55" s="36" t="n"/>
      <c r="M55" s="19" t="n"/>
      <c r="N55" s="19" t="n"/>
      <c r="O55" s="19" t="n"/>
      <c r="P55" s="180">
        <f>IF(計算!$B$3="","",設定!$B$6)&amp;""</f>
        <v/>
      </c>
      <c r="S55" s="11" t="n"/>
      <c r="T55" s="11" t="n"/>
      <c r="U55" s="181">
        <f>IF(計算!$B$3="","",設定!$B$7)&amp;""</f>
        <v/>
      </c>
      <c r="W55" s="11" t="n"/>
      <c r="X55" s="12" t="n"/>
      <c r="Y55" s="143" t="n"/>
      <c r="BI55" s="144" t="n"/>
      <c r="BJ55" s="2" t="n"/>
      <c r="BK55" s="2" t="n"/>
      <c r="BL55" s="2" t="n"/>
      <c r="BM55" s="2" t="n"/>
      <c r="BN55" s="2" t="n"/>
      <c r="BO55" s="2" t="n"/>
      <c r="BP55" s="143" t="n"/>
      <c r="BV55" s="144" t="n"/>
      <c r="DU55" s="144" t="n"/>
      <c r="DV55" s="2" t="n"/>
      <c r="DW55" s="2" t="n"/>
      <c r="DX55" s="2" t="n"/>
      <c r="DY55" s="2" t="n"/>
      <c r="DZ55" s="2" t="n"/>
      <c r="EA55" s="2" t="n"/>
      <c r="EB55" s="2" t="n"/>
      <c r="EC55" s="2" t="n"/>
    </row>
    <row r="56" ht="6.75" customHeight="1" s="118">
      <c r="A56" s="2" t="n"/>
      <c r="B56" s="2" t="n"/>
      <c r="C56" s="2" t="n"/>
      <c r="D56" s="2" t="n"/>
      <c r="E56" s="143" t="n"/>
      <c r="K56" s="144" t="n"/>
      <c r="L56" s="92" t="inlineStr">
        <is>
          <t>令和</t>
        </is>
      </c>
      <c r="S56" s="52" t="inlineStr">
        <is>
          <t>年</t>
        </is>
      </c>
      <c r="W56" s="53" t="inlineStr">
        <is>
          <t>月</t>
        </is>
      </c>
      <c r="X56" s="144" t="n"/>
      <c r="Y56" s="143" t="n"/>
      <c r="BI56" s="144" t="n"/>
      <c r="BJ56" s="2" t="n"/>
      <c r="BK56" s="2" t="n"/>
      <c r="BL56" s="2" t="n"/>
      <c r="BM56" s="2" t="n"/>
      <c r="BN56" s="2" t="n"/>
      <c r="BO56" s="2" t="n"/>
      <c r="BP56" s="143" t="n"/>
      <c r="BV56" s="144" t="n"/>
      <c r="DU56" s="144" t="n"/>
      <c r="DV56" s="2" t="n"/>
      <c r="DW56" s="2" t="n"/>
      <c r="DX56" s="2" t="n"/>
      <c r="DY56" s="2" t="n"/>
      <c r="DZ56" s="2" t="n"/>
      <c r="EA56" s="2" t="n"/>
      <c r="EB56" s="2" t="n"/>
      <c r="EC56" s="2" t="n"/>
    </row>
    <row r="57" ht="6.75" customHeight="1" s="118">
      <c r="A57" s="2" t="n"/>
      <c r="B57" s="2" t="n"/>
      <c r="C57" s="2" t="n"/>
      <c r="D57" s="2" t="n"/>
      <c r="E57" s="143" t="n"/>
      <c r="K57" s="144" t="n"/>
      <c r="L57" s="143" t="n"/>
      <c r="X57" s="144" t="n"/>
      <c r="Y57" s="143" t="n"/>
      <c r="AW57" s="75" t="inlineStr">
        <is>
          <t>卒業</t>
        </is>
      </c>
      <c r="BI57" s="144" t="n"/>
      <c r="BJ57" s="2" t="n"/>
      <c r="BK57" s="2" t="n"/>
      <c r="BL57" s="2" t="n"/>
      <c r="BM57" s="2" t="n"/>
      <c r="BN57" s="2" t="n"/>
      <c r="BO57" s="2" t="n"/>
      <c r="BP57" s="143" t="n"/>
      <c r="BV57" s="144" t="n"/>
      <c r="DU57" s="144" t="n"/>
      <c r="DV57" s="2" t="n"/>
      <c r="DW57" s="2" t="n"/>
      <c r="DX57" s="2" t="n"/>
      <c r="DY57" s="2" t="n"/>
      <c r="DZ57" s="2" t="n"/>
      <c r="EA57" s="2" t="n"/>
      <c r="EB57" s="2" t="n"/>
      <c r="EC57" s="2" t="n"/>
    </row>
    <row r="58" ht="6.75" customHeight="1" s="118">
      <c r="A58" s="2" t="n"/>
      <c r="B58" s="2" t="n"/>
      <c r="C58" s="2" t="n"/>
      <c r="D58" s="2" t="n"/>
      <c r="E58" s="143" t="n"/>
      <c r="K58" s="144" t="n"/>
      <c r="L58" s="36" t="n"/>
      <c r="M58" s="19" t="n"/>
      <c r="N58" s="19" t="n"/>
      <c r="O58" s="19" t="n"/>
      <c r="P58" s="19" t="n"/>
      <c r="Q58" s="19" t="n"/>
      <c r="R58" s="19" t="n"/>
      <c r="S58" s="19" t="n"/>
      <c r="T58" s="19" t="n"/>
      <c r="U58" s="19" t="n"/>
      <c r="V58" s="19" t="n"/>
      <c r="W58" s="19" t="n"/>
      <c r="X58" s="37" t="n"/>
      <c r="Y58" s="143" t="n"/>
      <c r="BI58" s="144" t="n"/>
      <c r="BJ58" s="2" t="n"/>
      <c r="BK58" s="2" t="n"/>
      <c r="BL58" s="2" t="n"/>
      <c r="BM58" s="2" t="n"/>
      <c r="BN58" s="2" t="n"/>
      <c r="BO58" s="2" t="n"/>
      <c r="BP58" s="143" t="n"/>
      <c r="BV58" s="144" t="n"/>
      <c r="DU58" s="144" t="n"/>
      <c r="DV58" s="2" t="n"/>
      <c r="DW58" s="2" t="n"/>
      <c r="DX58" s="2" t="n"/>
      <c r="DY58" s="2" t="n"/>
      <c r="DZ58" s="2" t="n"/>
      <c r="EA58" s="2" t="n"/>
      <c r="EB58" s="2" t="n"/>
      <c r="EC58" s="2" t="n"/>
    </row>
    <row r="59" ht="6.75" customHeight="1" s="118">
      <c r="A59" s="2" t="n"/>
      <c r="B59" s="2" t="n"/>
      <c r="C59" s="2" t="n"/>
      <c r="D59" s="2" t="n"/>
      <c r="E59" s="143" t="n"/>
      <c r="K59" s="144" t="n"/>
      <c r="L59" s="36" t="n"/>
      <c r="M59" s="19" t="n"/>
      <c r="N59" s="19" t="n"/>
      <c r="O59" s="19" t="n"/>
      <c r="P59" s="19" t="n"/>
      <c r="Q59" s="19" t="n"/>
      <c r="R59" s="19" t="n"/>
      <c r="S59" s="19" t="n"/>
      <c r="T59" s="19" t="n"/>
      <c r="U59" s="19" t="n"/>
      <c r="V59" s="19" t="n"/>
      <c r="W59" s="19" t="n"/>
      <c r="X59" s="37" t="n"/>
      <c r="Y59" s="143" t="n"/>
      <c r="BI59" s="144" t="n"/>
      <c r="BJ59" s="2" t="n"/>
      <c r="BK59" s="2" t="n"/>
      <c r="BL59" s="2" t="n"/>
      <c r="BM59" s="2" t="n"/>
      <c r="BN59" s="2" t="n"/>
      <c r="BO59" s="2" t="n"/>
      <c r="BP59" s="143" t="n"/>
      <c r="BV59" s="144" t="n"/>
      <c r="DU59" s="144" t="n"/>
      <c r="DV59" s="2" t="n"/>
      <c r="DW59" s="2" t="n"/>
      <c r="DX59" s="2" t="n"/>
      <c r="DY59" s="2" t="n"/>
      <c r="DZ59" s="2" t="n"/>
      <c r="EA59" s="2" t="n"/>
      <c r="EB59" s="2" t="n"/>
      <c r="EC59" s="2" t="n"/>
    </row>
    <row r="60" ht="6.75" customHeight="1" s="118">
      <c r="A60" s="2" t="n"/>
      <c r="B60" s="2" t="n"/>
      <c r="C60" s="2" t="n"/>
      <c r="D60" s="2" t="n"/>
      <c r="E60" s="147" t="n"/>
      <c r="F60" s="148" t="n"/>
      <c r="G60" s="148" t="n"/>
      <c r="H60" s="148" t="n"/>
      <c r="I60" s="148" t="n"/>
      <c r="J60" s="148" t="n"/>
      <c r="K60" s="149"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48" t="n"/>
      <c r="AX60" s="148" t="n"/>
      <c r="AY60" s="148" t="n"/>
      <c r="AZ60" s="148" t="n"/>
      <c r="BA60" s="148" t="n"/>
      <c r="BB60" s="148" t="n"/>
      <c r="BC60" s="148" t="n"/>
      <c r="BD60" s="148" t="n"/>
      <c r="BE60" s="148" t="n"/>
      <c r="BF60" s="148" t="n"/>
      <c r="BG60" s="148" t="n"/>
      <c r="BH60" s="148" t="n"/>
      <c r="BI60" s="149" t="n"/>
      <c r="BJ60" s="2" t="n"/>
      <c r="BK60" s="2" t="n"/>
      <c r="BL60" s="2" t="n"/>
      <c r="BM60" s="2" t="n"/>
      <c r="BN60" s="2" t="n"/>
      <c r="BO60" s="2" t="n"/>
      <c r="BP60" s="143" t="n"/>
      <c r="BV60" s="144" t="n"/>
      <c r="DU60" s="144"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0" t="n"/>
      <c r="U61" s="17" t="n"/>
      <c r="V61" s="17" t="n"/>
      <c r="W61" s="76" t="n"/>
      <c r="X61" s="140"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43" t="n"/>
      <c r="BV61" s="144" t="n"/>
      <c r="DU61" s="144"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43" t="n"/>
      <c r="BV62" s="144" t="n"/>
      <c r="DU62" s="144"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43" t="n"/>
      <c r="BV63" s="144" t="n"/>
      <c r="DU63" s="144" t="n"/>
      <c r="DV63" s="2" t="n"/>
      <c r="DW63" s="2" t="n"/>
      <c r="DX63" s="2" t="n"/>
      <c r="DY63" s="2" t="n"/>
      <c r="DZ63" s="2" t="n"/>
      <c r="EA63" s="2" t="n"/>
      <c r="EB63" s="2" t="n"/>
      <c r="EC63" s="2" t="n"/>
    </row>
    <row r="64" ht="6.75" customHeight="1" s="118">
      <c r="A64" s="2" t="n"/>
      <c r="B64" s="2" t="n"/>
      <c r="C64" s="2" t="n"/>
      <c r="D64" s="2" t="n"/>
      <c r="E64" s="182" t="inlineStr">
        <is>
          <t>職　歴</t>
        </is>
      </c>
      <c r="K64" s="144" t="n"/>
      <c r="L64" s="54" t="inlineStr">
        <is>
          <t>平成</t>
        </is>
      </c>
      <c r="M64" s="140" t="n"/>
      <c r="N64" s="140" t="n"/>
      <c r="O64" s="140" t="n"/>
      <c r="P64" s="19" t="n"/>
      <c r="Q64" s="19" t="n"/>
      <c r="R64" s="19" t="n"/>
      <c r="S64" s="19" t="n"/>
      <c r="T64" s="19" t="n"/>
      <c r="U64" s="19" t="n"/>
      <c r="V64" s="19" t="n"/>
      <c r="W64" s="19" t="n"/>
      <c r="X64" s="37" t="n"/>
      <c r="Y64" s="172">
        <f>計算!$AV$3</f>
        <v/>
      </c>
      <c r="BI64" s="144" t="n"/>
      <c r="BJ64" s="2" t="n"/>
      <c r="BK64" s="2" t="n"/>
      <c r="BL64" s="2" t="n"/>
      <c r="BM64" s="2" t="n"/>
      <c r="BN64" s="2" t="n"/>
      <c r="BO64" s="2" t="n"/>
      <c r="BP64" s="143" t="n"/>
      <c r="BV64" s="144" t="n"/>
      <c r="DU64" s="144" t="n"/>
      <c r="DV64" s="2" t="n"/>
      <c r="DW64" s="2" t="n"/>
      <c r="DX64" s="2" t="n"/>
      <c r="DY64" s="2" t="n"/>
      <c r="DZ64" s="2" t="n"/>
      <c r="EA64" s="2" t="n"/>
      <c r="EB64" s="2" t="n"/>
      <c r="EC64" s="2" t="n"/>
    </row>
    <row r="65" ht="6.75" customHeight="1" s="118">
      <c r="A65" s="2" t="n"/>
      <c r="B65" s="2" t="n"/>
      <c r="C65" s="2" t="n"/>
      <c r="D65" s="2" t="n"/>
      <c r="E65" s="143" t="n"/>
      <c r="K65" s="144" t="n"/>
      <c r="L65" s="143" t="n"/>
      <c r="P65" s="19" t="n"/>
      <c r="Q65" s="19" t="n"/>
      <c r="R65" s="19" t="n"/>
      <c r="S65" s="19" t="n"/>
      <c r="T65" s="19" t="n"/>
      <c r="U65" s="19" t="n"/>
      <c r="V65" s="19" t="n"/>
      <c r="W65" s="19" t="n"/>
      <c r="X65" s="37" t="n"/>
      <c r="Y65" s="143" t="n"/>
      <c r="BI65" s="144" t="n"/>
      <c r="BJ65" s="2" t="n"/>
      <c r="BK65" s="2" t="n"/>
      <c r="BL65" s="2" t="n"/>
      <c r="BM65" s="2" t="n"/>
      <c r="BN65" s="2" t="n"/>
      <c r="BO65" s="2" t="n"/>
      <c r="BP65" s="143" t="n"/>
      <c r="BV65" s="144" t="n"/>
      <c r="DU65" s="144" t="n"/>
      <c r="DV65" s="2" t="n"/>
      <c r="DW65" s="2" t="n"/>
      <c r="DX65" s="2" t="n"/>
      <c r="DY65" s="2" t="n"/>
      <c r="DZ65" s="2" t="n"/>
      <c r="EA65" s="2" t="n"/>
      <c r="EB65" s="2" t="n"/>
      <c r="EC65" s="2" t="n"/>
    </row>
    <row r="66" ht="6.75" customHeight="1" s="118">
      <c r="A66" s="2" t="n"/>
      <c r="B66" s="2" t="n"/>
      <c r="C66" s="2" t="n"/>
      <c r="D66" s="2" t="n"/>
      <c r="E66" s="143" t="n"/>
      <c r="K66" s="144" t="n"/>
      <c r="L66" s="143" t="n"/>
      <c r="P66" s="180">
        <f>計算!$AT$3</f>
        <v/>
      </c>
      <c r="S66" s="52" t="inlineStr">
        <is>
          <t>年</t>
        </is>
      </c>
      <c r="U66" s="181">
        <f>計算!$AU$3</f>
        <v/>
      </c>
      <c r="W66" s="53" t="inlineStr">
        <is>
          <t>月</t>
        </is>
      </c>
      <c r="X66" s="144" t="n"/>
      <c r="Y66" s="143" t="n"/>
      <c r="BI66" s="144" t="n"/>
      <c r="BJ66" s="2" t="n"/>
      <c r="BK66" s="2" t="n"/>
      <c r="BL66" s="2" t="n"/>
      <c r="BM66" s="2" t="n"/>
      <c r="BN66" s="2" t="n"/>
      <c r="BO66" s="2" t="n"/>
      <c r="BP66" s="143" t="n"/>
      <c r="BV66" s="144" t="n"/>
      <c r="DU66" s="144" t="n"/>
      <c r="DV66" s="2" t="n"/>
      <c r="DW66" s="2" t="n"/>
      <c r="DX66" s="2" t="n"/>
      <c r="DY66" s="2" t="n"/>
      <c r="DZ66" s="2" t="n"/>
      <c r="EA66" s="2" t="n"/>
      <c r="EB66" s="2" t="n"/>
      <c r="EC66" s="2" t="n"/>
    </row>
    <row r="67" ht="6.75" customHeight="1" s="118">
      <c r="A67" s="2" t="n"/>
      <c r="B67" s="2" t="n"/>
      <c r="C67" s="2" t="n"/>
      <c r="D67" s="2" t="n"/>
      <c r="E67" s="143" t="n"/>
      <c r="K67" s="144" t="n"/>
      <c r="L67" s="49" t="inlineStr">
        <is>
          <t>令和</t>
        </is>
      </c>
      <c r="X67" s="144" t="n"/>
      <c r="Y67" s="143" t="n"/>
      <c r="BI67" s="144" t="n"/>
      <c r="BJ67" s="2" t="n"/>
      <c r="BK67" s="2" t="n"/>
      <c r="BL67" s="2" t="n"/>
      <c r="BM67" s="2" t="n"/>
      <c r="BN67" s="2" t="n"/>
      <c r="BO67" s="2" t="n"/>
      <c r="BP67" s="143" t="n"/>
      <c r="BV67" s="144" t="n"/>
      <c r="DU67" s="144" t="n"/>
      <c r="DV67" s="2" t="n"/>
      <c r="DW67" s="2" t="n"/>
      <c r="DX67" s="2" t="n"/>
      <c r="DY67" s="2" t="n"/>
      <c r="DZ67" s="2" t="n"/>
      <c r="EA67" s="2" t="n"/>
      <c r="EB67" s="2" t="n"/>
      <c r="EC67" s="2" t="n"/>
    </row>
    <row r="68" ht="6.75" customHeight="1" s="118">
      <c r="A68" s="2" t="n"/>
      <c r="B68" s="2" t="n"/>
      <c r="C68" s="2" t="n"/>
      <c r="D68" s="2" t="n"/>
      <c r="E68" s="143" t="n"/>
      <c r="K68" s="144" t="n"/>
      <c r="L68" s="143" t="n"/>
      <c r="P68" s="19" t="n"/>
      <c r="Q68" s="19" t="n"/>
      <c r="R68" s="19" t="n"/>
      <c r="S68" s="19" t="n"/>
      <c r="T68" s="19" t="n"/>
      <c r="U68" s="19" t="n"/>
      <c r="V68" s="19" t="n"/>
      <c r="W68" s="19" t="n"/>
      <c r="X68" s="37" t="n"/>
      <c r="Y68" s="143" t="n"/>
      <c r="BI68" s="144" t="n"/>
      <c r="BJ68" s="2" t="n"/>
      <c r="BK68" s="2" t="n"/>
      <c r="BL68" s="2" t="n"/>
      <c r="BM68" s="2" t="n"/>
      <c r="BN68" s="2" t="n"/>
      <c r="BO68" s="2" t="n"/>
      <c r="BP68" s="143" t="n"/>
      <c r="BV68" s="144" t="n"/>
      <c r="DU68" s="144" t="n"/>
      <c r="DV68" s="2" t="n"/>
      <c r="DW68" s="2" t="n"/>
      <c r="DX68" s="2" t="n"/>
      <c r="DY68" s="2" t="n"/>
      <c r="DZ68" s="2" t="n"/>
      <c r="EA68" s="2" t="n"/>
      <c r="EB68" s="2" t="n"/>
      <c r="EC68" s="2" t="n"/>
    </row>
    <row r="69" ht="5.25" customHeight="1" s="118">
      <c r="A69" s="2" t="n"/>
      <c r="B69" s="2" t="n"/>
      <c r="C69" s="2" t="n"/>
      <c r="D69" s="2" t="n"/>
      <c r="E69" s="143" t="n"/>
      <c r="K69" s="144" t="n"/>
      <c r="L69" s="147" t="n"/>
      <c r="M69" s="148" t="n"/>
      <c r="N69" s="148" t="n"/>
      <c r="O69" s="148" t="n"/>
      <c r="P69" s="20" t="n"/>
      <c r="Q69" s="20" t="n"/>
      <c r="R69" s="20" t="n"/>
      <c r="S69" s="20" t="n"/>
      <c r="T69" s="20" t="n"/>
      <c r="U69" s="20" t="n"/>
      <c r="V69" s="20" t="n"/>
      <c r="W69" s="20" t="n"/>
      <c r="X69" s="39" t="n"/>
      <c r="Y69" s="147" t="n"/>
      <c r="Z69" s="148" t="n"/>
      <c r="AA69" s="148" t="n"/>
      <c r="AB69" s="148" t="n"/>
      <c r="AC69" s="148" t="n"/>
      <c r="AD69" s="148" t="n"/>
      <c r="AE69" s="148" t="n"/>
      <c r="AF69" s="148" t="n"/>
      <c r="AG69" s="148" t="n"/>
      <c r="AH69" s="148" t="n"/>
      <c r="AI69" s="148" t="n"/>
      <c r="AJ69" s="148" t="n"/>
      <c r="AK69" s="148" t="n"/>
      <c r="AL69" s="148" t="n"/>
      <c r="AM69" s="148" t="n"/>
      <c r="AN69" s="148" t="n"/>
      <c r="AO69" s="148" t="n"/>
      <c r="AP69" s="148" t="n"/>
      <c r="AQ69" s="148" t="n"/>
      <c r="AR69" s="148" t="n"/>
      <c r="AS69" s="148" t="n"/>
      <c r="AT69" s="148" t="n"/>
      <c r="AU69" s="148" t="n"/>
      <c r="AV69" s="148" t="n"/>
      <c r="AW69" s="148" t="n"/>
      <c r="AX69" s="148" t="n"/>
      <c r="AY69" s="148" t="n"/>
      <c r="AZ69" s="148" t="n"/>
      <c r="BA69" s="148" t="n"/>
      <c r="BB69" s="148" t="n"/>
      <c r="BC69" s="148" t="n"/>
      <c r="BD69" s="148" t="n"/>
      <c r="BE69" s="148" t="n"/>
      <c r="BF69" s="148" t="n"/>
      <c r="BG69" s="148" t="n"/>
      <c r="BH69" s="148" t="n"/>
      <c r="BI69" s="149" t="n"/>
      <c r="BJ69" s="2" t="n"/>
      <c r="BK69" s="2" t="n"/>
      <c r="BL69" s="2" t="n"/>
      <c r="BM69" s="2" t="n"/>
      <c r="BN69" s="2" t="n"/>
      <c r="BO69" s="2" t="n"/>
      <c r="BP69" s="143" t="n"/>
      <c r="BV69" s="144" t="n"/>
      <c r="DU69" s="144" t="n"/>
      <c r="DV69" s="2" t="n"/>
      <c r="DW69" s="2" t="n"/>
      <c r="DX69" s="2" t="n"/>
      <c r="DY69" s="2" t="n"/>
      <c r="DZ69" s="2" t="n"/>
      <c r="EA69" s="2" t="n"/>
      <c r="EB69" s="2" t="n"/>
      <c r="EC69" s="2" t="n"/>
    </row>
    <row r="70" ht="6.75" customHeight="1" s="118">
      <c r="A70" s="2" t="n"/>
      <c r="B70" s="2" t="n"/>
      <c r="C70" s="2" t="n"/>
      <c r="D70" s="2" t="n"/>
      <c r="E70" s="143" t="n"/>
      <c r="K70" s="144" t="n"/>
      <c r="L70" s="54" t="inlineStr">
        <is>
          <t>平成</t>
        </is>
      </c>
      <c r="M70" s="140" t="n"/>
      <c r="N70" s="140" t="n"/>
      <c r="O70" s="140" t="n"/>
      <c r="P70" s="18" t="n"/>
      <c r="Q70" s="18" t="n"/>
      <c r="R70" s="18" t="n"/>
      <c r="S70" s="18" t="n"/>
      <c r="T70" s="18" t="n"/>
      <c r="U70" s="18" t="n"/>
      <c r="V70" s="18" t="n"/>
      <c r="W70" s="18" t="n"/>
      <c r="X70" s="35" t="n"/>
      <c r="Y70" s="172">
        <f>計算!$AY$3</f>
        <v/>
      </c>
      <c r="BI70" s="144" t="n"/>
      <c r="BJ70" s="2" t="n"/>
      <c r="BK70" s="2" t="n"/>
      <c r="BL70" s="2" t="n"/>
      <c r="BM70" s="2" t="n"/>
      <c r="BN70" s="2" t="n"/>
      <c r="BO70" s="2" t="n"/>
      <c r="BP70" s="143" t="n"/>
      <c r="BV70" s="144" t="n"/>
      <c r="DU70" s="144" t="n"/>
      <c r="DV70" s="2" t="n"/>
      <c r="DW70" s="2" t="n"/>
      <c r="DX70" s="2" t="n"/>
      <c r="DY70" s="2" t="n"/>
      <c r="DZ70" s="2" t="n"/>
      <c r="EA70" s="2" t="n"/>
      <c r="EB70" s="2" t="n"/>
      <c r="EC70" s="2" t="n"/>
    </row>
    <row r="71" ht="6.75" customHeight="1" s="118">
      <c r="A71" s="2" t="n"/>
      <c r="B71" s="2" t="n"/>
      <c r="C71" s="2" t="n"/>
      <c r="D71" s="2" t="n"/>
      <c r="E71" s="143" t="n"/>
      <c r="K71" s="144" t="n"/>
      <c r="L71" s="143" t="n"/>
      <c r="P71" s="19" t="n"/>
      <c r="Q71" s="19" t="n"/>
      <c r="R71" s="19" t="n"/>
      <c r="S71" s="19" t="n"/>
      <c r="T71" s="19" t="n"/>
      <c r="U71" s="19" t="n"/>
      <c r="V71" s="19" t="n"/>
      <c r="W71" s="19" t="n"/>
      <c r="X71" s="37" t="n"/>
      <c r="Y71" s="143" t="n"/>
      <c r="BI71" s="144" t="n"/>
      <c r="BJ71" s="2" t="n"/>
      <c r="BK71" s="2" t="n"/>
      <c r="BL71" s="2" t="n"/>
      <c r="BM71" s="2" t="n"/>
      <c r="BN71" s="2" t="n"/>
      <c r="BO71" s="2" t="n"/>
      <c r="BP71" s="143" t="n"/>
      <c r="BV71" s="144" t="n"/>
      <c r="DU71" s="144" t="n"/>
      <c r="DV71" s="2" t="n"/>
      <c r="DW71" s="2" t="n"/>
      <c r="DX71" s="2" t="n"/>
      <c r="DY71" s="2" t="n"/>
      <c r="DZ71" s="2" t="n"/>
      <c r="EA71" s="2" t="n"/>
      <c r="EB71" s="2" t="n"/>
      <c r="EC71" s="2" t="n"/>
    </row>
    <row r="72" ht="6.75" customHeight="1" s="118">
      <c r="A72" s="2" t="n"/>
      <c r="B72" s="2" t="n"/>
      <c r="C72" s="2" t="n"/>
      <c r="D72" s="2" t="n"/>
      <c r="E72" s="143" t="n"/>
      <c r="K72" s="144" t="n"/>
      <c r="L72" s="143" t="n"/>
      <c r="P72" s="180">
        <f>計算!$AW$3</f>
        <v/>
      </c>
      <c r="S72" s="52" t="inlineStr">
        <is>
          <t>年</t>
        </is>
      </c>
      <c r="U72" s="181">
        <f>計算!$AX$3</f>
        <v/>
      </c>
      <c r="W72" s="53" t="inlineStr">
        <is>
          <t>月</t>
        </is>
      </c>
      <c r="X72" s="144" t="n"/>
      <c r="Y72" s="143" t="n"/>
      <c r="BI72" s="144" t="n"/>
      <c r="BJ72" s="2" t="n"/>
      <c r="BK72" s="2" t="n"/>
      <c r="BL72" s="2" t="n"/>
      <c r="BM72" s="2" t="n"/>
      <c r="BN72" s="2" t="n"/>
      <c r="BO72" s="2" t="n"/>
      <c r="BP72" s="143" t="n"/>
      <c r="BV72" s="144" t="n"/>
      <c r="DU72" s="144" t="n"/>
      <c r="DV72" s="2" t="n"/>
      <c r="DW72" s="2" t="n"/>
      <c r="DX72" s="2" t="n"/>
      <c r="DY72" s="2" t="n"/>
      <c r="DZ72" s="2" t="n"/>
      <c r="EA72" s="2" t="n"/>
      <c r="EB72" s="2" t="n"/>
      <c r="EC72" s="2" t="n"/>
    </row>
    <row r="73" ht="6.75" customHeight="1" s="118">
      <c r="A73" s="2" t="n"/>
      <c r="B73" s="2" t="n"/>
      <c r="C73" s="2" t="n"/>
      <c r="D73" s="2" t="n"/>
      <c r="E73" s="143" t="n"/>
      <c r="K73" s="144" t="n"/>
      <c r="L73" s="49" t="inlineStr">
        <is>
          <t>令和</t>
        </is>
      </c>
      <c r="X73" s="144" t="n"/>
      <c r="Y73" s="143" t="n"/>
      <c r="BI73" s="144" t="n"/>
      <c r="BJ73" s="2" t="n"/>
      <c r="BK73" s="2" t="n"/>
      <c r="BL73" s="2" t="n"/>
      <c r="BM73" s="2" t="n"/>
      <c r="BN73" s="2" t="n"/>
      <c r="BO73" s="2" t="n"/>
      <c r="BP73" s="143" t="n"/>
      <c r="BV73" s="144" t="n"/>
      <c r="DU73" s="144" t="n"/>
      <c r="DV73" s="2" t="n"/>
      <c r="DW73" s="2" t="n"/>
      <c r="DX73" s="2" t="n"/>
      <c r="DY73" s="2" t="n"/>
      <c r="DZ73" s="2" t="n"/>
      <c r="EA73" s="2" t="n"/>
      <c r="EB73" s="2" t="n"/>
      <c r="EC73" s="2" t="n"/>
    </row>
    <row r="74" ht="6.75" customHeight="1" s="118">
      <c r="A74" s="2" t="n"/>
      <c r="B74" s="2" t="n"/>
      <c r="C74" s="2" t="n"/>
      <c r="D74" s="2" t="n"/>
      <c r="E74" s="143" t="n"/>
      <c r="K74" s="144" t="n"/>
      <c r="L74" s="143" t="n"/>
      <c r="P74" s="19" t="n"/>
      <c r="Q74" s="19" t="n"/>
      <c r="R74" s="19" t="n"/>
      <c r="S74" s="19" t="n"/>
      <c r="T74" s="19" t="n"/>
      <c r="U74" s="19" t="n"/>
      <c r="V74" s="19" t="n"/>
      <c r="W74" s="19" t="n"/>
      <c r="X74" s="37" t="n"/>
      <c r="Y74" s="143" t="n"/>
      <c r="BI74" s="144" t="n"/>
      <c r="BJ74" s="2" t="n"/>
      <c r="BK74" s="2" t="n"/>
      <c r="BL74" s="2" t="n"/>
      <c r="BM74" s="2" t="n"/>
      <c r="BN74" s="2" t="n"/>
      <c r="BO74" s="2" t="n"/>
      <c r="BP74" s="143" t="n"/>
      <c r="BU74" s="43" t="n"/>
      <c r="BV74" s="44" t="n"/>
      <c r="DU74" s="144" t="n"/>
      <c r="DV74" s="2" t="n"/>
      <c r="DW74" s="2" t="n"/>
      <c r="DX74" s="2" t="n"/>
      <c r="DY74" s="2" t="n"/>
      <c r="DZ74" s="2" t="n"/>
      <c r="EA74" s="2" t="n"/>
      <c r="EB74" s="2" t="n"/>
      <c r="EC74" s="2" t="n"/>
    </row>
    <row r="75" ht="4.5" customHeight="1" s="118">
      <c r="A75" s="2" t="n"/>
      <c r="B75" s="2" t="n"/>
      <c r="C75" s="2" t="n"/>
      <c r="D75" s="2" t="n"/>
      <c r="E75" s="143" t="n"/>
      <c r="K75" s="144" t="n"/>
      <c r="L75" s="147" t="n"/>
      <c r="M75" s="148" t="n"/>
      <c r="N75" s="148" t="n"/>
      <c r="O75" s="148" t="n"/>
      <c r="P75" s="20" t="n"/>
      <c r="Q75" s="20" t="n"/>
      <c r="R75" s="20" t="n"/>
      <c r="S75" s="20" t="n"/>
      <c r="T75" s="20" t="n"/>
      <c r="U75" s="20" t="n"/>
      <c r="V75" s="20" t="n"/>
      <c r="W75" s="20" t="n"/>
      <c r="X75" s="39" t="n"/>
      <c r="Y75" s="147" t="n"/>
      <c r="Z75" s="148" t="n"/>
      <c r="AA75" s="148" t="n"/>
      <c r="AB75" s="148" t="n"/>
      <c r="AC75" s="148" t="n"/>
      <c r="AD75" s="148" t="n"/>
      <c r="AE75" s="148" t="n"/>
      <c r="AF75" s="148" t="n"/>
      <c r="AG75" s="148" t="n"/>
      <c r="AH75" s="148" t="n"/>
      <c r="AI75" s="148" t="n"/>
      <c r="AJ75" s="148" t="n"/>
      <c r="AK75" s="148" t="n"/>
      <c r="AL75" s="148" t="n"/>
      <c r="AM75" s="148" t="n"/>
      <c r="AN75" s="148" t="n"/>
      <c r="AO75" s="148" t="n"/>
      <c r="AP75" s="148" t="n"/>
      <c r="AQ75" s="148" t="n"/>
      <c r="AR75" s="148" t="n"/>
      <c r="AS75" s="148" t="n"/>
      <c r="AT75" s="148" t="n"/>
      <c r="AU75" s="148" t="n"/>
      <c r="AV75" s="148" t="n"/>
      <c r="AW75" s="148" t="n"/>
      <c r="AX75" s="148" t="n"/>
      <c r="AY75" s="148" t="n"/>
      <c r="AZ75" s="148" t="n"/>
      <c r="BA75" s="148" t="n"/>
      <c r="BB75" s="148" t="n"/>
      <c r="BC75" s="148" t="n"/>
      <c r="BD75" s="148" t="n"/>
      <c r="BE75" s="148" t="n"/>
      <c r="BF75" s="148" t="n"/>
      <c r="BG75" s="148" t="n"/>
      <c r="BH75" s="148" t="n"/>
      <c r="BI75" s="149" t="n"/>
      <c r="BJ75" s="2" t="n"/>
      <c r="BK75" s="2" t="n"/>
      <c r="BL75" s="2" t="n"/>
      <c r="BM75" s="2" t="n"/>
      <c r="BN75" s="2" t="n"/>
      <c r="BO75" s="2" t="n"/>
      <c r="BP75" s="147" t="n"/>
      <c r="BQ75" s="148" t="n"/>
      <c r="BR75" s="148" t="n"/>
      <c r="BS75" s="148" t="n"/>
      <c r="BT75" s="148" t="n"/>
      <c r="BU75" s="42" t="n"/>
      <c r="BV75" s="45" t="n"/>
      <c r="BW75" s="148" t="n"/>
      <c r="BX75" s="148" t="n"/>
      <c r="BY75" s="148" t="n"/>
      <c r="BZ75" s="148" t="n"/>
      <c r="CA75" s="148" t="n"/>
      <c r="CB75" s="148" t="n"/>
      <c r="CC75" s="148" t="n"/>
      <c r="CD75" s="148" t="n"/>
      <c r="CE75" s="148" t="n"/>
      <c r="CF75" s="148" t="n"/>
      <c r="CG75" s="148" t="n"/>
      <c r="CH75" s="148" t="n"/>
      <c r="CI75" s="148" t="n"/>
      <c r="CJ75" s="148" t="n"/>
      <c r="CK75" s="148" t="n"/>
      <c r="CL75" s="148" t="n"/>
      <c r="CM75" s="148" t="n"/>
      <c r="CN75" s="148" t="n"/>
      <c r="CO75" s="148" t="n"/>
      <c r="CP75" s="148" t="n"/>
      <c r="CQ75" s="148" t="n"/>
      <c r="CR75" s="148" t="n"/>
      <c r="CS75" s="148" t="n"/>
      <c r="CT75" s="148" t="n"/>
      <c r="CU75" s="148" t="n"/>
      <c r="CV75" s="148" t="n"/>
      <c r="CW75" s="148" t="n"/>
      <c r="CX75" s="148" t="n"/>
      <c r="CY75" s="148" t="n"/>
      <c r="CZ75" s="148" t="n"/>
      <c r="DA75" s="148" t="n"/>
      <c r="DB75" s="148" t="n"/>
      <c r="DC75" s="148" t="n"/>
      <c r="DD75" s="148" t="n"/>
      <c r="DE75" s="148" t="n"/>
      <c r="DF75" s="148" t="n"/>
      <c r="DG75" s="148" t="n"/>
      <c r="DH75" s="148" t="n"/>
      <c r="DI75" s="148" t="n"/>
      <c r="DJ75" s="148" t="n"/>
      <c r="DK75" s="148" t="n"/>
      <c r="DL75" s="148" t="n"/>
      <c r="DM75" s="148" t="n"/>
      <c r="DN75" s="148" t="n"/>
      <c r="DO75" s="148" t="n"/>
      <c r="DP75" s="148" t="n"/>
      <c r="DQ75" s="148" t="n"/>
      <c r="DR75" s="148" t="n"/>
      <c r="DS75" s="148" t="n"/>
      <c r="DT75" s="148" t="n"/>
      <c r="DU75" s="149" t="n"/>
      <c r="DV75" s="2" t="n"/>
      <c r="DW75" s="2" t="n"/>
      <c r="DX75" s="2" t="n"/>
      <c r="DY75" s="2" t="n"/>
      <c r="DZ75" s="2" t="n"/>
      <c r="EA75" s="2" t="n"/>
      <c r="EB75" s="2" t="n"/>
      <c r="EC75" s="2" t="n"/>
    </row>
    <row r="76" ht="6.75" customHeight="1" s="118">
      <c r="A76" s="2" t="n"/>
      <c r="B76" s="2" t="n"/>
      <c r="C76" s="2" t="n"/>
      <c r="D76" s="2" t="n"/>
      <c r="E76" s="143" t="n"/>
      <c r="K76" s="144" t="n"/>
      <c r="L76" s="54" t="inlineStr">
        <is>
          <t>平成</t>
        </is>
      </c>
      <c r="M76" s="140" t="n"/>
      <c r="N76" s="140" t="n"/>
      <c r="O76" s="140"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39" t="inlineStr">
        <is>
          <t>備　考</t>
        </is>
      </c>
      <c r="BQ76" s="140" t="n"/>
      <c r="BR76" s="140" t="n"/>
      <c r="BS76" s="140" t="n"/>
      <c r="BT76" s="140" t="n"/>
      <c r="BU76" s="140" t="n"/>
      <c r="BV76" s="141" t="n"/>
      <c r="BW76" s="177">
        <f>計算!$AS$3</f>
        <v/>
      </c>
      <c r="BX76" s="140" t="n"/>
      <c r="BY76" s="140" t="n"/>
      <c r="BZ76" s="140" t="n"/>
      <c r="CA76" s="140" t="n"/>
      <c r="CB76" s="140" t="n"/>
      <c r="CC76" s="140" t="n"/>
      <c r="CD76" s="140" t="n"/>
      <c r="CE76" s="140" t="n"/>
      <c r="CF76" s="140" t="n"/>
      <c r="CG76" s="140" t="n"/>
      <c r="CH76" s="140" t="n"/>
      <c r="CI76" s="140" t="n"/>
      <c r="CJ76" s="140" t="n"/>
      <c r="CK76" s="140" t="n"/>
      <c r="CL76" s="140" t="n"/>
      <c r="CM76" s="140" t="n"/>
      <c r="CN76" s="140" t="n"/>
      <c r="CO76" s="140" t="n"/>
      <c r="CP76" s="140" t="n"/>
      <c r="CQ76" s="140" t="n"/>
      <c r="CR76" s="140" t="n"/>
      <c r="CS76" s="140" t="n"/>
      <c r="CT76" s="140" t="n"/>
      <c r="CU76" s="140" t="n"/>
      <c r="CV76" s="140" t="n"/>
      <c r="CW76" s="140" t="n"/>
      <c r="CX76" s="140" t="n"/>
      <c r="CY76" s="140" t="n"/>
      <c r="CZ76" s="140" t="n"/>
      <c r="DA76" s="140" t="n"/>
      <c r="DB76" s="140" t="n"/>
      <c r="DC76" s="140" t="n"/>
      <c r="DD76" s="140" t="n"/>
      <c r="DE76" s="140" t="n"/>
      <c r="DF76" s="140" t="n"/>
      <c r="DG76" s="140" t="n"/>
      <c r="DH76" s="140" t="n"/>
      <c r="DI76" s="140" t="n"/>
      <c r="DJ76" s="140" t="n"/>
      <c r="DK76" s="140" t="n"/>
      <c r="DL76" s="140" t="n"/>
      <c r="DM76" s="140" t="n"/>
      <c r="DN76" s="140" t="n"/>
      <c r="DO76" s="140" t="n"/>
      <c r="DP76" s="140" t="n"/>
      <c r="DQ76" s="140" t="n"/>
      <c r="DR76" s="140" t="n"/>
      <c r="DS76" s="140" t="n"/>
      <c r="DT76" s="140" t="n"/>
      <c r="DU76" s="141" t="n"/>
      <c r="DV76" s="2" t="n"/>
      <c r="DW76" s="2" t="n"/>
      <c r="DX76" s="2" t="n"/>
      <c r="DY76" s="2" t="n"/>
      <c r="DZ76" s="2" t="n"/>
      <c r="EA76" s="2" t="n"/>
      <c r="EB76" s="2" t="n"/>
      <c r="EC76" s="2" t="n"/>
    </row>
    <row r="77" ht="6.75" customHeight="1" s="118">
      <c r="A77" s="2" t="n"/>
      <c r="B77" s="2" t="n"/>
      <c r="C77" s="2" t="n"/>
      <c r="D77" s="2" t="n"/>
      <c r="E77" s="143" t="n"/>
      <c r="K77" s="144" t="n"/>
      <c r="L77" s="143"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43" t="n"/>
      <c r="BV77" s="144" t="n"/>
      <c r="DU77" s="144" t="n"/>
      <c r="DV77" s="2" t="n"/>
      <c r="DW77" s="2" t="n"/>
      <c r="DX77" s="2" t="n"/>
      <c r="DY77" s="2" t="n"/>
      <c r="DZ77" s="2" t="n"/>
      <c r="EA77" s="2" t="n"/>
      <c r="EB77" s="2" t="n"/>
      <c r="EC77" s="2" t="n"/>
    </row>
    <row r="78" ht="6.75" customHeight="1" s="118">
      <c r="A78" s="2" t="n"/>
      <c r="B78" s="2" t="n"/>
      <c r="C78" s="2" t="n"/>
      <c r="D78" s="2" t="n"/>
      <c r="E78" s="143" t="n"/>
      <c r="K78" s="144" t="n"/>
      <c r="L78" s="143" t="n"/>
      <c r="P78" s="19" t="n"/>
      <c r="Q78" s="19" t="n"/>
      <c r="R78" s="19" t="n"/>
      <c r="S78" s="52" t="inlineStr">
        <is>
          <t>年</t>
        </is>
      </c>
      <c r="U78" s="11" t="n"/>
      <c r="V78" s="11" t="n"/>
      <c r="W78" s="53" t="inlineStr">
        <is>
          <t>月</t>
        </is>
      </c>
      <c r="X78" s="144"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43" t="n"/>
      <c r="BV78" s="144" t="n"/>
      <c r="DU78" s="144" t="n"/>
      <c r="DV78" s="2" t="n"/>
      <c r="DW78" s="2" t="n"/>
      <c r="DX78" s="2" t="n"/>
      <c r="DY78" s="2" t="n"/>
      <c r="DZ78" s="2" t="n"/>
      <c r="EA78" s="2" t="n"/>
      <c r="EB78" s="2" t="n"/>
      <c r="EC78" s="2" t="n"/>
    </row>
    <row r="79" ht="6.75" customHeight="1" s="118">
      <c r="A79" s="2" t="n"/>
      <c r="B79" s="2" t="n"/>
      <c r="C79" s="2" t="n"/>
      <c r="D79" s="2" t="n"/>
      <c r="E79" s="143" t="n"/>
      <c r="K79" s="144" t="n"/>
      <c r="L79" s="49" t="inlineStr">
        <is>
          <t>令和</t>
        </is>
      </c>
      <c r="P79" s="19" t="n"/>
      <c r="Q79" s="19" t="n"/>
      <c r="R79" s="19" t="n"/>
      <c r="U79" s="11" t="n"/>
      <c r="V79" s="11" t="n"/>
      <c r="X79" s="144"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43" t="n"/>
      <c r="BV79" s="144" t="n"/>
      <c r="DU79" s="144" t="n"/>
      <c r="DV79" s="2" t="n"/>
      <c r="DW79" s="2" t="n"/>
      <c r="DX79" s="2" t="n"/>
      <c r="DY79" s="2" t="n"/>
      <c r="DZ79" s="2" t="n"/>
      <c r="EA79" s="2" t="n"/>
      <c r="EB79" s="2" t="n"/>
      <c r="EC79" s="2" t="n"/>
    </row>
    <row r="80" ht="6.75" customHeight="1" s="118">
      <c r="A80" s="2" t="n"/>
      <c r="B80" s="2" t="n"/>
      <c r="C80" s="2" t="n"/>
      <c r="D80" s="2" t="n"/>
      <c r="E80" s="143" t="n"/>
      <c r="K80" s="144" t="n"/>
      <c r="L80" s="143"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43" t="n"/>
      <c r="BV80" s="144" t="n"/>
      <c r="DU80" s="144" t="n"/>
      <c r="DV80" s="2" t="n"/>
      <c r="DW80" s="2" t="n"/>
      <c r="DX80" s="2" t="n"/>
      <c r="DY80" s="2" t="n"/>
      <c r="DZ80" s="2" t="n"/>
      <c r="EA80" s="2" t="n"/>
      <c r="EB80" s="2" t="n"/>
      <c r="EC80" s="2" t="n"/>
    </row>
    <row r="81" ht="3.75" customHeight="1" s="118">
      <c r="A81" s="2" t="n"/>
      <c r="B81" s="2" t="n"/>
      <c r="C81" s="2" t="n"/>
      <c r="D81" s="2" t="n"/>
      <c r="E81" s="143" t="n"/>
      <c r="K81" s="144" t="n"/>
      <c r="L81" s="147" t="n"/>
      <c r="M81" s="148" t="n"/>
      <c r="N81" s="148" t="n"/>
      <c r="O81" s="148"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43" t="n"/>
      <c r="BV81" s="144" t="n"/>
      <c r="DU81" s="144" t="n"/>
      <c r="DV81" s="2" t="n"/>
      <c r="DW81" s="2" t="n"/>
      <c r="DX81" s="2" t="n"/>
      <c r="DY81" s="2" t="n"/>
      <c r="DZ81" s="2" t="n"/>
      <c r="EA81" s="2" t="n"/>
      <c r="EB81" s="2" t="n"/>
      <c r="EC81" s="2" t="n"/>
    </row>
    <row r="82" ht="6.75" customHeight="1" s="118">
      <c r="A82" s="2" t="n"/>
      <c r="B82" s="2" t="n"/>
      <c r="C82" s="2" t="n"/>
      <c r="D82" s="2" t="n"/>
      <c r="E82" s="143" t="n"/>
      <c r="K82" s="144" t="n"/>
      <c r="L82" s="54" t="inlineStr">
        <is>
          <t>平成</t>
        </is>
      </c>
      <c r="M82" s="140" t="n"/>
      <c r="N82" s="140" t="n"/>
      <c r="O82" s="140"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43" t="n"/>
      <c r="BV82" s="144" t="n"/>
      <c r="DU82" s="144" t="n"/>
      <c r="DV82" s="2" t="n"/>
      <c r="DW82" s="2" t="n"/>
      <c r="DX82" s="2" t="n"/>
      <c r="DY82" s="2" t="n"/>
      <c r="DZ82" s="2" t="n"/>
      <c r="EA82" s="2" t="n"/>
      <c r="EB82" s="2" t="n"/>
      <c r="EC82" s="2" t="n"/>
    </row>
    <row r="83" ht="6.75" customHeight="1" s="118">
      <c r="A83" s="2" t="n"/>
      <c r="B83" s="2" t="n"/>
      <c r="C83" s="2" t="n"/>
      <c r="D83" s="2" t="n"/>
      <c r="E83" s="143" t="n"/>
      <c r="K83" s="144" t="n"/>
      <c r="L83" s="143"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43" t="n"/>
      <c r="BV83" s="144" t="n"/>
      <c r="DU83" s="144" t="n"/>
      <c r="DV83" s="2" t="n"/>
      <c r="DW83" s="2" t="n"/>
      <c r="DX83" s="2" t="n"/>
      <c r="DY83" s="2" t="n"/>
      <c r="DZ83" s="2" t="n"/>
      <c r="EA83" s="2" t="n"/>
      <c r="EB83" s="2" t="n"/>
      <c r="EC83" s="2" t="n"/>
    </row>
    <row r="84" ht="6.75" customHeight="1" s="118">
      <c r="A84" s="2" t="n"/>
      <c r="B84" s="2" t="n"/>
      <c r="C84" s="2" t="n"/>
      <c r="D84" s="2" t="n"/>
      <c r="E84" s="143" t="n"/>
      <c r="K84" s="144" t="n"/>
      <c r="L84" s="143" t="n"/>
      <c r="P84" s="19" t="n"/>
      <c r="Q84" s="19" t="n"/>
      <c r="R84" s="19" t="n"/>
      <c r="S84" s="52" t="inlineStr">
        <is>
          <t>年</t>
        </is>
      </c>
      <c r="U84" s="11" t="n"/>
      <c r="V84" s="11" t="n"/>
      <c r="W84" s="53" t="inlineStr">
        <is>
          <t>月</t>
        </is>
      </c>
      <c r="X84" s="144"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43" t="n"/>
      <c r="BV84" s="144" t="n"/>
      <c r="DU84" s="144" t="n"/>
      <c r="DV84" s="2" t="n"/>
      <c r="DW84" s="2" t="n"/>
      <c r="DX84" s="2" t="n"/>
      <c r="DY84" s="2" t="n"/>
      <c r="DZ84" s="2" t="n"/>
      <c r="EA84" s="2" t="n"/>
      <c r="EB84" s="2" t="n"/>
      <c r="EC84" s="2" t="n"/>
    </row>
    <row r="85" ht="6.75" customHeight="1" s="118">
      <c r="A85" s="2" t="n"/>
      <c r="B85" s="2" t="n"/>
      <c r="C85" s="2" t="n"/>
      <c r="D85" s="2" t="n"/>
      <c r="E85" s="143" t="n"/>
      <c r="K85" s="144" t="n"/>
      <c r="L85" s="49" t="inlineStr">
        <is>
          <t>令和</t>
        </is>
      </c>
      <c r="P85" s="19" t="n"/>
      <c r="Q85" s="19" t="n"/>
      <c r="R85" s="19" t="n"/>
      <c r="U85" s="11" t="n"/>
      <c r="V85" s="11" t="n"/>
      <c r="X85" s="144"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43" t="n"/>
      <c r="BV85" s="144" t="n"/>
      <c r="DU85" s="144" t="n"/>
      <c r="DV85" s="2" t="n"/>
      <c r="DW85" s="2" t="n"/>
      <c r="DX85" s="2" t="n"/>
      <c r="DY85" s="2" t="n"/>
      <c r="DZ85" s="2" t="n"/>
      <c r="EA85" s="2" t="n"/>
      <c r="EB85" s="2" t="n"/>
      <c r="EC85" s="2" t="n"/>
    </row>
    <row r="86" ht="6.75" customHeight="1" s="118">
      <c r="A86" s="2" t="n"/>
      <c r="B86" s="2" t="n"/>
      <c r="C86" s="2" t="n"/>
      <c r="D86" s="2" t="n"/>
      <c r="E86" s="143" t="n"/>
      <c r="K86" s="144" t="n"/>
      <c r="L86" s="143"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43" t="n"/>
      <c r="BV86" s="144" t="n"/>
      <c r="DU86" s="144" t="n"/>
      <c r="DV86" s="2" t="n"/>
      <c r="DW86" s="2" t="n"/>
      <c r="DX86" s="2" t="n"/>
      <c r="DY86" s="2" t="n"/>
      <c r="DZ86" s="2" t="n"/>
      <c r="EA86" s="2" t="n"/>
      <c r="EB86" s="2" t="n"/>
      <c r="EC86" s="2" t="n"/>
    </row>
    <row r="87" ht="6.75" customHeight="1" s="118">
      <c r="A87" s="2" t="n"/>
      <c r="B87" s="2" t="n"/>
      <c r="C87" s="2" t="n"/>
      <c r="D87" s="2" t="n"/>
      <c r="E87" s="147" t="n"/>
      <c r="F87" s="148" t="n"/>
      <c r="G87" s="148" t="n"/>
      <c r="H87" s="148" t="n"/>
      <c r="I87" s="148" t="n"/>
      <c r="J87" s="148" t="n"/>
      <c r="K87" s="149" t="n"/>
      <c r="L87" s="147" t="n"/>
      <c r="M87" s="148" t="n"/>
      <c r="N87" s="148" t="n"/>
      <c r="O87" s="148"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47" t="n"/>
      <c r="BQ87" s="148" t="n"/>
      <c r="BR87" s="148" t="n"/>
      <c r="BS87" s="148" t="n"/>
      <c r="BT87" s="148" t="n"/>
      <c r="BU87" s="148" t="n"/>
      <c r="BV87" s="149" t="n"/>
      <c r="BW87" s="148" t="n"/>
      <c r="BX87" s="148" t="n"/>
      <c r="BY87" s="148" t="n"/>
      <c r="BZ87" s="148" t="n"/>
      <c r="CA87" s="148" t="n"/>
      <c r="CB87" s="148" t="n"/>
      <c r="CC87" s="148" t="n"/>
      <c r="CD87" s="148" t="n"/>
      <c r="CE87" s="148" t="n"/>
      <c r="CF87" s="148" t="n"/>
      <c r="CG87" s="148" t="n"/>
      <c r="CH87" s="148" t="n"/>
      <c r="CI87" s="148" t="n"/>
      <c r="CJ87" s="148" t="n"/>
      <c r="CK87" s="148" t="n"/>
      <c r="CL87" s="148" t="n"/>
      <c r="CM87" s="148" t="n"/>
      <c r="CN87" s="148" t="n"/>
      <c r="CO87" s="148" t="n"/>
      <c r="CP87" s="148" t="n"/>
      <c r="CQ87" s="148" t="n"/>
      <c r="CR87" s="148" t="n"/>
      <c r="CS87" s="148" t="n"/>
      <c r="CT87" s="148" t="n"/>
      <c r="CU87" s="148" t="n"/>
      <c r="CV87" s="148" t="n"/>
      <c r="CW87" s="148" t="n"/>
      <c r="CX87" s="148" t="n"/>
      <c r="CY87" s="148" t="n"/>
      <c r="CZ87" s="148" t="n"/>
      <c r="DA87" s="148" t="n"/>
      <c r="DB87" s="148" t="n"/>
      <c r="DC87" s="148" t="n"/>
      <c r="DD87" s="148" t="n"/>
      <c r="DE87" s="148" t="n"/>
      <c r="DF87" s="148" t="n"/>
      <c r="DG87" s="148" t="n"/>
      <c r="DH87" s="148" t="n"/>
      <c r="DI87" s="148" t="n"/>
      <c r="DJ87" s="148" t="n"/>
      <c r="DK87" s="148" t="n"/>
      <c r="DL87" s="148" t="n"/>
      <c r="DM87" s="148" t="n"/>
      <c r="DN87" s="148" t="n"/>
      <c r="DO87" s="148" t="n"/>
      <c r="DP87" s="148" t="n"/>
      <c r="DQ87" s="148" t="n"/>
      <c r="DR87" s="148" t="n"/>
      <c r="DS87" s="148" t="n"/>
      <c r="DT87" s="148" t="n"/>
      <c r="DU87" s="149"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39" t="inlineStr">
        <is>
          <t xml:space="preserve">資 　格  等      </t>
        </is>
      </c>
      <c r="BQ96" s="140" t="n"/>
      <c r="BR96" s="140" t="n"/>
      <c r="BS96" s="140" t="n"/>
      <c r="BT96" s="140" t="n"/>
      <c r="BU96" s="140" t="n"/>
      <c r="BV96" s="141" t="n"/>
      <c r="BW96" s="142" t="inlineStr">
        <is>
          <t>取  得  年  月</t>
        </is>
      </c>
      <c r="BX96" s="140" t="n"/>
      <c r="BY96" s="140" t="n"/>
      <c r="BZ96" s="140" t="n"/>
      <c r="CA96" s="140" t="n"/>
      <c r="CB96" s="140" t="n"/>
      <c r="CC96" s="140" t="n"/>
      <c r="CD96" s="140" t="n"/>
      <c r="CE96" s="140" t="n"/>
      <c r="CF96" s="140" t="n"/>
      <c r="CG96" s="141" t="n"/>
      <c r="CH96" s="142" t="inlineStr">
        <is>
          <t>資       格       等       の       名       称</t>
        </is>
      </c>
      <c r="CI96" s="140" t="n"/>
      <c r="CJ96" s="140" t="n"/>
      <c r="CK96" s="140" t="n"/>
      <c r="CL96" s="140" t="n"/>
      <c r="CM96" s="140" t="n"/>
      <c r="CN96" s="140" t="n"/>
      <c r="CO96" s="140" t="n"/>
      <c r="CP96" s="140" t="n"/>
      <c r="CQ96" s="140" t="n"/>
      <c r="CR96" s="140" t="n"/>
      <c r="CS96" s="140" t="n"/>
      <c r="CT96" s="140" t="n"/>
      <c r="CU96" s="140" t="n"/>
      <c r="CV96" s="140" t="n"/>
      <c r="CW96" s="140" t="n"/>
      <c r="CX96" s="140" t="n"/>
      <c r="CY96" s="140" t="n"/>
      <c r="CZ96" s="140" t="n"/>
      <c r="DA96" s="140" t="n"/>
      <c r="DB96" s="140" t="n"/>
      <c r="DC96" s="140" t="n"/>
      <c r="DD96" s="140" t="n"/>
      <c r="DE96" s="140" t="n"/>
      <c r="DF96" s="140" t="n"/>
      <c r="DG96" s="140" t="n"/>
      <c r="DH96" s="140" t="n"/>
      <c r="DI96" s="140" t="n"/>
      <c r="DJ96" s="140" t="n"/>
      <c r="DK96" s="140" t="n"/>
      <c r="DL96" s="140" t="n"/>
      <c r="DM96" s="140" t="n"/>
      <c r="DN96" s="140" t="n"/>
      <c r="DO96" s="140" t="n"/>
      <c r="DP96" s="140" t="n"/>
      <c r="DQ96" s="140" t="n"/>
      <c r="DR96" s="140" t="n"/>
      <c r="DS96" s="140" t="n"/>
      <c r="DT96" s="140" t="n"/>
      <c r="DU96" s="141"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43" t="n"/>
      <c r="BV97" s="144" t="n"/>
      <c r="BW97" s="143" t="n"/>
      <c r="CG97" s="144" t="n"/>
      <c r="CH97" s="143" t="n"/>
      <c r="DU97" s="144"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43" t="n"/>
      <c r="BV98" s="144" t="n"/>
      <c r="BW98" s="143" t="n"/>
      <c r="CG98" s="144" t="n"/>
      <c r="CH98" s="143" t="n"/>
      <c r="DU98" s="144"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45">
        <f>IF(計算!$B$4="","",IF(N(設定!$B$3)=0,"",YEAR(設定!$B$3)-2018))&amp;""</f>
        <v/>
      </c>
      <c r="AG99" s="95" t="inlineStr">
        <is>
          <t>年</t>
        </is>
      </c>
      <c r="AI99" s="145">
        <f>IF(計算!$B$4="","",IF(N(設定!$B$3)=0,"",MONTH(設定!$B$3)))&amp;""</f>
        <v/>
      </c>
      <c r="AL99" s="95" t="inlineStr">
        <is>
          <t>月</t>
        </is>
      </c>
      <c r="AN99" s="146">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43" t="n"/>
      <c r="BV99" s="144" t="n"/>
      <c r="BW99" s="147" t="n"/>
      <c r="BX99" s="148" t="n"/>
      <c r="BY99" s="148" t="n"/>
      <c r="BZ99" s="148" t="n"/>
      <c r="CA99" s="148" t="n"/>
      <c r="CB99" s="148" t="n"/>
      <c r="CC99" s="148" t="n"/>
      <c r="CD99" s="148" t="n"/>
      <c r="CE99" s="148" t="n"/>
      <c r="CF99" s="148" t="n"/>
      <c r="CG99" s="149" t="n"/>
      <c r="CH99" s="147" t="n"/>
      <c r="CI99" s="148" t="n"/>
      <c r="CJ99" s="148" t="n"/>
      <c r="CK99" s="148" t="n"/>
      <c r="CL99" s="148" t="n"/>
      <c r="CM99" s="148" t="n"/>
      <c r="CN99" s="148" t="n"/>
      <c r="CO99" s="148" t="n"/>
      <c r="CP99" s="148" t="n"/>
      <c r="CQ99" s="148" t="n"/>
      <c r="CR99" s="148" t="n"/>
      <c r="CS99" s="148" t="n"/>
      <c r="CT99" s="148" t="n"/>
      <c r="CU99" s="148" t="n"/>
      <c r="CV99" s="148" t="n"/>
      <c r="CW99" s="148" t="n"/>
      <c r="CX99" s="148" t="n"/>
      <c r="CY99" s="148" t="n"/>
      <c r="CZ99" s="148" t="n"/>
      <c r="DA99" s="148" t="n"/>
      <c r="DB99" s="148" t="n"/>
      <c r="DC99" s="148" t="n"/>
      <c r="DD99" s="148" t="n"/>
      <c r="DE99" s="148" t="n"/>
      <c r="DF99" s="148" t="n"/>
      <c r="DG99" s="148" t="n"/>
      <c r="DH99" s="148" t="n"/>
      <c r="DI99" s="148" t="n"/>
      <c r="DJ99" s="148" t="n"/>
      <c r="DK99" s="148" t="n"/>
      <c r="DL99" s="148" t="n"/>
      <c r="DM99" s="148" t="n"/>
      <c r="DN99" s="148" t="n"/>
      <c r="DO99" s="148" t="n"/>
      <c r="DP99" s="148" t="n"/>
      <c r="DQ99" s="148" t="n"/>
      <c r="DR99" s="148" t="n"/>
      <c r="DS99" s="148" t="n"/>
      <c r="DT99" s="148" t="n"/>
      <c r="DU99" s="149"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43" t="n"/>
      <c r="BV100" s="144" t="n"/>
      <c r="BW100" s="150">
        <f>計算!$BD$4</f>
        <v/>
      </c>
      <c r="CG100" s="144" t="n"/>
      <c r="CH100" s="151">
        <f>計算!$BE$4</f>
        <v/>
      </c>
      <c r="DU100" s="144"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48" t="n"/>
      <c r="AA101" s="148" t="n"/>
      <c r="AB101" s="148" t="n"/>
      <c r="AC101" s="148" t="n"/>
      <c r="AD101" s="148" t="n"/>
      <c r="AE101" s="148" t="n"/>
      <c r="AF101" s="148" t="n"/>
      <c r="AG101" s="148" t="n"/>
      <c r="AH101" s="148" t="n"/>
      <c r="AI101" s="148" t="n"/>
      <c r="AJ101" s="148" t="n"/>
      <c r="AK101" s="148" t="n"/>
      <c r="AL101" s="148" t="n"/>
      <c r="AM101" s="148" t="n"/>
      <c r="AN101" s="148" t="n"/>
      <c r="AO101" s="148" t="n"/>
      <c r="AP101" s="148" t="n"/>
      <c r="AQ101" s="148" t="n"/>
      <c r="AR101" s="148" t="n"/>
      <c r="AS101" s="148" t="n"/>
      <c r="AT101" s="148" t="n"/>
      <c r="AU101" s="12" t="n"/>
      <c r="AV101" s="7" t="n"/>
      <c r="BI101" s="8" t="n"/>
      <c r="BJ101" s="7" t="n"/>
      <c r="BK101" s="2" t="n"/>
      <c r="BL101" s="2" t="n"/>
      <c r="BM101" s="2" t="n"/>
      <c r="BN101" s="2" t="n"/>
      <c r="BO101" s="2" t="n"/>
      <c r="BP101" s="143" t="n"/>
      <c r="BV101" s="144" t="n"/>
      <c r="BW101" s="143" t="n"/>
      <c r="CG101" s="144" t="n"/>
      <c r="DU101" s="144" t="n"/>
      <c r="DV101" s="2" t="n"/>
      <c r="DW101" s="2" t="n"/>
      <c r="DX101" s="2" t="n"/>
      <c r="DY101" s="2" t="n"/>
      <c r="DZ101" s="2" t="n"/>
      <c r="EA101" s="2" t="n"/>
      <c r="EB101" s="2" t="n"/>
      <c r="EC101" s="2" t="n"/>
    </row>
    <row r="102" ht="6.75" customHeight="1" s="118">
      <c r="A102" s="2" t="n"/>
      <c r="B102" s="2" t="n"/>
      <c r="C102" s="2" t="n"/>
      <c r="D102" s="2" t="n"/>
      <c r="E102" s="142" t="inlineStr">
        <is>
          <t>ふ り が な</t>
        </is>
      </c>
      <c r="F102" s="140" t="n"/>
      <c r="G102" s="140" t="n"/>
      <c r="H102" s="140" t="n"/>
      <c r="I102" s="140" t="n"/>
      <c r="J102" s="140" t="n"/>
      <c r="K102" s="141" t="n"/>
      <c r="L102" s="152">
        <f>計算!$C$4</f>
        <v/>
      </c>
      <c r="M102" s="140" t="n"/>
      <c r="N102" s="140" t="n"/>
      <c r="O102" s="140" t="n"/>
      <c r="P102" s="140" t="n"/>
      <c r="Q102" s="140" t="n"/>
      <c r="R102" s="140" t="n"/>
      <c r="S102" s="140" t="n"/>
      <c r="T102" s="140" t="n"/>
      <c r="U102" s="140" t="n"/>
      <c r="V102" s="140" t="n"/>
      <c r="W102" s="140" t="n"/>
      <c r="X102" s="140" t="n"/>
      <c r="Y102" s="140" t="n"/>
      <c r="Z102" s="140" t="n"/>
      <c r="AA102" s="140" t="n"/>
      <c r="AB102" s="140" t="n"/>
      <c r="AC102" s="140" t="n"/>
      <c r="AD102" s="140" t="n"/>
      <c r="AE102" s="140" t="n"/>
      <c r="AF102" s="140" t="n"/>
      <c r="AG102" s="140" t="n"/>
      <c r="AH102" s="140" t="n"/>
      <c r="AI102" s="140" t="n"/>
      <c r="AJ102" s="140" t="n"/>
      <c r="AK102" s="140" t="n"/>
      <c r="AL102" s="140" t="n"/>
      <c r="AM102" s="140" t="n"/>
      <c r="AN102" s="140" t="n"/>
      <c r="AO102" s="140" t="n"/>
      <c r="AP102" s="140" t="n"/>
      <c r="AQ102" s="140" t="n"/>
      <c r="AR102" s="140" t="n"/>
      <c r="AS102" s="140" t="n"/>
      <c r="AT102" s="141"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43" t="n"/>
      <c r="BV102" s="144" t="n"/>
      <c r="BW102" s="143" t="n"/>
      <c r="CG102" s="144" t="n"/>
      <c r="DU102" s="144" t="n"/>
      <c r="DV102" s="2" t="n"/>
      <c r="DW102" s="2" t="n"/>
      <c r="DX102" s="2" t="n"/>
      <c r="DY102" s="2" t="n"/>
      <c r="DZ102" s="2" t="n"/>
      <c r="EA102" s="2" t="n"/>
      <c r="EB102" s="2" t="n"/>
      <c r="EC102" s="2" t="n"/>
    </row>
    <row r="103" ht="6.75" customHeight="1" s="118">
      <c r="A103" s="2" t="n"/>
      <c r="B103" s="2" t="n"/>
      <c r="C103" s="2" t="n"/>
      <c r="D103" s="2" t="n"/>
      <c r="E103" s="143" t="n"/>
      <c r="K103" s="144" t="n"/>
      <c r="AT103" s="144"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43" t="n"/>
      <c r="BV103" s="144" t="n"/>
      <c r="BW103" s="143" t="n"/>
      <c r="CG103" s="144" t="n"/>
      <c r="DU103" s="144" t="n"/>
      <c r="DV103" s="2" t="n"/>
      <c r="DW103" s="2" t="n"/>
      <c r="DX103" s="2" t="n"/>
      <c r="DY103" s="2" t="n"/>
      <c r="DZ103" s="2" t="n"/>
      <c r="EA103" s="2" t="n"/>
      <c r="EB103" s="2" t="n"/>
      <c r="EC103" s="2" t="n"/>
    </row>
    <row r="104" ht="6.75" customHeight="1" s="118">
      <c r="A104" s="2" t="n"/>
      <c r="B104" s="2" t="n"/>
      <c r="C104" s="2" t="n"/>
      <c r="D104" s="2" t="n"/>
      <c r="E104" s="143" t="n"/>
      <c r="K104" s="144" t="n"/>
      <c r="AT104" s="144"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43" t="n"/>
      <c r="BV104" s="144" t="n"/>
      <c r="BW104" s="143" t="n"/>
      <c r="CG104" s="144" t="n"/>
      <c r="DU104" s="144" t="n"/>
      <c r="DV104" s="2" t="n"/>
      <c r="DW104" s="2" t="n"/>
      <c r="DX104" s="2" t="n"/>
      <c r="DY104" s="2" t="n"/>
      <c r="DZ104" s="2" t="n"/>
      <c r="EA104" s="2" t="n"/>
      <c r="EB104" s="2" t="n"/>
      <c r="EC104" s="2" t="n"/>
    </row>
    <row r="105" ht="6.75" customHeight="1" s="118">
      <c r="A105" s="2" t="n"/>
      <c r="B105" s="2" t="n"/>
      <c r="C105" s="2" t="n"/>
      <c r="D105" s="2" t="n"/>
      <c r="E105" s="147" t="n"/>
      <c r="F105" s="148" t="n"/>
      <c r="G105" s="148" t="n"/>
      <c r="H105" s="148" t="n"/>
      <c r="I105" s="148" t="n"/>
      <c r="J105" s="148" t="n"/>
      <c r="K105" s="149" t="n"/>
      <c r="L105" s="148" t="n"/>
      <c r="M105" s="148" t="n"/>
      <c r="N105" s="148" t="n"/>
      <c r="O105" s="148" t="n"/>
      <c r="P105" s="148" t="n"/>
      <c r="Q105" s="148" t="n"/>
      <c r="R105" s="148" t="n"/>
      <c r="S105" s="148" t="n"/>
      <c r="T105" s="148" t="n"/>
      <c r="U105" s="148" t="n"/>
      <c r="V105" s="148" t="n"/>
      <c r="W105" s="148" t="n"/>
      <c r="X105" s="148" t="n"/>
      <c r="Y105" s="148" t="n"/>
      <c r="Z105" s="148" t="n"/>
      <c r="AA105" s="148" t="n"/>
      <c r="AB105" s="148" t="n"/>
      <c r="AC105" s="148" t="n"/>
      <c r="AD105" s="148" t="n"/>
      <c r="AE105" s="148" t="n"/>
      <c r="AF105" s="148" t="n"/>
      <c r="AG105" s="148" t="n"/>
      <c r="AH105" s="148" t="n"/>
      <c r="AI105" s="148" t="n"/>
      <c r="AJ105" s="148" t="n"/>
      <c r="AK105" s="148" t="n"/>
      <c r="AL105" s="148" t="n"/>
      <c r="AM105" s="148" t="n"/>
      <c r="AN105" s="148" t="n"/>
      <c r="AO105" s="148" t="n"/>
      <c r="AP105" s="148" t="n"/>
      <c r="AQ105" s="148" t="n"/>
      <c r="AR105" s="148" t="n"/>
      <c r="AS105" s="148" t="n"/>
      <c r="AT105" s="149"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43" t="n"/>
      <c r="BV105" s="144" t="n"/>
      <c r="BW105" s="143" t="n"/>
      <c r="CG105" s="144" t="n"/>
      <c r="DU105" s="144" t="n"/>
      <c r="DV105" s="2" t="n"/>
      <c r="DW105" s="2" t="n"/>
      <c r="DX105" s="2" t="n"/>
      <c r="DY105" s="2" t="n"/>
      <c r="DZ105" s="2" t="n"/>
      <c r="EA105" s="2" t="n"/>
      <c r="EB105" s="2" t="n"/>
      <c r="EC105" s="2" t="n"/>
    </row>
    <row r="106" ht="6.75" customHeight="1" s="118">
      <c r="A106" s="2" t="n"/>
      <c r="B106" s="2" t="n"/>
      <c r="C106" s="2" t="n"/>
      <c r="D106" s="2" t="n"/>
      <c r="E106" s="153" t="inlineStr">
        <is>
          <t>名　前</t>
        </is>
      </c>
      <c r="F106" s="140" t="n"/>
      <c r="G106" s="140" t="n"/>
      <c r="H106" s="140" t="n"/>
      <c r="I106" s="140" t="n"/>
      <c r="J106" s="140" t="n"/>
      <c r="K106" s="141" t="n"/>
      <c r="L106" s="154">
        <f>計算!$B$4</f>
        <v/>
      </c>
      <c r="M106" s="140" t="n"/>
      <c r="N106" s="140" t="n"/>
      <c r="O106" s="140" t="n"/>
      <c r="P106" s="140" t="n"/>
      <c r="Q106" s="140" t="n"/>
      <c r="R106" s="140" t="n"/>
      <c r="S106" s="140" t="n"/>
      <c r="T106" s="140" t="n"/>
      <c r="U106" s="140" t="n"/>
      <c r="V106" s="140" t="n"/>
      <c r="W106" s="140" t="n"/>
      <c r="X106" s="140" t="n"/>
      <c r="Y106" s="140" t="n"/>
      <c r="Z106" s="140" t="n"/>
      <c r="AA106" s="140" t="n"/>
      <c r="AB106" s="140" t="n"/>
      <c r="AC106" s="140" t="n"/>
      <c r="AD106" s="140" t="n"/>
      <c r="AE106" s="140" t="n"/>
      <c r="AF106" s="140" t="n"/>
      <c r="AG106" s="140" t="n"/>
      <c r="AH106" s="140" t="n"/>
      <c r="AI106" s="140" t="n"/>
      <c r="AJ106" s="140" t="n"/>
      <c r="AK106" s="140" t="n"/>
      <c r="AL106" s="140" t="n"/>
      <c r="AM106" s="140" t="n"/>
      <c r="AN106" s="140" t="n"/>
      <c r="AO106" s="140" t="n"/>
      <c r="AP106" s="140" t="n"/>
      <c r="AQ106" s="140" t="n"/>
      <c r="AR106" s="140" t="n"/>
      <c r="AS106" s="140" t="n"/>
      <c r="AT106" s="141"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43" t="n"/>
      <c r="BV106" s="144" t="n"/>
      <c r="BW106" s="143" t="n"/>
      <c r="CG106" s="144" t="n"/>
      <c r="DU106" s="144" t="n"/>
      <c r="DV106" s="2" t="n"/>
      <c r="DW106" s="2" t="n"/>
      <c r="DX106" s="2" t="n"/>
      <c r="DY106" s="2" t="n"/>
      <c r="DZ106" s="2" t="n"/>
      <c r="EA106" s="2" t="n"/>
      <c r="EB106" s="2" t="n"/>
      <c r="EC106" s="2" t="n"/>
    </row>
    <row r="107" ht="6.75" customHeight="1" s="118">
      <c r="A107" s="2" t="n"/>
      <c r="B107" s="2" t="n"/>
      <c r="C107" s="2" t="n"/>
      <c r="D107" s="2" t="n"/>
      <c r="E107" s="143" t="n"/>
      <c r="K107" s="144" t="n"/>
      <c r="L107" s="143" t="n"/>
      <c r="AT107" s="144" t="n"/>
      <c r="AU107" s="8" t="n"/>
      <c r="AV107" s="7" t="n"/>
      <c r="AW107" s="2" t="n"/>
      <c r="AX107" s="52" t="inlineStr">
        <is>
          <t>（30×40mm）</t>
        </is>
      </c>
      <c r="BH107" s="2" t="n"/>
      <c r="BI107" s="8" t="n"/>
      <c r="BJ107" s="7" t="n"/>
      <c r="BK107" s="2" t="n"/>
      <c r="BL107" s="2" t="n"/>
      <c r="BM107" s="2" t="n"/>
      <c r="BN107" s="2" t="n"/>
      <c r="BO107" s="2" t="n"/>
      <c r="BP107" s="143" t="n"/>
      <c r="BV107" s="144" t="n"/>
      <c r="BW107" s="143" t="n"/>
      <c r="CG107" s="144" t="n"/>
      <c r="DU107" s="144" t="n"/>
      <c r="DV107" s="2" t="n"/>
      <c r="DW107" s="2" t="n"/>
      <c r="DX107" s="2" t="n"/>
      <c r="DY107" s="2" t="n"/>
      <c r="DZ107" s="2" t="n"/>
      <c r="EA107" s="2" t="n"/>
      <c r="EB107" s="2" t="n"/>
      <c r="EC107" s="2" t="n"/>
    </row>
    <row r="108" ht="6.75" customHeight="1" s="118">
      <c r="A108" s="2" t="n"/>
      <c r="B108" s="2" t="n"/>
      <c r="C108" s="2" t="n"/>
      <c r="D108" s="2" t="n"/>
      <c r="E108" s="143" t="n"/>
      <c r="K108" s="144" t="n"/>
      <c r="L108" s="143" t="n"/>
      <c r="AT108" s="144" t="n"/>
      <c r="AU108" s="8" t="n"/>
      <c r="AV108" s="7" t="n"/>
      <c r="AW108" s="2" t="n"/>
      <c r="BH108" s="2" t="n"/>
      <c r="BI108" s="8" t="n"/>
      <c r="BJ108" s="7" t="n"/>
      <c r="BK108" s="2" t="n"/>
      <c r="BL108" s="2" t="n"/>
      <c r="BM108" s="2" t="n"/>
      <c r="BN108" s="2" t="n"/>
      <c r="BO108" s="2" t="n"/>
      <c r="BP108" s="143" t="n"/>
      <c r="BV108" s="144" t="n"/>
      <c r="BW108" s="143" t="n"/>
      <c r="CG108" s="144" t="n"/>
      <c r="DU108" s="144" t="n"/>
      <c r="DV108" s="2" t="n"/>
      <c r="DW108" s="2" t="n"/>
      <c r="DX108" s="2" t="n"/>
      <c r="DY108" s="2" t="n"/>
      <c r="DZ108" s="2" t="n"/>
      <c r="EA108" s="2" t="n"/>
      <c r="EB108" s="2" t="n"/>
      <c r="EC108" s="2" t="n"/>
    </row>
    <row r="109" ht="6.75" customHeight="1" s="118">
      <c r="A109" s="2" t="n"/>
      <c r="B109" s="2" t="n"/>
      <c r="C109" s="2" t="n"/>
      <c r="D109" s="2" t="n"/>
      <c r="E109" s="143" t="n"/>
      <c r="K109" s="144" t="n"/>
      <c r="L109" s="143" t="n"/>
      <c r="AT109" s="144"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43" t="n"/>
      <c r="BV109" s="144" t="n"/>
      <c r="BW109" s="143" t="n"/>
      <c r="CG109" s="144" t="n"/>
      <c r="DU109" s="144" t="n"/>
      <c r="DV109" s="2" t="n"/>
      <c r="DW109" s="2" t="n"/>
      <c r="DX109" s="2" t="n"/>
      <c r="DY109" s="2" t="n"/>
      <c r="DZ109" s="2" t="n"/>
      <c r="EA109" s="2" t="n"/>
      <c r="EB109" s="2" t="n"/>
      <c r="EC109" s="2" t="n"/>
    </row>
    <row r="110" ht="6.75" customHeight="1" s="118">
      <c r="A110" s="2" t="n"/>
      <c r="B110" s="2" t="n"/>
      <c r="C110" s="2" t="n"/>
      <c r="D110" s="2" t="n"/>
      <c r="E110" s="143" t="n"/>
      <c r="K110" s="144" t="n"/>
      <c r="L110" s="143" t="n"/>
      <c r="AT110" s="144"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43" t="n"/>
      <c r="BV110" s="144" t="n"/>
      <c r="BW110" s="143" t="n"/>
      <c r="CG110" s="144" t="n"/>
      <c r="DU110" s="144" t="n"/>
      <c r="DV110" s="2" t="n"/>
      <c r="DW110" s="2" t="n"/>
      <c r="DX110" s="2" t="n"/>
      <c r="DY110" s="2" t="n"/>
      <c r="DZ110" s="2" t="n"/>
      <c r="EA110" s="2" t="n"/>
      <c r="EB110" s="2" t="n"/>
      <c r="EC110" s="2" t="n"/>
    </row>
    <row r="111" ht="4.5" customHeight="1" s="118">
      <c r="A111" s="2" t="n"/>
      <c r="B111" s="2" t="n"/>
      <c r="C111" s="2" t="n"/>
      <c r="D111" s="2" t="n"/>
      <c r="E111" s="147" t="n"/>
      <c r="F111" s="148" t="n"/>
      <c r="G111" s="148" t="n"/>
      <c r="H111" s="148" t="n"/>
      <c r="I111" s="148" t="n"/>
      <c r="J111" s="148" t="n"/>
      <c r="K111" s="149" t="n"/>
      <c r="L111" s="147" t="n"/>
      <c r="M111" s="148" t="n"/>
      <c r="N111" s="148" t="n"/>
      <c r="O111" s="148" t="n"/>
      <c r="P111" s="148" t="n"/>
      <c r="Q111" s="148" t="n"/>
      <c r="R111" s="148" t="n"/>
      <c r="S111" s="148" t="n"/>
      <c r="T111" s="148" t="n"/>
      <c r="U111" s="148" t="n"/>
      <c r="V111" s="148" t="n"/>
      <c r="W111" s="148" t="n"/>
      <c r="X111" s="148" t="n"/>
      <c r="Y111" s="148" t="n"/>
      <c r="Z111" s="148" t="n"/>
      <c r="AA111" s="148" t="n"/>
      <c r="AB111" s="148" t="n"/>
      <c r="AC111" s="148" t="n"/>
      <c r="AD111" s="148" t="n"/>
      <c r="AE111" s="148" t="n"/>
      <c r="AF111" s="148" t="n"/>
      <c r="AG111" s="148" t="n"/>
      <c r="AH111" s="148" t="n"/>
      <c r="AI111" s="148" t="n"/>
      <c r="AJ111" s="148" t="n"/>
      <c r="AK111" s="148" t="n"/>
      <c r="AL111" s="148" t="n"/>
      <c r="AM111" s="148" t="n"/>
      <c r="AN111" s="148" t="n"/>
      <c r="AO111" s="148" t="n"/>
      <c r="AP111" s="148" t="n"/>
      <c r="AQ111" s="148" t="n"/>
      <c r="AR111" s="148" t="n"/>
      <c r="AS111" s="148" t="n"/>
      <c r="AT111" s="149"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43" t="n"/>
      <c r="BV111" s="144" t="n"/>
      <c r="BW111" s="143" t="n"/>
      <c r="CG111" s="144" t="n"/>
      <c r="DU111" s="144" t="n"/>
      <c r="DV111" s="2" t="n"/>
      <c r="DW111" s="2" t="n"/>
      <c r="DX111" s="2" t="n"/>
      <c r="DY111" s="2" t="n"/>
      <c r="DZ111" s="2" t="n"/>
      <c r="EA111" s="2" t="n"/>
      <c r="EB111" s="2" t="n"/>
      <c r="EC111" s="2" t="n"/>
    </row>
    <row r="112" ht="6.75" customHeight="1" s="118">
      <c r="A112" s="2" t="n"/>
      <c r="B112" s="2" t="n"/>
      <c r="C112" s="2" t="n"/>
      <c r="D112" s="2" t="n"/>
      <c r="E112" s="153" t="inlineStr">
        <is>
          <t>生年月日</t>
        </is>
      </c>
      <c r="F112" s="140" t="n"/>
      <c r="G112" s="140" t="n"/>
      <c r="H112" s="140" t="n"/>
      <c r="I112" s="140" t="n"/>
      <c r="J112" s="140" t="n"/>
      <c r="K112" s="141" t="n"/>
      <c r="L112" s="155" t="inlineStr">
        <is>
          <t>昭和 ・ 平成</t>
        </is>
      </c>
      <c r="M112" s="140" t="n"/>
      <c r="N112" s="140" t="n"/>
      <c r="O112" s="140" t="n"/>
      <c r="P112" s="140" t="n"/>
      <c r="Q112" s="140" t="n"/>
      <c r="R112" s="140" t="n"/>
      <c r="S112" s="140" t="n"/>
      <c r="T112" s="140" t="n"/>
      <c r="U112" s="140" t="n"/>
      <c r="V112" s="156">
        <f>計算!$D$4</f>
        <v/>
      </c>
      <c r="W112" s="140" t="n"/>
      <c r="X112" s="157" t="inlineStr">
        <is>
          <t>年</t>
        </is>
      </c>
      <c r="Y112" s="140" t="n"/>
      <c r="Z112" s="158">
        <f>計算!$E$4</f>
        <v/>
      </c>
      <c r="AA112" s="140" t="n"/>
      <c r="AB112" s="140" t="n"/>
      <c r="AC112" s="157" t="inlineStr">
        <is>
          <t>月</t>
        </is>
      </c>
      <c r="AD112" s="140" t="n"/>
      <c r="AE112" s="158">
        <f>計算!$F$4</f>
        <v/>
      </c>
      <c r="AF112" s="140" t="n"/>
      <c r="AG112" s="140" t="n"/>
      <c r="AH112" s="157" t="inlineStr">
        <is>
          <t>日　生 （満</t>
        </is>
      </c>
      <c r="AI112" s="140" t="n"/>
      <c r="AJ112" s="140" t="n"/>
      <c r="AK112" s="140" t="n"/>
      <c r="AL112" s="140" t="n"/>
      <c r="AM112" s="140" t="n"/>
      <c r="AN112" s="140" t="n"/>
      <c r="AO112" s="140" t="n"/>
      <c r="AP112" s="159">
        <f>計算!$G$4</f>
        <v/>
      </c>
      <c r="AQ112" s="140" t="n"/>
      <c r="AR112" s="160" t="inlineStr">
        <is>
          <t>歳）</t>
        </is>
      </c>
      <c r="AS112" s="140" t="n"/>
      <c r="AT112" s="141"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43" t="n"/>
      <c r="BV112" s="144" t="n"/>
      <c r="BW112" s="143" t="n"/>
      <c r="CG112" s="144" t="n"/>
      <c r="DU112" s="144" t="n"/>
      <c r="DV112" s="2" t="n"/>
      <c r="DW112" s="2" t="n"/>
      <c r="DX112" s="2" t="n"/>
      <c r="DY112" s="2" t="n"/>
      <c r="DZ112" s="2" t="n"/>
      <c r="EA112" s="2" t="n"/>
      <c r="EB112" s="2" t="n"/>
      <c r="EC112" s="2" t="n"/>
    </row>
    <row r="113" ht="6.75" customHeight="1" s="118">
      <c r="A113" s="2" t="n"/>
      <c r="B113" s="2" t="n"/>
      <c r="C113" s="2" t="n"/>
      <c r="D113" s="2" t="n"/>
      <c r="E113" s="143" t="n"/>
      <c r="K113" s="144" t="n"/>
      <c r="L113" s="143" t="n"/>
      <c r="AT113" s="144"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43" t="n"/>
      <c r="BV113" s="144" t="n"/>
      <c r="BW113" s="143" t="n"/>
      <c r="CG113" s="144" t="n"/>
      <c r="DU113" s="144" t="n"/>
      <c r="DV113" s="2" t="n"/>
      <c r="DW113" s="2" t="n"/>
      <c r="DX113" s="2" t="n"/>
      <c r="DY113" s="2" t="n"/>
      <c r="DZ113" s="2" t="n"/>
      <c r="EA113" s="2" t="n"/>
      <c r="EB113" s="2" t="n"/>
      <c r="EC113" s="2" t="n"/>
    </row>
    <row r="114" ht="6.75" customHeight="1" s="118">
      <c r="A114" s="2" t="n"/>
      <c r="B114" s="2" t="n"/>
      <c r="C114" s="2" t="n"/>
      <c r="D114" s="2" t="n"/>
      <c r="E114" s="143" t="n"/>
      <c r="K114" s="144" t="n"/>
      <c r="L114" s="143" t="n"/>
      <c r="AT114" s="144"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43" t="n"/>
      <c r="BV114" s="144" t="n"/>
      <c r="BW114" s="143" t="n"/>
      <c r="CG114" s="144" t="n"/>
      <c r="DU114" s="144" t="n"/>
      <c r="DV114" s="2" t="n"/>
      <c r="DW114" s="2" t="n"/>
      <c r="DX114" s="2" t="n"/>
      <c r="DY114" s="2" t="n"/>
      <c r="DZ114" s="2" t="n"/>
      <c r="EA114" s="2" t="n"/>
      <c r="EB114" s="2" t="n"/>
      <c r="EC114" s="2" t="n"/>
    </row>
    <row r="115" ht="3.75" customHeight="1" s="118">
      <c r="A115" s="2" t="n"/>
      <c r="B115" s="2" t="n"/>
      <c r="C115" s="2" t="n"/>
      <c r="D115" s="2" t="n"/>
      <c r="E115" s="147" t="n"/>
      <c r="F115" s="148" t="n"/>
      <c r="G115" s="148" t="n"/>
      <c r="H115" s="148" t="n"/>
      <c r="I115" s="148" t="n"/>
      <c r="J115" s="148" t="n"/>
      <c r="K115" s="149" t="n"/>
      <c r="L115" s="147" t="n"/>
      <c r="M115" s="148" t="n"/>
      <c r="N115" s="148" t="n"/>
      <c r="O115" s="148" t="n"/>
      <c r="P115" s="148" t="n"/>
      <c r="Q115" s="148" t="n"/>
      <c r="R115" s="148" t="n"/>
      <c r="S115" s="148" t="n"/>
      <c r="T115" s="148" t="n"/>
      <c r="U115" s="148" t="n"/>
      <c r="X115" s="148" t="n"/>
      <c r="Y115" s="148" t="n"/>
      <c r="AC115" s="148" t="n"/>
      <c r="AD115" s="148" t="n"/>
      <c r="AH115" s="148" t="n"/>
      <c r="AI115" s="148" t="n"/>
      <c r="AJ115" s="148" t="n"/>
      <c r="AK115" s="148" t="n"/>
      <c r="AL115" s="148" t="n"/>
      <c r="AM115" s="148" t="n"/>
      <c r="AN115" s="148" t="n"/>
      <c r="AO115" s="148" t="n"/>
      <c r="AP115" s="148" t="n"/>
      <c r="AQ115" s="148" t="n"/>
      <c r="AR115" s="148" t="n"/>
      <c r="AS115" s="148" t="n"/>
      <c r="AT115" s="149"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43" t="n"/>
      <c r="BV115" s="144" t="n"/>
      <c r="BW115" s="143" t="n"/>
      <c r="CG115" s="144" t="n"/>
      <c r="DU115" s="144" t="n"/>
      <c r="DV115" s="2" t="n"/>
      <c r="DW115" s="2" t="n"/>
      <c r="DX115" s="2" t="n"/>
      <c r="DY115" s="2" t="n"/>
      <c r="DZ115" s="2" t="n"/>
      <c r="EA115" s="2" t="n"/>
      <c r="EB115" s="2" t="n"/>
      <c r="EC115" s="2" t="n"/>
    </row>
    <row r="116" ht="6.75" customHeight="1" s="118">
      <c r="A116" s="2" t="n"/>
      <c r="B116" s="2" t="n"/>
      <c r="C116" s="2" t="n"/>
      <c r="D116" s="2" t="n"/>
      <c r="E116" s="161" t="inlineStr">
        <is>
          <t>ふ り が な</t>
        </is>
      </c>
      <c r="F116" s="140" t="n"/>
      <c r="G116" s="140" t="n"/>
      <c r="H116" s="140" t="n"/>
      <c r="I116" s="140" t="n"/>
      <c r="J116" s="140" t="n"/>
      <c r="K116" s="141" t="n"/>
      <c r="L116" s="162">
        <f>計算!$J$4</f>
        <v/>
      </c>
      <c r="M116" s="140" t="n"/>
      <c r="N116" s="140" t="n"/>
      <c r="O116" s="140" t="n"/>
      <c r="P116" s="140" t="n"/>
      <c r="Q116" s="140" t="n"/>
      <c r="R116" s="140" t="n"/>
      <c r="S116" s="140" t="n"/>
      <c r="T116" s="140" t="n"/>
      <c r="U116" s="140" t="n"/>
      <c r="V116" s="140" t="n"/>
      <c r="W116" s="140" t="n"/>
      <c r="X116" s="140" t="n"/>
      <c r="Y116" s="140" t="n"/>
      <c r="Z116" s="140" t="n"/>
      <c r="AA116" s="140" t="n"/>
      <c r="AB116" s="140" t="n"/>
      <c r="AC116" s="140" t="n"/>
      <c r="AD116" s="140" t="n"/>
      <c r="AE116" s="140" t="n"/>
      <c r="AF116" s="140" t="n"/>
      <c r="AG116" s="140" t="n"/>
      <c r="AH116" s="140" t="n"/>
      <c r="AI116" s="140" t="n"/>
      <c r="AJ116" s="140" t="n"/>
      <c r="AK116" s="140" t="n"/>
      <c r="AL116" s="140" t="n"/>
      <c r="AM116" s="140" t="n"/>
      <c r="AN116" s="140" t="n"/>
      <c r="AO116" s="140" t="n"/>
      <c r="AP116" s="140" t="n"/>
      <c r="AQ116" s="140" t="n"/>
      <c r="AR116" s="140" t="n"/>
      <c r="AS116" s="140" t="n"/>
      <c r="AT116" s="140" t="n"/>
      <c r="AU116" s="140" t="n"/>
      <c r="AV116" s="140" t="n"/>
      <c r="AW116" s="140" t="n"/>
      <c r="AX116" s="140" t="n"/>
      <c r="AY116" s="140" t="n"/>
      <c r="AZ116" s="140" t="n"/>
      <c r="BA116" s="140" t="n"/>
      <c r="BB116" s="140" t="n"/>
      <c r="BC116" s="140" t="n"/>
      <c r="BD116" s="140" t="n"/>
      <c r="BE116" s="140" t="n"/>
      <c r="BF116" s="140" t="n"/>
      <c r="BG116" s="140" t="n"/>
      <c r="BH116" s="140" t="n"/>
      <c r="BI116" s="141" t="n"/>
      <c r="BJ116" s="2" t="n"/>
      <c r="BK116" s="2" t="n"/>
      <c r="BL116" s="2" t="n"/>
      <c r="BM116" s="2" t="n"/>
      <c r="BN116" s="2" t="n"/>
      <c r="BO116" s="2" t="n"/>
      <c r="BP116" s="143" t="n"/>
      <c r="BV116" s="144" t="n"/>
      <c r="BW116" s="143" t="n"/>
      <c r="CG116" s="144" t="n"/>
      <c r="DU116" s="144" t="n"/>
      <c r="DV116" s="2" t="n"/>
      <c r="DW116" s="2" t="n"/>
      <c r="DX116" s="2" t="n"/>
      <c r="DY116" s="2" t="n"/>
      <c r="DZ116" s="2" t="n"/>
      <c r="EA116" s="2" t="n"/>
      <c r="EB116" s="2" t="n"/>
      <c r="EC116" s="2" t="n"/>
    </row>
    <row r="117" ht="6.75" customHeight="1" s="118">
      <c r="A117" s="2" t="n"/>
      <c r="B117" s="2" t="n"/>
      <c r="C117" s="2" t="n"/>
      <c r="D117" s="2" t="n"/>
      <c r="E117" s="143" t="n"/>
      <c r="K117" s="144" t="n"/>
      <c r="BI117" s="144" t="n"/>
      <c r="BJ117" s="2" t="n"/>
      <c r="BK117" s="2" t="n"/>
      <c r="BL117" s="2" t="n"/>
      <c r="BM117" s="2" t="n"/>
      <c r="BN117" s="2" t="n"/>
      <c r="BO117" s="2" t="n"/>
      <c r="BP117" s="143" t="n"/>
      <c r="BV117" s="144" t="n"/>
      <c r="BW117" s="143" t="n"/>
      <c r="CG117" s="144" t="n"/>
      <c r="DU117" s="144" t="n"/>
      <c r="DV117" s="2" t="n"/>
      <c r="DW117" s="2" t="n"/>
      <c r="DX117" s="2" t="n"/>
      <c r="DY117" s="2" t="n"/>
      <c r="DZ117" s="2" t="n"/>
      <c r="EA117" s="2" t="n"/>
      <c r="EB117" s="2" t="n"/>
      <c r="EC117" s="2" t="n"/>
    </row>
    <row r="118" ht="6.75" customHeight="1" s="118">
      <c r="A118" s="2" t="n"/>
      <c r="B118" s="2" t="n"/>
      <c r="C118" s="2" t="n"/>
      <c r="D118" s="2" t="n"/>
      <c r="E118" s="163" t="n"/>
      <c r="F118" s="164" t="n"/>
      <c r="G118" s="164" t="n"/>
      <c r="H118" s="164" t="n"/>
      <c r="I118" s="164" t="n"/>
      <c r="J118" s="164" t="n"/>
      <c r="K118" s="165" t="n"/>
      <c r="L118" s="164" t="n"/>
      <c r="M118" s="164" t="n"/>
      <c r="N118" s="164" t="n"/>
      <c r="O118" s="164" t="n"/>
      <c r="P118" s="164" t="n"/>
      <c r="Q118" s="164" t="n"/>
      <c r="R118" s="164" t="n"/>
      <c r="S118" s="164" t="n"/>
      <c r="T118" s="164" t="n"/>
      <c r="U118" s="164" t="n"/>
      <c r="V118" s="164" t="n"/>
      <c r="W118" s="164" t="n"/>
      <c r="X118" s="164" t="n"/>
      <c r="Y118" s="164" t="n"/>
      <c r="Z118" s="164" t="n"/>
      <c r="AA118" s="164" t="n"/>
      <c r="AB118" s="164" t="n"/>
      <c r="AC118" s="164" t="n"/>
      <c r="AD118" s="164" t="n"/>
      <c r="AE118" s="164" t="n"/>
      <c r="AF118" s="164" t="n"/>
      <c r="AG118" s="164" t="n"/>
      <c r="AH118" s="164" t="n"/>
      <c r="AI118" s="164" t="n"/>
      <c r="AJ118" s="164" t="n"/>
      <c r="AK118" s="164" t="n"/>
      <c r="AL118" s="164" t="n"/>
      <c r="AM118" s="164" t="n"/>
      <c r="AN118" s="164" t="n"/>
      <c r="AO118" s="164" t="n"/>
      <c r="AP118" s="164" t="n"/>
      <c r="AQ118" s="164" t="n"/>
      <c r="AR118" s="164" t="n"/>
      <c r="AS118" s="164" t="n"/>
      <c r="AT118" s="164" t="n"/>
      <c r="AU118" s="164" t="n"/>
      <c r="AV118" s="164" t="n"/>
      <c r="AW118" s="164" t="n"/>
      <c r="AX118" s="164" t="n"/>
      <c r="AY118" s="164" t="n"/>
      <c r="AZ118" s="164" t="n"/>
      <c r="BA118" s="164" t="n"/>
      <c r="BB118" s="164" t="n"/>
      <c r="BC118" s="164" t="n"/>
      <c r="BD118" s="164" t="n"/>
      <c r="BE118" s="164" t="n"/>
      <c r="BF118" s="164" t="n"/>
      <c r="BG118" s="164" t="n"/>
      <c r="BH118" s="164" t="n"/>
      <c r="BI118" s="165" t="n"/>
      <c r="BJ118" s="2" t="n"/>
      <c r="BK118" s="2" t="n"/>
      <c r="BL118" s="2" t="n"/>
      <c r="BM118" s="2" t="n"/>
      <c r="BN118" s="2" t="n"/>
      <c r="BO118" s="2" t="n"/>
      <c r="BP118" s="143" t="n"/>
      <c r="BV118" s="144" t="n"/>
      <c r="BW118" s="143" t="n"/>
      <c r="CG118" s="144" t="n"/>
      <c r="DU118" s="144" t="n"/>
      <c r="DV118" s="2" t="n"/>
      <c r="DW118" s="2" t="n"/>
      <c r="DX118" s="2" t="n"/>
      <c r="DY118" s="2" t="n"/>
      <c r="DZ118" s="2" t="n"/>
      <c r="EA118" s="2" t="n"/>
      <c r="EB118" s="2" t="n"/>
      <c r="EC118" s="2" t="n"/>
    </row>
    <row r="119" ht="6.75" customHeight="1" s="118">
      <c r="A119" s="2" t="n"/>
      <c r="B119" s="2" t="n"/>
      <c r="C119" s="2" t="n"/>
      <c r="D119" s="2" t="n"/>
      <c r="E119" s="166" t="inlineStr">
        <is>
          <t>現住所</t>
        </is>
      </c>
      <c r="F119" s="167" t="n"/>
      <c r="G119" s="167" t="n"/>
      <c r="H119" s="167" t="n"/>
      <c r="I119" s="167" t="n"/>
      <c r="J119" s="167" t="n"/>
      <c r="K119" s="168" t="n"/>
      <c r="L119" s="107" t="inlineStr">
        <is>
          <t>〒</t>
        </is>
      </c>
      <c r="M119" s="167" t="n"/>
      <c r="N119" s="167" t="n"/>
      <c r="O119" s="167" t="n"/>
      <c r="P119" s="169">
        <f>計算!$H$4</f>
        <v/>
      </c>
      <c r="Q119" s="167" t="n"/>
      <c r="R119" s="167" t="n"/>
      <c r="S119" s="167" t="n"/>
      <c r="T119" s="167" t="n"/>
      <c r="U119" s="167" t="n"/>
      <c r="V119" s="167" t="n"/>
      <c r="W119" s="167" t="n"/>
      <c r="X119" s="167" t="n"/>
      <c r="Y119" s="167" t="n"/>
      <c r="Z119" s="167" t="n"/>
      <c r="AA119" s="167" t="n"/>
      <c r="AB119" s="167" t="n"/>
      <c r="AC119" s="167" t="n"/>
      <c r="AD119" s="167" t="n"/>
      <c r="AE119" s="167" t="n"/>
      <c r="AF119" s="167" t="n"/>
      <c r="AG119" s="167" t="n"/>
      <c r="AH119" s="167" t="n"/>
      <c r="AI119" s="167" t="n"/>
      <c r="AJ119" s="167"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43" t="n"/>
      <c r="BV119" s="144" t="n"/>
      <c r="BW119" s="143" t="n"/>
      <c r="CG119" s="144" t="n"/>
      <c r="DU119" s="144" t="n"/>
      <c r="DV119" s="2" t="n"/>
      <c r="DW119" s="2" t="n"/>
      <c r="DX119" s="2" t="n"/>
      <c r="DY119" s="2" t="n"/>
      <c r="DZ119" s="2" t="n"/>
      <c r="EA119" s="2" t="n"/>
      <c r="EB119" s="2" t="n"/>
      <c r="EC119" s="2" t="n"/>
    </row>
    <row r="120" ht="4.5" customHeight="1" s="118">
      <c r="A120" s="2" t="n"/>
      <c r="B120" s="2" t="n"/>
      <c r="C120" s="2" t="n"/>
      <c r="D120" s="2" t="n"/>
      <c r="E120" s="143" t="n"/>
      <c r="K120" s="144" t="n"/>
      <c r="L120" s="143"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47" t="n"/>
      <c r="BQ120" s="148" t="n"/>
      <c r="BR120" s="148" t="n"/>
      <c r="BS120" s="148" t="n"/>
      <c r="BT120" s="148" t="n"/>
      <c r="BU120" s="148" t="n"/>
      <c r="BV120" s="149" t="n"/>
      <c r="BW120" s="147" t="n"/>
      <c r="BX120" s="148" t="n"/>
      <c r="BY120" s="148" t="n"/>
      <c r="BZ120" s="148" t="n"/>
      <c r="CA120" s="148" t="n"/>
      <c r="CB120" s="148" t="n"/>
      <c r="CC120" s="148" t="n"/>
      <c r="CD120" s="148" t="n"/>
      <c r="CE120" s="148" t="n"/>
      <c r="CF120" s="148" t="n"/>
      <c r="CG120" s="149" t="n"/>
      <c r="DU120" s="144" t="n"/>
      <c r="DV120" s="2" t="n"/>
      <c r="DW120" s="2" t="n"/>
      <c r="DX120" s="2" t="n"/>
      <c r="DY120" s="2" t="n"/>
      <c r="DZ120" s="2" t="n"/>
      <c r="EA120" s="2" t="n"/>
      <c r="EB120" s="2" t="n"/>
      <c r="EC120" s="2" t="n"/>
    </row>
    <row r="121" ht="6.75" customHeight="1" s="118">
      <c r="A121" s="2" t="n"/>
      <c r="B121" s="2" t="n"/>
      <c r="C121" s="2" t="n"/>
      <c r="D121" s="2" t="n"/>
      <c r="E121" s="143" t="n"/>
      <c r="K121" s="144" t="n"/>
      <c r="L121" s="143"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0" t="inlineStr">
        <is>
          <t>校内外の諸活動</t>
        </is>
      </c>
      <c r="BQ121" s="140" t="n"/>
      <c r="BR121" s="140" t="n"/>
      <c r="BS121" s="140" t="n"/>
      <c r="BT121" s="140" t="n"/>
      <c r="BU121" s="140" t="n"/>
      <c r="BV121" s="141" t="n"/>
      <c r="BW121" s="171">
        <f>計算!$AQ$4</f>
        <v/>
      </c>
      <c r="BX121" s="140" t="n"/>
      <c r="BY121" s="140" t="n"/>
      <c r="BZ121" s="140" t="n"/>
      <c r="CA121" s="140" t="n"/>
      <c r="CB121" s="140" t="n"/>
      <c r="CC121" s="140" t="n"/>
      <c r="CD121" s="140" t="n"/>
      <c r="CE121" s="140" t="n"/>
      <c r="CF121" s="140" t="n"/>
      <c r="CG121" s="140" t="n"/>
      <c r="CH121" s="140" t="n"/>
      <c r="CI121" s="140" t="n"/>
      <c r="CJ121" s="140" t="n"/>
      <c r="CK121" s="140" t="n"/>
      <c r="CL121" s="140" t="n"/>
      <c r="CM121" s="140" t="n"/>
      <c r="CN121" s="140" t="n"/>
      <c r="CO121" s="140" t="n"/>
      <c r="CP121" s="140" t="n"/>
      <c r="CQ121" s="140" t="n"/>
      <c r="CR121" s="140" t="n"/>
      <c r="CS121" s="140" t="n"/>
      <c r="CT121" s="140" t="n"/>
      <c r="CU121" s="140" t="n"/>
      <c r="CV121" s="140" t="n"/>
      <c r="CW121" s="140" t="n"/>
      <c r="CX121" s="140" t="n"/>
      <c r="CY121" s="140" t="n"/>
      <c r="CZ121" s="140" t="n"/>
      <c r="DA121" s="140" t="n"/>
      <c r="DB121" s="140" t="n"/>
      <c r="DC121" s="140" t="n"/>
      <c r="DD121" s="140" t="n"/>
      <c r="DE121" s="140" t="n"/>
      <c r="DF121" s="140" t="n"/>
      <c r="DG121" s="140" t="n"/>
      <c r="DH121" s="140" t="n"/>
      <c r="DI121" s="140" t="n"/>
      <c r="DJ121" s="140" t="n"/>
      <c r="DK121" s="140" t="n"/>
      <c r="DL121" s="140" t="n"/>
      <c r="DM121" s="140" t="n"/>
      <c r="DN121" s="140" t="n"/>
      <c r="DO121" s="140" t="n"/>
      <c r="DP121" s="140" t="n"/>
      <c r="DQ121" s="140" t="n"/>
      <c r="DR121" s="140" t="n"/>
      <c r="DS121" s="140" t="n"/>
      <c r="DT121" s="140" t="n"/>
      <c r="DU121" s="141" t="n"/>
      <c r="DV121" s="7" t="n"/>
      <c r="DW121" s="2" t="n"/>
      <c r="DX121" s="2" t="n"/>
      <c r="DY121" s="2" t="n"/>
      <c r="DZ121" s="2" t="n"/>
      <c r="EA121" s="2" t="n"/>
      <c r="EB121" s="2" t="n"/>
      <c r="EC121" s="2" t="n"/>
    </row>
    <row r="122" ht="6.75" customHeight="1" s="118">
      <c r="A122" s="2" t="n"/>
      <c r="B122" s="2" t="n"/>
      <c r="C122" s="2" t="n"/>
      <c r="D122" s="2" t="n"/>
      <c r="E122" s="143" t="n"/>
      <c r="K122" s="144" t="n"/>
      <c r="L122" s="172">
        <f>計算!$I$4</f>
        <v/>
      </c>
      <c r="BI122" s="144" t="n"/>
      <c r="BJ122" s="2" t="n"/>
      <c r="BK122" s="2" t="n"/>
      <c r="BL122" s="2" t="n"/>
      <c r="BM122" s="2" t="n"/>
      <c r="BN122" s="2" t="n"/>
      <c r="BO122" s="2" t="n"/>
      <c r="BP122" s="143" t="n"/>
      <c r="BV122" s="144" t="n"/>
      <c r="DU122" s="144" t="n"/>
      <c r="DV122" s="7" t="n"/>
      <c r="DW122" s="2" t="n"/>
      <c r="DX122" s="2" t="n"/>
      <c r="DY122" s="2" t="n"/>
      <c r="DZ122" s="2" t="n"/>
      <c r="EA122" s="2" t="n"/>
      <c r="EB122" s="2" t="n"/>
      <c r="EC122" s="2" t="n"/>
    </row>
    <row r="123" ht="6.75" customHeight="1" s="118">
      <c r="A123" s="2" t="n"/>
      <c r="B123" s="2" t="n"/>
      <c r="C123" s="2" t="n"/>
      <c r="D123" s="2" t="n"/>
      <c r="E123" s="143" t="n"/>
      <c r="K123" s="144" t="n"/>
      <c r="L123" s="143" t="n"/>
      <c r="BI123" s="144" t="n"/>
      <c r="BJ123" s="2" t="n"/>
      <c r="BK123" s="2" t="n"/>
      <c r="BL123" s="2" t="n"/>
      <c r="BM123" s="2" t="n"/>
      <c r="BN123" s="2" t="n"/>
      <c r="BO123" s="2" t="n"/>
      <c r="BP123" s="143" t="n"/>
      <c r="BV123" s="144" t="n"/>
      <c r="DU123" s="144" t="n"/>
      <c r="DV123" s="7" t="n"/>
      <c r="DW123" s="2" t="n"/>
      <c r="DX123" s="2" t="n"/>
      <c r="DY123" s="2" t="n"/>
      <c r="DZ123" s="2" t="n"/>
      <c r="EA123" s="2" t="n"/>
      <c r="EB123" s="2" t="n"/>
      <c r="EC123" s="2" t="n"/>
    </row>
    <row r="124" ht="6.75" customHeight="1" s="118">
      <c r="A124" s="2" t="n"/>
      <c r="B124" s="2" t="n"/>
      <c r="C124" s="2" t="n"/>
      <c r="D124" s="2" t="n"/>
      <c r="E124" s="147" t="n"/>
      <c r="F124" s="148" t="n"/>
      <c r="G124" s="148" t="n"/>
      <c r="H124" s="148" t="n"/>
      <c r="I124" s="148" t="n"/>
      <c r="J124" s="148" t="n"/>
      <c r="K124" s="149" t="n"/>
      <c r="L124" s="147" t="n"/>
      <c r="M124" s="148" t="n"/>
      <c r="N124" s="148" t="n"/>
      <c r="O124" s="148" t="n"/>
      <c r="P124" s="148" t="n"/>
      <c r="Q124" s="148" t="n"/>
      <c r="R124" s="148" t="n"/>
      <c r="S124" s="148" t="n"/>
      <c r="T124" s="148" t="n"/>
      <c r="U124" s="148" t="n"/>
      <c r="V124" s="148" t="n"/>
      <c r="W124" s="148" t="n"/>
      <c r="X124" s="148" t="n"/>
      <c r="Y124" s="148" t="n"/>
      <c r="Z124" s="148" t="n"/>
      <c r="AA124" s="148" t="n"/>
      <c r="AB124" s="148" t="n"/>
      <c r="AC124" s="148" t="n"/>
      <c r="AD124" s="148" t="n"/>
      <c r="AE124" s="148" t="n"/>
      <c r="AF124" s="148" t="n"/>
      <c r="AG124" s="148" t="n"/>
      <c r="AH124" s="148" t="n"/>
      <c r="AI124" s="148" t="n"/>
      <c r="AJ124" s="148" t="n"/>
      <c r="AK124" s="148" t="n"/>
      <c r="AL124" s="148" t="n"/>
      <c r="AM124" s="148" t="n"/>
      <c r="AN124" s="148" t="n"/>
      <c r="AO124" s="148" t="n"/>
      <c r="AP124" s="148" t="n"/>
      <c r="AQ124" s="148" t="n"/>
      <c r="AR124" s="148" t="n"/>
      <c r="AS124" s="148" t="n"/>
      <c r="AT124" s="148" t="n"/>
      <c r="AU124" s="148" t="n"/>
      <c r="AV124" s="148" t="n"/>
      <c r="AW124" s="148" t="n"/>
      <c r="AX124" s="148" t="n"/>
      <c r="AY124" s="148" t="n"/>
      <c r="AZ124" s="148" t="n"/>
      <c r="BA124" s="148" t="n"/>
      <c r="BB124" s="148" t="n"/>
      <c r="BC124" s="148" t="n"/>
      <c r="BD124" s="148" t="n"/>
      <c r="BE124" s="148" t="n"/>
      <c r="BF124" s="148" t="n"/>
      <c r="BG124" s="148" t="n"/>
      <c r="BH124" s="148" t="n"/>
      <c r="BI124" s="149" t="n"/>
      <c r="BJ124" s="2" t="n"/>
      <c r="BK124" s="2" t="n"/>
      <c r="BL124" s="2" t="n"/>
      <c r="BM124" s="2" t="n"/>
      <c r="BN124" s="2" t="n"/>
      <c r="BO124" s="2" t="n"/>
      <c r="BP124" s="143" t="n"/>
      <c r="BV124" s="144" t="n"/>
      <c r="DU124" s="144" t="n"/>
      <c r="DV124" s="7" t="n"/>
      <c r="DW124" s="2" t="n"/>
      <c r="DX124" s="2" t="n"/>
      <c r="DY124" s="2" t="n"/>
      <c r="DZ124" s="2" t="n"/>
      <c r="EA124" s="2" t="n"/>
      <c r="EB124" s="2" t="n"/>
      <c r="EC124" s="2" t="n"/>
    </row>
    <row r="125" ht="6.75" customHeight="1" s="118">
      <c r="A125" s="2" t="n"/>
      <c r="B125" s="2" t="n"/>
      <c r="C125" s="2" t="n"/>
      <c r="D125" s="2" t="n"/>
      <c r="E125" s="161" t="inlineStr">
        <is>
          <t>ふ り が な</t>
        </is>
      </c>
      <c r="F125" s="140" t="n"/>
      <c r="G125" s="140" t="n"/>
      <c r="H125" s="140" t="n"/>
      <c r="I125" s="140" t="n"/>
      <c r="J125" s="140" t="n"/>
      <c r="K125" s="141" t="n"/>
      <c r="L125" s="162">
        <f>計算!$M$4</f>
        <v/>
      </c>
      <c r="M125" s="140" t="n"/>
      <c r="N125" s="140" t="n"/>
      <c r="O125" s="140" t="n"/>
      <c r="P125" s="140" t="n"/>
      <c r="Q125" s="140" t="n"/>
      <c r="R125" s="140" t="n"/>
      <c r="S125" s="140" t="n"/>
      <c r="T125" s="140" t="n"/>
      <c r="U125" s="140" t="n"/>
      <c r="V125" s="140" t="n"/>
      <c r="W125" s="140" t="n"/>
      <c r="X125" s="140" t="n"/>
      <c r="Y125" s="140" t="n"/>
      <c r="Z125" s="140" t="n"/>
      <c r="AA125" s="140" t="n"/>
      <c r="AB125" s="140" t="n"/>
      <c r="AC125" s="140" t="n"/>
      <c r="AD125" s="140" t="n"/>
      <c r="AE125" s="140" t="n"/>
      <c r="AF125" s="140" t="n"/>
      <c r="AG125" s="140" t="n"/>
      <c r="AH125" s="140" t="n"/>
      <c r="AI125" s="140" t="n"/>
      <c r="AJ125" s="140" t="n"/>
      <c r="AK125" s="140" t="n"/>
      <c r="AL125" s="140" t="n"/>
      <c r="AM125" s="140" t="n"/>
      <c r="AN125" s="140" t="n"/>
      <c r="AO125" s="140" t="n"/>
      <c r="AP125" s="140" t="n"/>
      <c r="AQ125" s="140" t="n"/>
      <c r="AR125" s="140" t="n"/>
      <c r="AS125" s="140" t="n"/>
      <c r="AT125" s="140" t="n"/>
      <c r="AU125" s="140" t="n"/>
      <c r="AV125" s="140" t="n"/>
      <c r="AW125" s="140" t="n"/>
      <c r="AX125" s="140" t="n"/>
      <c r="AY125" s="140" t="n"/>
      <c r="AZ125" s="140" t="n"/>
      <c r="BA125" s="140" t="n"/>
      <c r="BB125" s="140" t="n"/>
      <c r="BC125" s="140" t="n"/>
      <c r="BD125" s="140" t="n"/>
      <c r="BE125" s="140" t="n"/>
      <c r="BF125" s="140" t="n"/>
      <c r="BG125" s="140" t="n"/>
      <c r="BH125" s="140" t="n"/>
      <c r="BI125" s="141" t="n"/>
      <c r="BJ125" s="2" t="n"/>
      <c r="BK125" s="2" t="n"/>
      <c r="BL125" s="2" t="n"/>
      <c r="BM125" s="2" t="n"/>
      <c r="BN125" s="2" t="n"/>
      <c r="BO125" s="2" t="n"/>
      <c r="BP125" s="143" t="n"/>
      <c r="BV125" s="144" t="n"/>
      <c r="DU125" s="144" t="n"/>
      <c r="DV125" s="7" t="n"/>
      <c r="DW125" s="2" t="n"/>
      <c r="DX125" s="2" t="n"/>
      <c r="DY125" s="2" t="n"/>
      <c r="DZ125" s="2" t="n"/>
      <c r="EA125" s="2" t="n"/>
      <c r="EB125" s="2" t="n"/>
      <c r="EC125" s="2" t="n"/>
    </row>
    <row r="126" ht="6.75" customHeight="1" s="118">
      <c r="A126" s="2" t="n"/>
      <c r="B126" s="2" t="n"/>
      <c r="C126" s="2" t="n"/>
      <c r="D126" s="2" t="n"/>
      <c r="E126" s="143" t="n"/>
      <c r="K126" s="144" t="n"/>
      <c r="BI126" s="144" t="n"/>
      <c r="BJ126" s="2" t="n"/>
      <c r="BK126" s="2" t="n"/>
      <c r="BL126" s="2" t="n"/>
      <c r="BM126" s="2" t="n"/>
      <c r="BN126" s="2" t="n"/>
      <c r="BO126" s="2" t="n"/>
      <c r="BP126" s="143" t="n"/>
      <c r="BV126" s="144" t="n"/>
      <c r="DU126" s="144" t="n"/>
      <c r="DV126" s="7" t="n"/>
      <c r="DW126" s="2" t="n"/>
      <c r="DX126" s="2" t="n"/>
      <c r="DY126" s="2" t="n"/>
      <c r="DZ126" s="2" t="n"/>
      <c r="EA126" s="2" t="n"/>
      <c r="EB126" s="2" t="n"/>
      <c r="EC126" s="2" t="n"/>
    </row>
    <row r="127" ht="6.75" customHeight="1" s="118">
      <c r="A127" s="2" t="n"/>
      <c r="B127" s="2" t="n"/>
      <c r="C127" s="2" t="n"/>
      <c r="D127" s="2" t="n"/>
      <c r="E127" s="163" t="n"/>
      <c r="F127" s="164" t="n"/>
      <c r="G127" s="164" t="n"/>
      <c r="H127" s="164" t="n"/>
      <c r="I127" s="164" t="n"/>
      <c r="J127" s="164" t="n"/>
      <c r="K127" s="165" t="n"/>
      <c r="L127" s="164" t="n"/>
      <c r="M127" s="164" t="n"/>
      <c r="N127" s="164" t="n"/>
      <c r="O127" s="164" t="n"/>
      <c r="P127" s="164" t="n"/>
      <c r="Q127" s="164" t="n"/>
      <c r="R127" s="164" t="n"/>
      <c r="S127" s="164" t="n"/>
      <c r="T127" s="164" t="n"/>
      <c r="U127" s="164" t="n"/>
      <c r="V127" s="164" t="n"/>
      <c r="W127" s="164" t="n"/>
      <c r="X127" s="164" t="n"/>
      <c r="Y127" s="164" t="n"/>
      <c r="Z127" s="164" t="n"/>
      <c r="AA127" s="164" t="n"/>
      <c r="AB127" s="164" t="n"/>
      <c r="AC127" s="164" t="n"/>
      <c r="AD127" s="164" t="n"/>
      <c r="AE127" s="164" t="n"/>
      <c r="AF127" s="164" t="n"/>
      <c r="AG127" s="164" t="n"/>
      <c r="AH127" s="164" t="n"/>
      <c r="AI127" s="164" t="n"/>
      <c r="AJ127" s="164" t="n"/>
      <c r="AK127" s="164" t="n"/>
      <c r="AL127" s="164" t="n"/>
      <c r="AM127" s="164" t="n"/>
      <c r="AN127" s="164" t="n"/>
      <c r="AO127" s="164" t="n"/>
      <c r="AP127" s="164" t="n"/>
      <c r="AQ127" s="164" t="n"/>
      <c r="AR127" s="164" t="n"/>
      <c r="AS127" s="164" t="n"/>
      <c r="AT127" s="164" t="n"/>
      <c r="AU127" s="164" t="n"/>
      <c r="AV127" s="164" t="n"/>
      <c r="AW127" s="164" t="n"/>
      <c r="AX127" s="164" t="n"/>
      <c r="AY127" s="164" t="n"/>
      <c r="AZ127" s="164" t="n"/>
      <c r="BA127" s="164" t="n"/>
      <c r="BB127" s="164" t="n"/>
      <c r="BC127" s="164" t="n"/>
      <c r="BD127" s="164" t="n"/>
      <c r="BE127" s="164" t="n"/>
      <c r="BF127" s="164" t="n"/>
      <c r="BG127" s="164" t="n"/>
      <c r="BH127" s="164" t="n"/>
      <c r="BI127" s="165" t="n"/>
      <c r="BJ127" s="2" t="n"/>
      <c r="BK127" s="2" t="n"/>
      <c r="BL127" s="2" t="n"/>
      <c r="BM127" s="2" t="n"/>
      <c r="BN127" s="2" t="n"/>
      <c r="BO127" s="2" t="n"/>
      <c r="BP127" s="143" t="n"/>
      <c r="BV127" s="144" t="n"/>
      <c r="DU127" s="144" t="n"/>
      <c r="DV127" s="7" t="n"/>
      <c r="DW127" s="2" t="n"/>
      <c r="DX127" s="2" t="n"/>
      <c r="DY127" s="2" t="n"/>
      <c r="DZ127" s="2" t="n"/>
      <c r="EA127" s="2" t="n"/>
      <c r="EB127" s="2" t="n"/>
      <c r="EC127" s="2" t="n"/>
    </row>
    <row r="128" ht="6.75" customHeight="1" s="118">
      <c r="A128" s="2" t="n"/>
      <c r="B128" s="2" t="n"/>
      <c r="C128" s="2" t="n"/>
      <c r="D128" s="2" t="n"/>
      <c r="E128" s="166" t="inlineStr">
        <is>
          <t>連絡先</t>
        </is>
      </c>
      <c r="F128" s="167" t="n"/>
      <c r="G128" s="167" t="n"/>
      <c r="H128" s="167" t="n"/>
      <c r="I128" s="167" t="n"/>
      <c r="J128" s="167" t="n"/>
      <c r="K128" s="168" t="n"/>
      <c r="L128" s="107" t="inlineStr">
        <is>
          <t>〒</t>
        </is>
      </c>
      <c r="M128" s="167" t="n"/>
      <c r="N128" s="167" t="n"/>
      <c r="O128" s="167" t="n"/>
      <c r="P128" s="173">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43" t="n"/>
      <c r="BV128" s="144" t="n"/>
      <c r="DU128" s="144" t="n"/>
      <c r="DV128" s="7" t="n"/>
      <c r="DW128" s="2" t="n"/>
      <c r="DX128" s="2" t="n"/>
      <c r="DY128" s="2" t="n"/>
      <c r="DZ128" s="2" t="n"/>
      <c r="EA128" s="2" t="n"/>
      <c r="EB128" s="2" t="n"/>
      <c r="EC128" s="2" t="n"/>
    </row>
    <row r="129" ht="6.75" customHeight="1" s="118">
      <c r="A129" s="2" t="n"/>
      <c r="B129" s="2" t="n"/>
      <c r="C129" s="2" t="n"/>
      <c r="D129" s="2" t="n"/>
      <c r="E129" s="143" t="n"/>
      <c r="K129" s="144" t="n"/>
      <c r="L129" s="143"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43" t="n"/>
      <c r="BV129" s="144" t="n"/>
      <c r="DU129" s="144" t="n"/>
      <c r="DV129" s="7" t="n"/>
      <c r="DW129" s="2" t="n"/>
      <c r="DX129" s="2" t="n"/>
      <c r="DY129" s="2" t="n"/>
      <c r="DZ129" s="2" t="n"/>
      <c r="EA129" s="2" t="n"/>
      <c r="EB129" s="2" t="n"/>
      <c r="EC129" s="2" t="n"/>
    </row>
    <row r="130" ht="6.75" customHeight="1" s="118">
      <c r="A130" s="2" t="n"/>
      <c r="B130" s="2" t="n"/>
      <c r="C130" s="2" t="n"/>
      <c r="D130" s="2" t="n"/>
      <c r="E130" s="143" t="n"/>
      <c r="K130" s="144" t="n"/>
      <c r="L130" s="143"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43" t="n"/>
      <c r="BV130" s="144" t="n"/>
      <c r="DU130" s="144" t="n"/>
      <c r="DV130" s="7" t="n"/>
      <c r="DW130" s="2" t="n"/>
      <c r="DX130" s="2" t="n"/>
      <c r="DY130" s="2" t="n"/>
      <c r="DZ130" s="2" t="n"/>
      <c r="EA130" s="2" t="n"/>
      <c r="EB130" s="2" t="n"/>
      <c r="EC130" s="2" t="n"/>
    </row>
    <row r="131" ht="6.75" customHeight="1" s="118">
      <c r="A131" s="2" t="n"/>
      <c r="B131" s="2" t="n"/>
      <c r="C131" s="2" t="n"/>
      <c r="D131" s="2" t="n"/>
      <c r="E131" s="143" t="n"/>
      <c r="K131" s="144" t="n"/>
      <c r="L131" s="174">
        <f>計算!$L$4</f>
        <v/>
      </c>
      <c r="BI131" s="144" t="n"/>
      <c r="BJ131" s="2" t="n"/>
      <c r="BK131" s="2" t="n"/>
      <c r="BL131" s="2" t="n"/>
      <c r="BM131" s="2" t="n"/>
      <c r="BN131" s="2" t="n"/>
      <c r="BO131" s="2" t="n"/>
      <c r="BP131" s="143" t="n"/>
      <c r="BV131" s="144" t="n"/>
      <c r="DU131" s="144" t="n"/>
      <c r="DV131" s="7" t="n"/>
      <c r="DW131" s="2" t="n"/>
      <c r="DX131" s="2" t="n"/>
      <c r="DY131" s="2" t="n"/>
      <c r="DZ131" s="2" t="n"/>
      <c r="EA131" s="2" t="n"/>
      <c r="EB131" s="2" t="n"/>
      <c r="EC131" s="2" t="n"/>
    </row>
    <row r="132" ht="6.75" customHeight="1" s="118">
      <c r="A132" s="2" t="n"/>
      <c r="B132" s="2" t="n"/>
      <c r="C132" s="2" t="n"/>
      <c r="D132" s="2" t="n"/>
      <c r="E132" s="147" t="n"/>
      <c r="F132" s="148" t="n"/>
      <c r="G132" s="148" t="n"/>
      <c r="H132" s="148" t="n"/>
      <c r="I132" s="148" t="n"/>
      <c r="J132" s="148" t="n"/>
      <c r="K132" s="149" t="n"/>
      <c r="L132" s="148" t="n"/>
      <c r="M132" s="148" t="n"/>
      <c r="N132" s="148" t="n"/>
      <c r="O132" s="148" t="n"/>
      <c r="P132" s="148" t="n"/>
      <c r="Q132" s="148" t="n"/>
      <c r="R132" s="148" t="n"/>
      <c r="S132" s="148" t="n"/>
      <c r="T132" s="148" t="n"/>
      <c r="U132" s="148" t="n"/>
      <c r="V132" s="148" t="n"/>
      <c r="W132" s="148" t="n"/>
      <c r="X132" s="148" t="n"/>
      <c r="Y132" s="148" t="n"/>
      <c r="Z132" s="148" t="n"/>
      <c r="AA132" s="148" t="n"/>
      <c r="AB132" s="148" t="n"/>
      <c r="AC132" s="148" t="n"/>
      <c r="AD132" s="148" t="n"/>
      <c r="AE132" s="148" t="n"/>
      <c r="AF132" s="148" t="n"/>
      <c r="AG132" s="148" t="n"/>
      <c r="AH132" s="148" t="n"/>
      <c r="AI132" s="148" t="n"/>
      <c r="AJ132" s="148" t="n"/>
      <c r="AK132" s="148" t="n"/>
      <c r="AL132" s="148" t="n"/>
      <c r="AM132" s="148" t="n"/>
      <c r="AN132" s="148" t="n"/>
      <c r="AO132" s="148" t="n"/>
      <c r="AP132" s="148" t="n"/>
      <c r="AQ132" s="148" t="n"/>
      <c r="AR132" s="148" t="n"/>
      <c r="AS132" s="148" t="n"/>
      <c r="AT132" s="148" t="n"/>
      <c r="AU132" s="148" t="n"/>
      <c r="AV132" s="148" t="n"/>
      <c r="AW132" s="148" t="n"/>
      <c r="AX132" s="148" t="n"/>
      <c r="AY132" s="148" t="n"/>
      <c r="AZ132" s="148" t="n"/>
      <c r="BA132" s="148" t="n"/>
      <c r="BB132" s="148" t="n"/>
      <c r="BC132" s="148" t="n"/>
      <c r="BD132" s="148" t="n"/>
      <c r="BE132" s="148" t="n"/>
      <c r="BF132" s="148" t="n"/>
      <c r="BG132" s="148" t="n"/>
      <c r="BH132" s="148" t="n"/>
      <c r="BI132" s="149" t="n"/>
      <c r="BJ132" s="2" t="n"/>
      <c r="BK132" s="2" t="n"/>
      <c r="BL132" s="2" t="n"/>
      <c r="BM132" s="2" t="n"/>
      <c r="BN132" s="2" t="n"/>
      <c r="BO132" s="2" t="n"/>
      <c r="BP132" s="143" t="n"/>
      <c r="BV132" s="144" t="n"/>
      <c r="DU132" s="144"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43" t="n"/>
      <c r="BV133" s="144" t="n"/>
      <c r="DU133" s="144"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43" t="n"/>
      <c r="BV134" s="144" t="n"/>
      <c r="DU134" s="144"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43" t="n"/>
      <c r="BV135" s="144" t="n"/>
      <c r="DU135" s="144"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43" t="n"/>
      <c r="BV136" s="144" t="n"/>
      <c r="DU136" s="144"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43" t="n"/>
      <c r="BV137" s="144" t="n"/>
      <c r="DU137" s="144"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75" t="n"/>
      <c r="BQ138" s="140" t="n"/>
      <c r="BR138" s="176" t="n"/>
      <c r="BS138" s="140" t="n"/>
      <c r="BT138" s="140" t="n"/>
      <c r="BU138" s="28" t="n"/>
      <c r="BV138" s="29" t="n"/>
      <c r="BW138" s="177">
        <f>計算!$AR$4</f>
        <v/>
      </c>
      <c r="BX138" s="140" t="n"/>
      <c r="BY138" s="140" t="n"/>
      <c r="BZ138" s="140" t="n"/>
      <c r="CA138" s="140" t="n"/>
      <c r="CB138" s="140" t="n"/>
      <c r="CC138" s="140" t="n"/>
      <c r="CD138" s="140" t="n"/>
      <c r="CE138" s="140" t="n"/>
      <c r="CF138" s="140" t="n"/>
      <c r="CG138" s="140" t="n"/>
      <c r="CH138" s="140" t="n"/>
      <c r="CI138" s="140" t="n"/>
      <c r="CJ138" s="140" t="n"/>
      <c r="CK138" s="140" t="n"/>
      <c r="CL138" s="140" t="n"/>
      <c r="CM138" s="140" t="n"/>
      <c r="CN138" s="140" t="n"/>
      <c r="CO138" s="140" t="n"/>
      <c r="CP138" s="140" t="n"/>
      <c r="CQ138" s="140" t="n"/>
      <c r="CR138" s="140" t="n"/>
      <c r="CS138" s="140" t="n"/>
      <c r="CT138" s="140" t="n"/>
      <c r="CU138" s="140" t="n"/>
      <c r="CV138" s="140" t="n"/>
      <c r="CW138" s="140" t="n"/>
      <c r="CX138" s="140" t="n"/>
      <c r="CY138" s="140" t="n"/>
      <c r="CZ138" s="140" t="n"/>
      <c r="DA138" s="140" t="n"/>
      <c r="DB138" s="140" t="n"/>
      <c r="DC138" s="140" t="n"/>
      <c r="DD138" s="140" t="n"/>
      <c r="DE138" s="140" t="n"/>
      <c r="DF138" s="140" t="n"/>
      <c r="DG138" s="140" t="n"/>
      <c r="DH138" s="140" t="n"/>
      <c r="DI138" s="140" t="n"/>
      <c r="DJ138" s="140" t="n"/>
      <c r="DK138" s="140" t="n"/>
      <c r="DL138" s="140" t="n"/>
      <c r="DM138" s="140" t="n"/>
      <c r="DN138" s="140" t="n"/>
      <c r="DO138" s="140" t="n"/>
      <c r="DP138" s="140" t="n"/>
      <c r="DQ138" s="140" t="n"/>
      <c r="DR138" s="140" t="n"/>
      <c r="DS138" s="140" t="n"/>
      <c r="DT138" s="140" t="n"/>
      <c r="DU138" s="141"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43" t="n"/>
      <c r="BU139" s="31" t="n"/>
      <c r="BV139" s="32" t="n"/>
      <c r="DU139" s="144"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43" t="n"/>
      <c r="BU140" s="72" t="n"/>
      <c r="BV140" s="144" t="n"/>
      <c r="DU140" s="144"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43" t="n"/>
      <c r="BV141" s="144" t="n"/>
      <c r="DU141" s="144"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43" t="n"/>
      <c r="BV142" s="144" t="n"/>
      <c r="DU142" s="144"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43" t="n"/>
      <c r="BV143" s="144" t="n"/>
      <c r="DU143" s="144" t="n"/>
      <c r="DV143" s="7" t="n"/>
      <c r="DW143" s="2" t="n"/>
      <c r="DX143" s="2" t="n"/>
      <c r="DY143" s="2" t="n"/>
      <c r="DZ143" s="2" t="n"/>
      <c r="EA143" s="2" t="n"/>
      <c r="EB143" s="2" t="n"/>
      <c r="EC143" s="2" t="n"/>
    </row>
    <row r="144" ht="6.75" customHeight="1" s="118">
      <c r="A144" s="2" t="n"/>
      <c r="B144" s="2" t="n"/>
      <c r="C144" s="2" t="n"/>
      <c r="D144" s="2" t="n"/>
      <c r="E144" s="178" t="inlineStr">
        <is>
          <t>在籍校</t>
        </is>
      </c>
      <c r="F144" s="140" t="n"/>
      <c r="G144" s="140" t="n"/>
      <c r="H144" s="140" t="n"/>
      <c r="I144" s="140" t="n"/>
      <c r="J144" s="140" t="n"/>
      <c r="K144" s="141"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0" t="n"/>
      <c r="AY144" s="140" t="n"/>
      <c r="AZ144" s="140" t="n"/>
      <c r="BA144" s="140" t="n"/>
      <c r="BB144" s="140" t="n"/>
      <c r="BC144" s="140" t="n"/>
      <c r="BD144" s="140" t="n"/>
      <c r="BE144" s="140" t="n"/>
      <c r="BF144" s="140" t="n"/>
      <c r="BG144" s="140" t="n"/>
      <c r="BH144" s="140" t="n"/>
      <c r="BI144" s="141" t="n"/>
      <c r="BJ144" s="2" t="n"/>
      <c r="BK144" s="2" t="n"/>
      <c r="BL144" s="2" t="n"/>
      <c r="BM144" s="2" t="n"/>
      <c r="BN144" s="2" t="n"/>
      <c r="BO144" s="2" t="n"/>
      <c r="BP144" s="143" t="n"/>
      <c r="BV144" s="144" t="n"/>
      <c r="DU144" s="144" t="n"/>
      <c r="DV144" s="2" t="n"/>
      <c r="DW144" s="2" t="n"/>
      <c r="DX144" s="2" t="n"/>
      <c r="DY144" s="2" t="n"/>
      <c r="DZ144" s="2" t="n"/>
      <c r="EA144" s="2" t="n"/>
      <c r="EB144" s="2" t="n"/>
      <c r="EC144" s="2" t="n"/>
    </row>
    <row r="145" ht="6.75" customHeight="1" s="118">
      <c r="A145" s="2" t="n"/>
      <c r="B145" s="2" t="n"/>
      <c r="C145" s="2" t="n"/>
      <c r="D145" s="2" t="n"/>
      <c r="E145" s="143" t="n"/>
      <c r="K145" s="144" t="n"/>
      <c r="L145" s="36" t="n"/>
      <c r="M145" s="19" t="n"/>
      <c r="N145" s="19" t="n"/>
      <c r="O145" s="19" t="n"/>
      <c r="P145" s="19" t="n"/>
      <c r="Q145" s="19" t="n"/>
      <c r="R145" s="19" t="n"/>
      <c r="S145" s="19" t="n"/>
      <c r="T145" s="19" t="n"/>
      <c r="U145" s="19" t="n"/>
      <c r="V145" s="19" t="n"/>
      <c r="W145" s="19" t="n"/>
      <c r="X145" s="37" t="n"/>
      <c r="Y145" s="179">
        <f>計算!$N$4</f>
        <v/>
      </c>
      <c r="BI145" s="144" t="n"/>
      <c r="BJ145" s="2" t="n"/>
      <c r="BK145" s="2" t="n"/>
      <c r="BL145" s="2" t="n"/>
      <c r="BM145" s="2" t="n"/>
      <c r="BN145" s="2" t="n"/>
      <c r="BO145" s="2" t="n"/>
      <c r="BP145" s="143" t="n"/>
      <c r="BV145" s="144" t="n"/>
      <c r="DU145" s="144" t="n"/>
      <c r="DV145" s="2" t="n"/>
      <c r="DW145" s="2" t="n"/>
      <c r="DX145" s="2" t="n"/>
      <c r="DY145" s="2" t="n"/>
      <c r="DZ145" s="2" t="n"/>
      <c r="EA145" s="2" t="n"/>
      <c r="EB145" s="2" t="n"/>
      <c r="EC145" s="2" t="n"/>
    </row>
    <row r="146" ht="6.75" customHeight="1" s="118">
      <c r="A146" s="2" t="n"/>
      <c r="B146" s="2" t="n"/>
      <c r="C146" s="2" t="n"/>
      <c r="D146" s="2" t="n"/>
      <c r="E146" s="143" t="n"/>
      <c r="K146" s="144" t="n"/>
      <c r="L146" s="36" t="n"/>
      <c r="M146" s="19" t="n"/>
      <c r="N146" s="19" t="n"/>
      <c r="O146" s="19" t="n"/>
      <c r="P146" s="180">
        <f>IF(計算!$B$4="","",設定!$B$6)&amp;""</f>
        <v/>
      </c>
      <c r="S146" s="11" t="n"/>
      <c r="T146" s="11" t="n"/>
      <c r="U146" s="181">
        <f>IF(計算!$B$4="","",設定!$B$7)&amp;""</f>
        <v/>
      </c>
      <c r="W146" s="11" t="n"/>
      <c r="X146" s="12" t="n"/>
      <c r="Y146" s="143" t="n"/>
      <c r="BI146" s="144" t="n"/>
      <c r="BJ146" s="2" t="n"/>
      <c r="BK146" s="2" t="n"/>
      <c r="BL146" s="2" t="n"/>
      <c r="BM146" s="2" t="n"/>
      <c r="BN146" s="2" t="n"/>
      <c r="BO146" s="2" t="n"/>
      <c r="BP146" s="143" t="n"/>
      <c r="BV146" s="144" t="n"/>
      <c r="DU146" s="144" t="n"/>
      <c r="DV146" s="2" t="n"/>
      <c r="DW146" s="2" t="n"/>
      <c r="DX146" s="2" t="n"/>
      <c r="DY146" s="2" t="n"/>
      <c r="DZ146" s="2" t="n"/>
      <c r="EA146" s="2" t="n"/>
      <c r="EB146" s="2" t="n"/>
      <c r="EC146" s="2" t="n"/>
    </row>
    <row r="147" ht="6.75" customHeight="1" s="118">
      <c r="A147" s="2" t="n"/>
      <c r="B147" s="2" t="n"/>
      <c r="C147" s="2" t="n"/>
      <c r="D147" s="2" t="n"/>
      <c r="E147" s="143" t="n"/>
      <c r="K147" s="144" t="n"/>
      <c r="L147" s="92" t="inlineStr">
        <is>
          <t>令和</t>
        </is>
      </c>
      <c r="S147" s="52" t="inlineStr">
        <is>
          <t>年</t>
        </is>
      </c>
      <c r="W147" s="53" t="inlineStr">
        <is>
          <t>月</t>
        </is>
      </c>
      <c r="X147" s="144" t="n"/>
      <c r="Y147" s="143" t="n"/>
      <c r="BI147" s="144" t="n"/>
      <c r="BJ147" s="2" t="n"/>
      <c r="BK147" s="2" t="n"/>
      <c r="BL147" s="2" t="n"/>
      <c r="BM147" s="2" t="n"/>
      <c r="BN147" s="2" t="n"/>
      <c r="BO147" s="2" t="n"/>
      <c r="BP147" s="143" t="n"/>
      <c r="BV147" s="144" t="n"/>
      <c r="DU147" s="144" t="n"/>
      <c r="DV147" s="2" t="n"/>
      <c r="DW147" s="2" t="n"/>
      <c r="DX147" s="2" t="n"/>
      <c r="DY147" s="2" t="n"/>
      <c r="DZ147" s="2" t="n"/>
      <c r="EA147" s="2" t="n"/>
      <c r="EB147" s="2" t="n"/>
      <c r="EC147" s="2" t="n"/>
    </row>
    <row r="148" ht="6.75" customHeight="1" s="118">
      <c r="A148" s="2" t="n"/>
      <c r="B148" s="2" t="n"/>
      <c r="C148" s="2" t="n"/>
      <c r="D148" s="2" t="n"/>
      <c r="E148" s="143" t="n"/>
      <c r="K148" s="144" t="n"/>
      <c r="L148" s="143" t="n"/>
      <c r="X148" s="144" t="n"/>
      <c r="Y148" s="143" t="n"/>
      <c r="AW148" s="75" t="inlineStr">
        <is>
          <t>卒業</t>
        </is>
      </c>
      <c r="BI148" s="144" t="n"/>
      <c r="BJ148" s="2" t="n"/>
      <c r="BK148" s="2" t="n"/>
      <c r="BL148" s="2" t="n"/>
      <c r="BM148" s="2" t="n"/>
      <c r="BN148" s="2" t="n"/>
      <c r="BO148" s="2" t="n"/>
      <c r="BP148" s="143" t="n"/>
      <c r="BV148" s="144" t="n"/>
      <c r="DU148" s="144" t="n"/>
      <c r="DV148" s="2" t="n"/>
      <c r="DW148" s="2" t="n"/>
      <c r="DX148" s="2" t="n"/>
      <c r="DY148" s="2" t="n"/>
      <c r="DZ148" s="2" t="n"/>
      <c r="EA148" s="2" t="n"/>
      <c r="EB148" s="2" t="n"/>
      <c r="EC148" s="2" t="n"/>
    </row>
    <row r="149" ht="6.75" customHeight="1" s="118">
      <c r="A149" s="2" t="n"/>
      <c r="B149" s="2" t="n"/>
      <c r="C149" s="2" t="n"/>
      <c r="D149" s="2" t="n"/>
      <c r="E149" s="143" t="n"/>
      <c r="K149" s="144" t="n"/>
      <c r="L149" s="36" t="n"/>
      <c r="M149" s="19" t="n"/>
      <c r="N149" s="19" t="n"/>
      <c r="O149" s="19" t="n"/>
      <c r="P149" s="19" t="n"/>
      <c r="Q149" s="19" t="n"/>
      <c r="R149" s="19" t="n"/>
      <c r="S149" s="19" t="n"/>
      <c r="T149" s="19" t="n"/>
      <c r="U149" s="19" t="n"/>
      <c r="V149" s="19" t="n"/>
      <c r="W149" s="19" t="n"/>
      <c r="X149" s="37" t="n"/>
      <c r="Y149" s="143" t="n"/>
      <c r="BI149" s="144" t="n"/>
      <c r="BJ149" s="2" t="n"/>
      <c r="BK149" s="2" t="n"/>
      <c r="BL149" s="2" t="n"/>
      <c r="BM149" s="2" t="n"/>
      <c r="BN149" s="2" t="n"/>
      <c r="BO149" s="2" t="n"/>
      <c r="BP149" s="143" t="n"/>
      <c r="BV149" s="144" t="n"/>
      <c r="DU149" s="144" t="n"/>
      <c r="DV149" s="2" t="n"/>
      <c r="DW149" s="2" t="n"/>
      <c r="DX149" s="2" t="n"/>
      <c r="DY149" s="2" t="n"/>
      <c r="DZ149" s="2" t="n"/>
      <c r="EA149" s="2" t="n"/>
      <c r="EB149" s="2" t="n"/>
      <c r="EC149" s="2" t="n"/>
    </row>
    <row r="150" ht="6.75" customHeight="1" s="118">
      <c r="A150" s="2" t="n"/>
      <c r="B150" s="2" t="n"/>
      <c r="C150" s="2" t="n"/>
      <c r="D150" s="2" t="n"/>
      <c r="E150" s="143" t="n"/>
      <c r="K150" s="144" t="n"/>
      <c r="L150" s="36" t="n"/>
      <c r="M150" s="19" t="n"/>
      <c r="N150" s="19" t="n"/>
      <c r="O150" s="19" t="n"/>
      <c r="P150" s="19" t="n"/>
      <c r="Q150" s="19" t="n"/>
      <c r="R150" s="19" t="n"/>
      <c r="S150" s="19" t="n"/>
      <c r="T150" s="19" t="n"/>
      <c r="U150" s="19" t="n"/>
      <c r="V150" s="19" t="n"/>
      <c r="W150" s="19" t="n"/>
      <c r="X150" s="37" t="n"/>
      <c r="Y150" s="143" t="n"/>
      <c r="BI150" s="144" t="n"/>
      <c r="BJ150" s="2" t="n"/>
      <c r="BK150" s="2" t="n"/>
      <c r="BL150" s="2" t="n"/>
      <c r="BM150" s="2" t="n"/>
      <c r="BN150" s="2" t="n"/>
      <c r="BO150" s="2" t="n"/>
      <c r="BP150" s="143" t="n"/>
      <c r="BV150" s="144" t="n"/>
      <c r="DU150" s="144" t="n"/>
      <c r="DV150" s="2" t="n"/>
      <c r="DW150" s="2" t="n"/>
      <c r="DX150" s="2" t="n"/>
      <c r="DY150" s="2" t="n"/>
      <c r="DZ150" s="2" t="n"/>
      <c r="EA150" s="2" t="n"/>
      <c r="EB150" s="2" t="n"/>
      <c r="EC150" s="2" t="n"/>
    </row>
    <row r="151" ht="6.75" customHeight="1" s="118">
      <c r="A151" s="2" t="n"/>
      <c r="B151" s="2" t="n"/>
      <c r="C151" s="2" t="n"/>
      <c r="D151" s="2" t="n"/>
      <c r="E151" s="147" t="n"/>
      <c r="F151" s="148" t="n"/>
      <c r="G151" s="148" t="n"/>
      <c r="H151" s="148" t="n"/>
      <c r="I151" s="148" t="n"/>
      <c r="J151" s="148" t="n"/>
      <c r="K151" s="149"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48" t="n"/>
      <c r="AX151" s="148" t="n"/>
      <c r="AY151" s="148" t="n"/>
      <c r="AZ151" s="148" t="n"/>
      <c r="BA151" s="148" t="n"/>
      <c r="BB151" s="148" t="n"/>
      <c r="BC151" s="148" t="n"/>
      <c r="BD151" s="148" t="n"/>
      <c r="BE151" s="148" t="n"/>
      <c r="BF151" s="148" t="n"/>
      <c r="BG151" s="148" t="n"/>
      <c r="BH151" s="148" t="n"/>
      <c r="BI151" s="149" t="n"/>
      <c r="BJ151" s="2" t="n"/>
      <c r="BK151" s="2" t="n"/>
      <c r="BL151" s="2" t="n"/>
      <c r="BM151" s="2" t="n"/>
      <c r="BN151" s="2" t="n"/>
      <c r="BO151" s="2" t="n"/>
      <c r="BP151" s="143" t="n"/>
      <c r="BV151" s="144" t="n"/>
      <c r="DU151" s="144"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0" t="n"/>
      <c r="U152" s="17" t="n"/>
      <c r="V152" s="17" t="n"/>
      <c r="W152" s="76" t="n"/>
      <c r="X152" s="140"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43" t="n"/>
      <c r="BV152" s="144" t="n"/>
      <c r="DU152" s="144"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43" t="n"/>
      <c r="BV153" s="144" t="n"/>
      <c r="DU153" s="144"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43" t="n"/>
      <c r="BV154" s="144" t="n"/>
      <c r="DU154" s="144" t="n"/>
      <c r="DV154" s="2" t="n"/>
      <c r="DW154" s="2" t="n"/>
      <c r="DX154" s="2" t="n"/>
      <c r="DY154" s="2" t="n"/>
      <c r="DZ154" s="2" t="n"/>
      <c r="EA154" s="2" t="n"/>
      <c r="EB154" s="2" t="n"/>
      <c r="EC154" s="2" t="n"/>
    </row>
    <row r="155" ht="6.75" customHeight="1" s="118">
      <c r="A155" s="2" t="n"/>
      <c r="B155" s="2" t="n"/>
      <c r="C155" s="2" t="n"/>
      <c r="D155" s="2" t="n"/>
      <c r="E155" s="182" t="inlineStr">
        <is>
          <t>職　歴</t>
        </is>
      </c>
      <c r="K155" s="144" t="n"/>
      <c r="L155" s="54" t="inlineStr">
        <is>
          <t>平成</t>
        </is>
      </c>
      <c r="M155" s="140" t="n"/>
      <c r="N155" s="140" t="n"/>
      <c r="O155" s="140" t="n"/>
      <c r="P155" s="19" t="n"/>
      <c r="Q155" s="19" t="n"/>
      <c r="R155" s="19" t="n"/>
      <c r="S155" s="19" t="n"/>
      <c r="T155" s="19" t="n"/>
      <c r="U155" s="19" t="n"/>
      <c r="V155" s="19" t="n"/>
      <c r="W155" s="19" t="n"/>
      <c r="X155" s="37" t="n"/>
      <c r="Y155" s="172">
        <f>計算!$AV$4</f>
        <v/>
      </c>
      <c r="BI155" s="144" t="n"/>
      <c r="BJ155" s="2" t="n"/>
      <c r="BK155" s="2" t="n"/>
      <c r="BL155" s="2" t="n"/>
      <c r="BM155" s="2" t="n"/>
      <c r="BN155" s="2" t="n"/>
      <c r="BO155" s="2" t="n"/>
      <c r="BP155" s="143" t="n"/>
      <c r="BV155" s="144" t="n"/>
      <c r="DU155" s="144" t="n"/>
      <c r="DV155" s="2" t="n"/>
      <c r="DW155" s="2" t="n"/>
      <c r="DX155" s="2" t="n"/>
      <c r="DY155" s="2" t="n"/>
      <c r="DZ155" s="2" t="n"/>
      <c r="EA155" s="2" t="n"/>
      <c r="EB155" s="2" t="n"/>
      <c r="EC155" s="2" t="n"/>
    </row>
    <row r="156" ht="6.75" customHeight="1" s="118">
      <c r="A156" s="2" t="n"/>
      <c r="B156" s="2" t="n"/>
      <c r="C156" s="2" t="n"/>
      <c r="D156" s="2" t="n"/>
      <c r="E156" s="143" t="n"/>
      <c r="K156" s="144" t="n"/>
      <c r="L156" s="143" t="n"/>
      <c r="P156" s="19" t="n"/>
      <c r="Q156" s="19" t="n"/>
      <c r="R156" s="19" t="n"/>
      <c r="S156" s="19" t="n"/>
      <c r="T156" s="19" t="n"/>
      <c r="U156" s="19" t="n"/>
      <c r="V156" s="19" t="n"/>
      <c r="W156" s="19" t="n"/>
      <c r="X156" s="37" t="n"/>
      <c r="Y156" s="143" t="n"/>
      <c r="BI156" s="144" t="n"/>
      <c r="BJ156" s="2" t="n"/>
      <c r="BK156" s="2" t="n"/>
      <c r="BL156" s="2" t="n"/>
      <c r="BM156" s="2" t="n"/>
      <c r="BN156" s="2" t="n"/>
      <c r="BO156" s="2" t="n"/>
      <c r="BP156" s="143" t="n"/>
      <c r="BV156" s="144" t="n"/>
      <c r="DU156" s="144" t="n"/>
      <c r="DV156" s="2" t="n"/>
      <c r="DW156" s="2" t="n"/>
      <c r="DX156" s="2" t="n"/>
      <c r="DY156" s="2" t="n"/>
      <c r="DZ156" s="2" t="n"/>
      <c r="EA156" s="2" t="n"/>
      <c r="EB156" s="2" t="n"/>
      <c r="EC156" s="2" t="n"/>
    </row>
    <row r="157" ht="6.75" customHeight="1" s="118">
      <c r="A157" s="2" t="n"/>
      <c r="B157" s="2" t="n"/>
      <c r="C157" s="2" t="n"/>
      <c r="D157" s="2" t="n"/>
      <c r="E157" s="143" t="n"/>
      <c r="K157" s="144" t="n"/>
      <c r="L157" s="143" t="n"/>
      <c r="P157" s="180">
        <f>計算!$AT$4</f>
        <v/>
      </c>
      <c r="S157" s="52" t="inlineStr">
        <is>
          <t>年</t>
        </is>
      </c>
      <c r="U157" s="181">
        <f>計算!$AU$4</f>
        <v/>
      </c>
      <c r="W157" s="53" t="inlineStr">
        <is>
          <t>月</t>
        </is>
      </c>
      <c r="X157" s="144" t="n"/>
      <c r="Y157" s="143" t="n"/>
      <c r="BI157" s="144" t="n"/>
      <c r="BJ157" s="2" t="n"/>
      <c r="BK157" s="2" t="n"/>
      <c r="BL157" s="2" t="n"/>
      <c r="BM157" s="2" t="n"/>
      <c r="BN157" s="2" t="n"/>
      <c r="BO157" s="2" t="n"/>
      <c r="BP157" s="143" t="n"/>
      <c r="BV157" s="144" t="n"/>
      <c r="DU157" s="144" t="n"/>
      <c r="DV157" s="2" t="n"/>
      <c r="DW157" s="2" t="n"/>
      <c r="DX157" s="2" t="n"/>
      <c r="DY157" s="2" t="n"/>
      <c r="DZ157" s="2" t="n"/>
      <c r="EA157" s="2" t="n"/>
      <c r="EB157" s="2" t="n"/>
      <c r="EC157" s="2" t="n"/>
    </row>
    <row r="158" ht="6.75" customHeight="1" s="118">
      <c r="A158" s="2" t="n"/>
      <c r="B158" s="2" t="n"/>
      <c r="C158" s="2" t="n"/>
      <c r="D158" s="2" t="n"/>
      <c r="E158" s="143" t="n"/>
      <c r="K158" s="144" t="n"/>
      <c r="L158" s="49" t="inlineStr">
        <is>
          <t>令和</t>
        </is>
      </c>
      <c r="X158" s="144" t="n"/>
      <c r="Y158" s="143" t="n"/>
      <c r="BI158" s="144" t="n"/>
      <c r="BJ158" s="2" t="n"/>
      <c r="BK158" s="2" t="n"/>
      <c r="BL158" s="2" t="n"/>
      <c r="BM158" s="2" t="n"/>
      <c r="BN158" s="2" t="n"/>
      <c r="BO158" s="2" t="n"/>
      <c r="BP158" s="143" t="n"/>
      <c r="BV158" s="144" t="n"/>
      <c r="DU158" s="144" t="n"/>
      <c r="DV158" s="2" t="n"/>
      <c r="DW158" s="2" t="n"/>
      <c r="DX158" s="2" t="n"/>
      <c r="DY158" s="2" t="n"/>
      <c r="DZ158" s="2" t="n"/>
      <c r="EA158" s="2" t="n"/>
      <c r="EB158" s="2" t="n"/>
      <c r="EC158" s="2" t="n"/>
    </row>
    <row r="159" ht="6.75" customHeight="1" s="118">
      <c r="A159" s="2" t="n"/>
      <c r="B159" s="2" t="n"/>
      <c r="C159" s="2" t="n"/>
      <c r="D159" s="2" t="n"/>
      <c r="E159" s="143" t="n"/>
      <c r="K159" s="144" t="n"/>
      <c r="L159" s="143" t="n"/>
      <c r="P159" s="19" t="n"/>
      <c r="Q159" s="19" t="n"/>
      <c r="R159" s="19" t="n"/>
      <c r="S159" s="19" t="n"/>
      <c r="T159" s="19" t="n"/>
      <c r="U159" s="19" t="n"/>
      <c r="V159" s="19" t="n"/>
      <c r="W159" s="19" t="n"/>
      <c r="X159" s="37" t="n"/>
      <c r="Y159" s="143" t="n"/>
      <c r="BI159" s="144" t="n"/>
      <c r="BJ159" s="2" t="n"/>
      <c r="BK159" s="2" t="n"/>
      <c r="BL159" s="2" t="n"/>
      <c r="BM159" s="2" t="n"/>
      <c r="BN159" s="2" t="n"/>
      <c r="BO159" s="2" t="n"/>
      <c r="BP159" s="143" t="n"/>
      <c r="BV159" s="144" t="n"/>
      <c r="DU159" s="144" t="n"/>
      <c r="DV159" s="2" t="n"/>
      <c r="DW159" s="2" t="n"/>
      <c r="DX159" s="2" t="n"/>
      <c r="DY159" s="2" t="n"/>
      <c r="DZ159" s="2" t="n"/>
      <c r="EA159" s="2" t="n"/>
      <c r="EB159" s="2" t="n"/>
      <c r="EC159" s="2" t="n"/>
    </row>
    <row r="160" ht="5.25" customHeight="1" s="118">
      <c r="A160" s="2" t="n"/>
      <c r="B160" s="2" t="n"/>
      <c r="C160" s="2" t="n"/>
      <c r="D160" s="2" t="n"/>
      <c r="E160" s="143" t="n"/>
      <c r="K160" s="144" t="n"/>
      <c r="L160" s="147" t="n"/>
      <c r="M160" s="148" t="n"/>
      <c r="N160" s="148" t="n"/>
      <c r="O160" s="148" t="n"/>
      <c r="P160" s="20" t="n"/>
      <c r="Q160" s="20" t="n"/>
      <c r="R160" s="20" t="n"/>
      <c r="S160" s="20" t="n"/>
      <c r="T160" s="20" t="n"/>
      <c r="U160" s="20" t="n"/>
      <c r="V160" s="20" t="n"/>
      <c r="W160" s="20" t="n"/>
      <c r="X160" s="39" t="n"/>
      <c r="Y160" s="147" t="n"/>
      <c r="Z160" s="148" t="n"/>
      <c r="AA160" s="148" t="n"/>
      <c r="AB160" s="148" t="n"/>
      <c r="AC160" s="148" t="n"/>
      <c r="AD160" s="148" t="n"/>
      <c r="AE160" s="148" t="n"/>
      <c r="AF160" s="148" t="n"/>
      <c r="AG160" s="148" t="n"/>
      <c r="AH160" s="148" t="n"/>
      <c r="AI160" s="148" t="n"/>
      <c r="AJ160" s="148" t="n"/>
      <c r="AK160" s="148" t="n"/>
      <c r="AL160" s="148" t="n"/>
      <c r="AM160" s="148" t="n"/>
      <c r="AN160" s="148" t="n"/>
      <c r="AO160" s="148" t="n"/>
      <c r="AP160" s="148" t="n"/>
      <c r="AQ160" s="148" t="n"/>
      <c r="AR160" s="148" t="n"/>
      <c r="AS160" s="148" t="n"/>
      <c r="AT160" s="148" t="n"/>
      <c r="AU160" s="148" t="n"/>
      <c r="AV160" s="148" t="n"/>
      <c r="AW160" s="148" t="n"/>
      <c r="AX160" s="148" t="n"/>
      <c r="AY160" s="148" t="n"/>
      <c r="AZ160" s="148" t="n"/>
      <c r="BA160" s="148" t="n"/>
      <c r="BB160" s="148" t="n"/>
      <c r="BC160" s="148" t="n"/>
      <c r="BD160" s="148" t="n"/>
      <c r="BE160" s="148" t="n"/>
      <c r="BF160" s="148" t="n"/>
      <c r="BG160" s="148" t="n"/>
      <c r="BH160" s="148" t="n"/>
      <c r="BI160" s="149" t="n"/>
      <c r="BJ160" s="2" t="n"/>
      <c r="BK160" s="2" t="n"/>
      <c r="BL160" s="2" t="n"/>
      <c r="BM160" s="2" t="n"/>
      <c r="BN160" s="2" t="n"/>
      <c r="BO160" s="2" t="n"/>
      <c r="BP160" s="143" t="n"/>
      <c r="BV160" s="144" t="n"/>
      <c r="DU160" s="144" t="n"/>
      <c r="DV160" s="2" t="n"/>
      <c r="DW160" s="2" t="n"/>
      <c r="DX160" s="2" t="n"/>
      <c r="DY160" s="2" t="n"/>
      <c r="DZ160" s="2" t="n"/>
      <c r="EA160" s="2" t="n"/>
      <c r="EB160" s="2" t="n"/>
      <c r="EC160" s="2" t="n"/>
    </row>
    <row r="161" ht="6.75" customHeight="1" s="118">
      <c r="A161" s="2" t="n"/>
      <c r="B161" s="2" t="n"/>
      <c r="C161" s="2" t="n"/>
      <c r="D161" s="2" t="n"/>
      <c r="E161" s="143" t="n"/>
      <c r="K161" s="144" t="n"/>
      <c r="L161" s="54" t="inlineStr">
        <is>
          <t>平成</t>
        </is>
      </c>
      <c r="M161" s="140" t="n"/>
      <c r="N161" s="140" t="n"/>
      <c r="O161" s="140" t="n"/>
      <c r="P161" s="18" t="n"/>
      <c r="Q161" s="18" t="n"/>
      <c r="R161" s="18" t="n"/>
      <c r="S161" s="18" t="n"/>
      <c r="T161" s="18" t="n"/>
      <c r="U161" s="18" t="n"/>
      <c r="V161" s="18" t="n"/>
      <c r="W161" s="18" t="n"/>
      <c r="X161" s="35" t="n"/>
      <c r="Y161" s="172">
        <f>計算!$AY$4</f>
        <v/>
      </c>
      <c r="BI161" s="144" t="n"/>
      <c r="BJ161" s="2" t="n"/>
      <c r="BK161" s="2" t="n"/>
      <c r="BL161" s="2" t="n"/>
      <c r="BM161" s="2" t="n"/>
      <c r="BN161" s="2" t="n"/>
      <c r="BO161" s="2" t="n"/>
      <c r="BP161" s="143" t="n"/>
      <c r="BV161" s="144" t="n"/>
      <c r="DU161" s="144" t="n"/>
      <c r="DV161" s="2" t="n"/>
      <c r="DW161" s="2" t="n"/>
      <c r="DX161" s="2" t="n"/>
      <c r="DY161" s="2" t="n"/>
      <c r="DZ161" s="2" t="n"/>
      <c r="EA161" s="2" t="n"/>
      <c r="EB161" s="2" t="n"/>
      <c r="EC161" s="2" t="n"/>
    </row>
    <row r="162" ht="6.75" customHeight="1" s="118">
      <c r="A162" s="2" t="n"/>
      <c r="B162" s="2" t="n"/>
      <c r="C162" s="2" t="n"/>
      <c r="D162" s="2" t="n"/>
      <c r="E162" s="143" t="n"/>
      <c r="K162" s="144" t="n"/>
      <c r="L162" s="143" t="n"/>
      <c r="P162" s="19" t="n"/>
      <c r="Q162" s="19" t="n"/>
      <c r="R162" s="19" t="n"/>
      <c r="S162" s="19" t="n"/>
      <c r="T162" s="19" t="n"/>
      <c r="U162" s="19" t="n"/>
      <c r="V162" s="19" t="n"/>
      <c r="W162" s="19" t="n"/>
      <c r="X162" s="37" t="n"/>
      <c r="Y162" s="143" t="n"/>
      <c r="BI162" s="144" t="n"/>
      <c r="BJ162" s="2" t="n"/>
      <c r="BK162" s="2" t="n"/>
      <c r="BL162" s="2" t="n"/>
      <c r="BM162" s="2" t="n"/>
      <c r="BN162" s="2" t="n"/>
      <c r="BO162" s="2" t="n"/>
      <c r="BP162" s="143" t="n"/>
      <c r="BV162" s="144" t="n"/>
      <c r="DU162" s="144" t="n"/>
      <c r="DV162" s="2" t="n"/>
      <c r="DW162" s="2" t="n"/>
      <c r="DX162" s="2" t="n"/>
      <c r="DY162" s="2" t="n"/>
      <c r="DZ162" s="2" t="n"/>
      <c r="EA162" s="2" t="n"/>
      <c r="EB162" s="2" t="n"/>
      <c r="EC162" s="2" t="n"/>
    </row>
    <row r="163" ht="6.75" customHeight="1" s="118">
      <c r="A163" s="2" t="n"/>
      <c r="B163" s="2" t="n"/>
      <c r="C163" s="2" t="n"/>
      <c r="D163" s="2" t="n"/>
      <c r="E163" s="143" t="n"/>
      <c r="K163" s="144" t="n"/>
      <c r="L163" s="143" t="n"/>
      <c r="P163" s="180">
        <f>計算!$AW$4</f>
        <v/>
      </c>
      <c r="S163" s="52" t="inlineStr">
        <is>
          <t>年</t>
        </is>
      </c>
      <c r="U163" s="181">
        <f>計算!$AX$4</f>
        <v/>
      </c>
      <c r="W163" s="53" t="inlineStr">
        <is>
          <t>月</t>
        </is>
      </c>
      <c r="X163" s="144" t="n"/>
      <c r="Y163" s="143" t="n"/>
      <c r="BI163" s="144" t="n"/>
      <c r="BJ163" s="2" t="n"/>
      <c r="BK163" s="2" t="n"/>
      <c r="BL163" s="2" t="n"/>
      <c r="BM163" s="2" t="n"/>
      <c r="BN163" s="2" t="n"/>
      <c r="BO163" s="2" t="n"/>
      <c r="BP163" s="143" t="n"/>
      <c r="BV163" s="144" t="n"/>
      <c r="DU163" s="144" t="n"/>
      <c r="DV163" s="2" t="n"/>
      <c r="DW163" s="2" t="n"/>
      <c r="DX163" s="2" t="n"/>
      <c r="DY163" s="2" t="n"/>
      <c r="DZ163" s="2" t="n"/>
      <c r="EA163" s="2" t="n"/>
      <c r="EB163" s="2" t="n"/>
      <c r="EC163" s="2" t="n"/>
    </row>
    <row r="164" ht="6.75" customHeight="1" s="118">
      <c r="A164" s="2" t="n"/>
      <c r="B164" s="2" t="n"/>
      <c r="C164" s="2" t="n"/>
      <c r="D164" s="2" t="n"/>
      <c r="E164" s="143" t="n"/>
      <c r="K164" s="144" t="n"/>
      <c r="L164" s="49" t="inlineStr">
        <is>
          <t>令和</t>
        </is>
      </c>
      <c r="X164" s="144" t="n"/>
      <c r="Y164" s="143" t="n"/>
      <c r="BI164" s="144" t="n"/>
      <c r="BJ164" s="2" t="n"/>
      <c r="BK164" s="2" t="n"/>
      <c r="BL164" s="2" t="n"/>
      <c r="BM164" s="2" t="n"/>
      <c r="BN164" s="2" t="n"/>
      <c r="BO164" s="2" t="n"/>
      <c r="BP164" s="143" t="n"/>
      <c r="BV164" s="144" t="n"/>
      <c r="DU164" s="144" t="n"/>
      <c r="DV164" s="2" t="n"/>
      <c r="DW164" s="2" t="n"/>
      <c r="DX164" s="2" t="n"/>
      <c r="DY164" s="2" t="n"/>
      <c r="DZ164" s="2" t="n"/>
      <c r="EA164" s="2" t="n"/>
      <c r="EB164" s="2" t="n"/>
      <c r="EC164" s="2" t="n"/>
    </row>
    <row r="165" ht="6.75" customHeight="1" s="118">
      <c r="A165" s="2" t="n"/>
      <c r="B165" s="2" t="n"/>
      <c r="C165" s="2" t="n"/>
      <c r="D165" s="2" t="n"/>
      <c r="E165" s="143" t="n"/>
      <c r="K165" s="144" t="n"/>
      <c r="L165" s="143" t="n"/>
      <c r="P165" s="19" t="n"/>
      <c r="Q165" s="19" t="n"/>
      <c r="R165" s="19" t="n"/>
      <c r="S165" s="19" t="n"/>
      <c r="T165" s="19" t="n"/>
      <c r="U165" s="19" t="n"/>
      <c r="V165" s="19" t="n"/>
      <c r="W165" s="19" t="n"/>
      <c r="X165" s="37" t="n"/>
      <c r="Y165" s="143" t="n"/>
      <c r="BI165" s="144" t="n"/>
      <c r="BJ165" s="2" t="n"/>
      <c r="BK165" s="2" t="n"/>
      <c r="BL165" s="2" t="n"/>
      <c r="BM165" s="2" t="n"/>
      <c r="BN165" s="2" t="n"/>
      <c r="BO165" s="2" t="n"/>
      <c r="BP165" s="143" t="n"/>
      <c r="BU165" s="43" t="n"/>
      <c r="BV165" s="44" t="n"/>
      <c r="DU165" s="144" t="n"/>
      <c r="DV165" s="2" t="n"/>
      <c r="DW165" s="2" t="n"/>
      <c r="DX165" s="2" t="n"/>
      <c r="DY165" s="2" t="n"/>
      <c r="DZ165" s="2" t="n"/>
      <c r="EA165" s="2" t="n"/>
      <c r="EB165" s="2" t="n"/>
      <c r="EC165" s="2" t="n"/>
    </row>
    <row r="166" ht="4.5" customHeight="1" s="118">
      <c r="A166" s="2" t="n"/>
      <c r="B166" s="2" t="n"/>
      <c r="C166" s="2" t="n"/>
      <c r="D166" s="2" t="n"/>
      <c r="E166" s="143" t="n"/>
      <c r="K166" s="144" t="n"/>
      <c r="L166" s="147" t="n"/>
      <c r="M166" s="148" t="n"/>
      <c r="N166" s="148" t="n"/>
      <c r="O166" s="148" t="n"/>
      <c r="P166" s="20" t="n"/>
      <c r="Q166" s="20" t="n"/>
      <c r="R166" s="20" t="n"/>
      <c r="S166" s="20" t="n"/>
      <c r="T166" s="20" t="n"/>
      <c r="U166" s="20" t="n"/>
      <c r="V166" s="20" t="n"/>
      <c r="W166" s="20" t="n"/>
      <c r="X166" s="39" t="n"/>
      <c r="Y166" s="147" t="n"/>
      <c r="Z166" s="148" t="n"/>
      <c r="AA166" s="148" t="n"/>
      <c r="AB166" s="148" t="n"/>
      <c r="AC166" s="148" t="n"/>
      <c r="AD166" s="148" t="n"/>
      <c r="AE166" s="148" t="n"/>
      <c r="AF166" s="148" t="n"/>
      <c r="AG166" s="148" t="n"/>
      <c r="AH166" s="148" t="n"/>
      <c r="AI166" s="148" t="n"/>
      <c r="AJ166" s="148" t="n"/>
      <c r="AK166" s="148" t="n"/>
      <c r="AL166" s="148" t="n"/>
      <c r="AM166" s="148" t="n"/>
      <c r="AN166" s="148" t="n"/>
      <c r="AO166" s="148" t="n"/>
      <c r="AP166" s="148" t="n"/>
      <c r="AQ166" s="148" t="n"/>
      <c r="AR166" s="148" t="n"/>
      <c r="AS166" s="148" t="n"/>
      <c r="AT166" s="148" t="n"/>
      <c r="AU166" s="148" t="n"/>
      <c r="AV166" s="148" t="n"/>
      <c r="AW166" s="148" t="n"/>
      <c r="AX166" s="148" t="n"/>
      <c r="AY166" s="148" t="n"/>
      <c r="AZ166" s="148" t="n"/>
      <c r="BA166" s="148" t="n"/>
      <c r="BB166" s="148" t="n"/>
      <c r="BC166" s="148" t="n"/>
      <c r="BD166" s="148" t="n"/>
      <c r="BE166" s="148" t="n"/>
      <c r="BF166" s="148" t="n"/>
      <c r="BG166" s="148" t="n"/>
      <c r="BH166" s="148" t="n"/>
      <c r="BI166" s="149" t="n"/>
      <c r="BJ166" s="2" t="n"/>
      <c r="BK166" s="2" t="n"/>
      <c r="BL166" s="2" t="n"/>
      <c r="BM166" s="2" t="n"/>
      <c r="BN166" s="2" t="n"/>
      <c r="BO166" s="2" t="n"/>
      <c r="BP166" s="147" t="n"/>
      <c r="BQ166" s="148" t="n"/>
      <c r="BR166" s="148" t="n"/>
      <c r="BS166" s="148" t="n"/>
      <c r="BT166" s="148" t="n"/>
      <c r="BU166" s="42" t="n"/>
      <c r="BV166" s="45" t="n"/>
      <c r="BW166" s="148" t="n"/>
      <c r="BX166" s="148" t="n"/>
      <c r="BY166" s="148" t="n"/>
      <c r="BZ166" s="148" t="n"/>
      <c r="CA166" s="148" t="n"/>
      <c r="CB166" s="148" t="n"/>
      <c r="CC166" s="148" t="n"/>
      <c r="CD166" s="148" t="n"/>
      <c r="CE166" s="148" t="n"/>
      <c r="CF166" s="148" t="n"/>
      <c r="CG166" s="148" t="n"/>
      <c r="CH166" s="148" t="n"/>
      <c r="CI166" s="148" t="n"/>
      <c r="CJ166" s="148" t="n"/>
      <c r="CK166" s="148" t="n"/>
      <c r="CL166" s="148" t="n"/>
      <c r="CM166" s="148" t="n"/>
      <c r="CN166" s="148" t="n"/>
      <c r="CO166" s="148" t="n"/>
      <c r="CP166" s="148" t="n"/>
      <c r="CQ166" s="148" t="n"/>
      <c r="CR166" s="148" t="n"/>
      <c r="CS166" s="148" t="n"/>
      <c r="CT166" s="148" t="n"/>
      <c r="CU166" s="148" t="n"/>
      <c r="CV166" s="148" t="n"/>
      <c r="CW166" s="148" t="n"/>
      <c r="CX166" s="148" t="n"/>
      <c r="CY166" s="148" t="n"/>
      <c r="CZ166" s="148" t="n"/>
      <c r="DA166" s="148" t="n"/>
      <c r="DB166" s="148" t="n"/>
      <c r="DC166" s="148" t="n"/>
      <c r="DD166" s="148" t="n"/>
      <c r="DE166" s="148" t="n"/>
      <c r="DF166" s="148" t="n"/>
      <c r="DG166" s="148" t="n"/>
      <c r="DH166" s="148" t="n"/>
      <c r="DI166" s="148" t="n"/>
      <c r="DJ166" s="148" t="n"/>
      <c r="DK166" s="148" t="n"/>
      <c r="DL166" s="148" t="n"/>
      <c r="DM166" s="148" t="n"/>
      <c r="DN166" s="148" t="n"/>
      <c r="DO166" s="148" t="n"/>
      <c r="DP166" s="148" t="n"/>
      <c r="DQ166" s="148" t="n"/>
      <c r="DR166" s="148" t="n"/>
      <c r="DS166" s="148" t="n"/>
      <c r="DT166" s="148" t="n"/>
      <c r="DU166" s="149" t="n"/>
      <c r="DV166" s="2" t="n"/>
      <c r="DW166" s="2" t="n"/>
      <c r="DX166" s="2" t="n"/>
      <c r="DY166" s="2" t="n"/>
      <c r="DZ166" s="2" t="n"/>
      <c r="EA166" s="2" t="n"/>
      <c r="EB166" s="2" t="n"/>
      <c r="EC166" s="2" t="n"/>
    </row>
    <row r="167" ht="6.75" customHeight="1" s="118">
      <c r="A167" s="2" t="n"/>
      <c r="B167" s="2" t="n"/>
      <c r="C167" s="2" t="n"/>
      <c r="D167" s="2" t="n"/>
      <c r="E167" s="143" t="n"/>
      <c r="K167" s="144" t="n"/>
      <c r="L167" s="54" t="inlineStr">
        <is>
          <t>平成</t>
        </is>
      </c>
      <c r="M167" s="140" t="n"/>
      <c r="N167" s="140" t="n"/>
      <c r="O167" s="140"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39" t="inlineStr">
        <is>
          <t>備　考</t>
        </is>
      </c>
      <c r="BQ167" s="140" t="n"/>
      <c r="BR167" s="140" t="n"/>
      <c r="BS167" s="140" t="n"/>
      <c r="BT167" s="140" t="n"/>
      <c r="BU167" s="140" t="n"/>
      <c r="BV167" s="141" t="n"/>
      <c r="BW167" s="177">
        <f>計算!$AS$4</f>
        <v/>
      </c>
      <c r="BX167" s="140" t="n"/>
      <c r="BY167" s="140" t="n"/>
      <c r="BZ167" s="140" t="n"/>
      <c r="CA167" s="140" t="n"/>
      <c r="CB167" s="140" t="n"/>
      <c r="CC167" s="140" t="n"/>
      <c r="CD167" s="140" t="n"/>
      <c r="CE167" s="140" t="n"/>
      <c r="CF167" s="140" t="n"/>
      <c r="CG167" s="140" t="n"/>
      <c r="CH167" s="140" t="n"/>
      <c r="CI167" s="140" t="n"/>
      <c r="CJ167" s="140" t="n"/>
      <c r="CK167" s="140" t="n"/>
      <c r="CL167" s="140" t="n"/>
      <c r="CM167" s="140" t="n"/>
      <c r="CN167" s="140" t="n"/>
      <c r="CO167" s="140" t="n"/>
      <c r="CP167" s="140" t="n"/>
      <c r="CQ167" s="140" t="n"/>
      <c r="CR167" s="140" t="n"/>
      <c r="CS167" s="140" t="n"/>
      <c r="CT167" s="140" t="n"/>
      <c r="CU167" s="140" t="n"/>
      <c r="CV167" s="140" t="n"/>
      <c r="CW167" s="140" t="n"/>
      <c r="CX167" s="140" t="n"/>
      <c r="CY167" s="140" t="n"/>
      <c r="CZ167" s="140" t="n"/>
      <c r="DA167" s="140" t="n"/>
      <c r="DB167" s="140" t="n"/>
      <c r="DC167" s="140" t="n"/>
      <c r="DD167" s="140" t="n"/>
      <c r="DE167" s="140" t="n"/>
      <c r="DF167" s="140" t="n"/>
      <c r="DG167" s="140" t="n"/>
      <c r="DH167" s="140" t="n"/>
      <c r="DI167" s="140" t="n"/>
      <c r="DJ167" s="140" t="n"/>
      <c r="DK167" s="140" t="n"/>
      <c r="DL167" s="140" t="n"/>
      <c r="DM167" s="140" t="n"/>
      <c r="DN167" s="140" t="n"/>
      <c r="DO167" s="140" t="n"/>
      <c r="DP167" s="140" t="n"/>
      <c r="DQ167" s="140" t="n"/>
      <c r="DR167" s="140" t="n"/>
      <c r="DS167" s="140" t="n"/>
      <c r="DT167" s="140" t="n"/>
      <c r="DU167" s="141" t="n"/>
      <c r="DV167" s="2" t="n"/>
      <c r="DW167" s="2" t="n"/>
      <c r="DX167" s="2" t="n"/>
      <c r="DY167" s="2" t="n"/>
      <c r="DZ167" s="2" t="n"/>
      <c r="EA167" s="2" t="n"/>
      <c r="EB167" s="2" t="n"/>
      <c r="EC167" s="2" t="n"/>
    </row>
    <row r="168" ht="6.75" customHeight="1" s="118">
      <c r="A168" s="2" t="n"/>
      <c r="B168" s="2" t="n"/>
      <c r="C168" s="2" t="n"/>
      <c r="D168" s="2" t="n"/>
      <c r="E168" s="143" t="n"/>
      <c r="K168" s="144" t="n"/>
      <c r="L168" s="143"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43" t="n"/>
      <c r="BV168" s="144" t="n"/>
      <c r="DU168" s="144" t="n"/>
      <c r="DV168" s="2" t="n"/>
      <c r="DW168" s="2" t="n"/>
      <c r="DX168" s="2" t="n"/>
      <c r="DY168" s="2" t="n"/>
      <c r="DZ168" s="2" t="n"/>
      <c r="EA168" s="2" t="n"/>
      <c r="EB168" s="2" t="n"/>
      <c r="EC168" s="2" t="n"/>
    </row>
    <row r="169" ht="6.75" customHeight="1" s="118">
      <c r="A169" s="2" t="n"/>
      <c r="B169" s="2" t="n"/>
      <c r="C169" s="2" t="n"/>
      <c r="D169" s="2" t="n"/>
      <c r="E169" s="143" t="n"/>
      <c r="K169" s="144" t="n"/>
      <c r="L169" s="143" t="n"/>
      <c r="P169" s="19" t="n"/>
      <c r="Q169" s="19" t="n"/>
      <c r="R169" s="19" t="n"/>
      <c r="S169" s="52" t="inlineStr">
        <is>
          <t>年</t>
        </is>
      </c>
      <c r="U169" s="11" t="n"/>
      <c r="V169" s="11" t="n"/>
      <c r="W169" s="53" t="inlineStr">
        <is>
          <t>月</t>
        </is>
      </c>
      <c r="X169" s="144"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43" t="n"/>
      <c r="BV169" s="144" t="n"/>
      <c r="DU169" s="144" t="n"/>
      <c r="DV169" s="2" t="n"/>
      <c r="DW169" s="2" t="n"/>
      <c r="DX169" s="2" t="n"/>
      <c r="DY169" s="2" t="n"/>
      <c r="DZ169" s="2" t="n"/>
      <c r="EA169" s="2" t="n"/>
      <c r="EB169" s="2" t="n"/>
      <c r="EC169" s="2" t="n"/>
    </row>
    <row r="170" ht="6.75" customHeight="1" s="118">
      <c r="A170" s="2" t="n"/>
      <c r="B170" s="2" t="n"/>
      <c r="C170" s="2" t="n"/>
      <c r="D170" s="2" t="n"/>
      <c r="E170" s="143" t="n"/>
      <c r="K170" s="144" t="n"/>
      <c r="L170" s="49" t="inlineStr">
        <is>
          <t>令和</t>
        </is>
      </c>
      <c r="P170" s="19" t="n"/>
      <c r="Q170" s="19" t="n"/>
      <c r="R170" s="19" t="n"/>
      <c r="U170" s="11" t="n"/>
      <c r="V170" s="11" t="n"/>
      <c r="X170" s="144"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43" t="n"/>
      <c r="BV170" s="144" t="n"/>
      <c r="DU170" s="144" t="n"/>
      <c r="DV170" s="2" t="n"/>
      <c r="DW170" s="2" t="n"/>
      <c r="DX170" s="2" t="n"/>
      <c r="DY170" s="2" t="n"/>
      <c r="DZ170" s="2" t="n"/>
      <c r="EA170" s="2" t="n"/>
      <c r="EB170" s="2" t="n"/>
      <c r="EC170" s="2" t="n"/>
    </row>
    <row r="171" ht="6.75" customHeight="1" s="118">
      <c r="A171" s="2" t="n"/>
      <c r="B171" s="2" t="n"/>
      <c r="C171" s="2" t="n"/>
      <c r="D171" s="2" t="n"/>
      <c r="E171" s="143" t="n"/>
      <c r="K171" s="144" t="n"/>
      <c r="L171" s="143"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43" t="n"/>
      <c r="BV171" s="144" t="n"/>
      <c r="DU171" s="144" t="n"/>
      <c r="DV171" s="2" t="n"/>
      <c r="DW171" s="2" t="n"/>
      <c r="DX171" s="2" t="n"/>
      <c r="DY171" s="2" t="n"/>
      <c r="DZ171" s="2" t="n"/>
      <c r="EA171" s="2" t="n"/>
      <c r="EB171" s="2" t="n"/>
      <c r="EC171" s="2" t="n"/>
    </row>
    <row r="172" ht="3.75" customHeight="1" s="118">
      <c r="A172" s="2" t="n"/>
      <c r="B172" s="2" t="n"/>
      <c r="C172" s="2" t="n"/>
      <c r="D172" s="2" t="n"/>
      <c r="E172" s="143" t="n"/>
      <c r="K172" s="144" t="n"/>
      <c r="L172" s="147" t="n"/>
      <c r="M172" s="148" t="n"/>
      <c r="N172" s="148" t="n"/>
      <c r="O172" s="148"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43" t="n"/>
      <c r="BV172" s="144" t="n"/>
      <c r="DU172" s="144" t="n"/>
      <c r="DV172" s="2" t="n"/>
      <c r="DW172" s="2" t="n"/>
      <c r="DX172" s="2" t="n"/>
      <c r="DY172" s="2" t="n"/>
      <c r="DZ172" s="2" t="n"/>
      <c r="EA172" s="2" t="n"/>
      <c r="EB172" s="2" t="n"/>
      <c r="EC172" s="2" t="n"/>
    </row>
    <row r="173" ht="6.75" customHeight="1" s="118">
      <c r="A173" s="2" t="n"/>
      <c r="B173" s="2" t="n"/>
      <c r="C173" s="2" t="n"/>
      <c r="D173" s="2" t="n"/>
      <c r="E173" s="143" t="n"/>
      <c r="K173" s="144" t="n"/>
      <c r="L173" s="54" t="inlineStr">
        <is>
          <t>平成</t>
        </is>
      </c>
      <c r="M173" s="140" t="n"/>
      <c r="N173" s="140" t="n"/>
      <c r="O173" s="140"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43" t="n"/>
      <c r="BV173" s="144" t="n"/>
      <c r="DU173" s="144" t="n"/>
      <c r="DV173" s="2" t="n"/>
      <c r="DW173" s="2" t="n"/>
      <c r="DX173" s="2" t="n"/>
      <c r="DY173" s="2" t="n"/>
      <c r="DZ173" s="2" t="n"/>
      <c r="EA173" s="2" t="n"/>
      <c r="EB173" s="2" t="n"/>
      <c r="EC173" s="2" t="n"/>
    </row>
    <row r="174" ht="6.75" customHeight="1" s="118">
      <c r="A174" s="2" t="n"/>
      <c r="B174" s="2" t="n"/>
      <c r="C174" s="2" t="n"/>
      <c r="D174" s="2" t="n"/>
      <c r="E174" s="143" t="n"/>
      <c r="K174" s="144" t="n"/>
      <c r="L174" s="143"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43" t="n"/>
      <c r="BV174" s="144" t="n"/>
      <c r="DU174" s="144" t="n"/>
      <c r="DV174" s="2" t="n"/>
      <c r="DW174" s="2" t="n"/>
      <c r="DX174" s="2" t="n"/>
      <c r="DY174" s="2" t="n"/>
      <c r="DZ174" s="2" t="n"/>
      <c r="EA174" s="2" t="n"/>
      <c r="EB174" s="2" t="n"/>
      <c r="EC174" s="2" t="n"/>
    </row>
    <row r="175" ht="6.75" customHeight="1" s="118">
      <c r="A175" s="2" t="n"/>
      <c r="B175" s="2" t="n"/>
      <c r="C175" s="2" t="n"/>
      <c r="D175" s="2" t="n"/>
      <c r="E175" s="143" t="n"/>
      <c r="K175" s="144" t="n"/>
      <c r="L175" s="143" t="n"/>
      <c r="P175" s="19" t="n"/>
      <c r="Q175" s="19" t="n"/>
      <c r="R175" s="19" t="n"/>
      <c r="S175" s="52" t="inlineStr">
        <is>
          <t>年</t>
        </is>
      </c>
      <c r="U175" s="11" t="n"/>
      <c r="V175" s="11" t="n"/>
      <c r="W175" s="53" t="inlineStr">
        <is>
          <t>月</t>
        </is>
      </c>
      <c r="X175" s="144"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43" t="n"/>
      <c r="BV175" s="144" t="n"/>
      <c r="DU175" s="144" t="n"/>
      <c r="DV175" s="2" t="n"/>
      <c r="DW175" s="2" t="n"/>
      <c r="DX175" s="2" t="n"/>
      <c r="DY175" s="2" t="n"/>
      <c r="DZ175" s="2" t="n"/>
      <c r="EA175" s="2" t="n"/>
      <c r="EB175" s="2" t="n"/>
      <c r="EC175" s="2" t="n"/>
    </row>
    <row r="176" ht="6.75" customHeight="1" s="118">
      <c r="A176" s="2" t="n"/>
      <c r="B176" s="2" t="n"/>
      <c r="C176" s="2" t="n"/>
      <c r="D176" s="2" t="n"/>
      <c r="E176" s="143" t="n"/>
      <c r="K176" s="144" t="n"/>
      <c r="L176" s="49" t="inlineStr">
        <is>
          <t>令和</t>
        </is>
      </c>
      <c r="P176" s="19" t="n"/>
      <c r="Q176" s="19" t="n"/>
      <c r="R176" s="19" t="n"/>
      <c r="U176" s="11" t="n"/>
      <c r="V176" s="11" t="n"/>
      <c r="X176" s="144"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43" t="n"/>
      <c r="BV176" s="144" t="n"/>
      <c r="DU176" s="144" t="n"/>
      <c r="DV176" s="2" t="n"/>
      <c r="DW176" s="2" t="n"/>
      <c r="DX176" s="2" t="n"/>
      <c r="DY176" s="2" t="n"/>
      <c r="DZ176" s="2" t="n"/>
      <c r="EA176" s="2" t="n"/>
      <c r="EB176" s="2" t="n"/>
      <c r="EC176" s="2" t="n"/>
    </row>
    <row r="177" ht="6.75" customHeight="1" s="118">
      <c r="A177" s="2" t="n"/>
      <c r="B177" s="2" t="n"/>
      <c r="C177" s="2" t="n"/>
      <c r="D177" s="2" t="n"/>
      <c r="E177" s="143" t="n"/>
      <c r="K177" s="144" t="n"/>
      <c r="L177" s="143"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43" t="n"/>
      <c r="BV177" s="144" t="n"/>
      <c r="DU177" s="144" t="n"/>
      <c r="DV177" s="2" t="n"/>
      <c r="DW177" s="2" t="n"/>
      <c r="DX177" s="2" t="n"/>
      <c r="DY177" s="2" t="n"/>
      <c r="DZ177" s="2" t="n"/>
      <c r="EA177" s="2" t="n"/>
      <c r="EB177" s="2" t="n"/>
      <c r="EC177" s="2" t="n"/>
    </row>
    <row r="178" ht="6.75" customHeight="1" s="118">
      <c r="A178" s="2" t="n"/>
      <c r="B178" s="2" t="n"/>
      <c r="C178" s="2" t="n"/>
      <c r="D178" s="2" t="n"/>
      <c r="E178" s="147" t="n"/>
      <c r="F178" s="148" t="n"/>
      <c r="G178" s="148" t="n"/>
      <c r="H178" s="148" t="n"/>
      <c r="I178" s="148" t="n"/>
      <c r="J178" s="148" t="n"/>
      <c r="K178" s="149" t="n"/>
      <c r="L178" s="147" t="n"/>
      <c r="M178" s="148" t="n"/>
      <c r="N178" s="148" t="n"/>
      <c r="O178" s="148"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47" t="n"/>
      <c r="BQ178" s="148" t="n"/>
      <c r="BR178" s="148" t="n"/>
      <c r="BS178" s="148" t="n"/>
      <c r="BT178" s="148" t="n"/>
      <c r="BU178" s="148" t="n"/>
      <c r="BV178" s="149" t="n"/>
      <c r="BW178" s="148" t="n"/>
      <c r="BX178" s="148" t="n"/>
      <c r="BY178" s="148" t="n"/>
      <c r="BZ178" s="148" t="n"/>
      <c r="CA178" s="148" t="n"/>
      <c r="CB178" s="148" t="n"/>
      <c r="CC178" s="148" t="n"/>
      <c r="CD178" s="148" t="n"/>
      <c r="CE178" s="148" t="n"/>
      <c r="CF178" s="148" t="n"/>
      <c r="CG178" s="148" t="n"/>
      <c r="CH178" s="148" t="n"/>
      <c r="CI178" s="148" t="n"/>
      <c r="CJ178" s="148" t="n"/>
      <c r="CK178" s="148" t="n"/>
      <c r="CL178" s="148" t="n"/>
      <c r="CM178" s="148" t="n"/>
      <c r="CN178" s="148" t="n"/>
      <c r="CO178" s="148" t="n"/>
      <c r="CP178" s="148" t="n"/>
      <c r="CQ178" s="148" t="n"/>
      <c r="CR178" s="148" t="n"/>
      <c r="CS178" s="148" t="n"/>
      <c r="CT178" s="148" t="n"/>
      <c r="CU178" s="148" t="n"/>
      <c r="CV178" s="148" t="n"/>
      <c r="CW178" s="148" t="n"/>
      <c r="CX178" s="148" t="n"/>
      <c r="CY178" s="148" t="n"/>
      <c r="CZ178" s="148" t="n"/>
      <c r="DA178" s="148" t="n"/>
      <c r="DB178" s="148" t="n"/>
      <c r="DC178" s="148" t="n"/>
      <c r="DD178" s="148" t="n"/>
      <c r="DE178" s="148" t="n"/>
      <c r="DF178" s="148" t="n"/>
      <c r="DG178" s="148" t="n"/>
      <c r="DH178" s="148" t="n"/>
      <c r="DI178" s="148" t="n"/>
      <c r="DJ178" s="148" t="n"/>
      <c r="DK178" s="148" t="n"/>
      <c r="DL178" s="148" t="n"/>
      <c r="DM178" s="148" t="n"/>
      <c r="DN178" s="148" t="n"/>
      <c r="DO178" s="148" t="n"/>
      <c r="DP178" s="148" t="n"/>
      <c r="DQ178" s="148" t="n"/>
      <c r="DR178" s="148" t="n"/>
      <c r="DS178" s="148" t="n"/>
      <c r="DT178" s="148" t="n"/>
      <c r="DU178" s="149"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39" t="inlineStr">
        <is>
          <t xml:space="preserve">資 　格  等      </t>
        </is>
      </c>
      <c r="BQ187" s="140" t="n"/>
      <c r="BR187" s="140" t="n"/>
      <c r="BS187" s="140" t="n"/>
      <c r="BT187" s="140" t="n"/>
      <c r="BU187" s="140" t="n"/>
      <c r="BV187" s="141" t="n"/>
      <c r="BW187" s="142" t="inlineStr">
        <is>
          <t>取  得  年  月</t>
        </is>
      </c>
      <c r="BX187" s="140" t="n"/>
      <c r="BY187" s="140" t="n"/>
      <c r="BZ187" s="140" t="n"/>
      <c r="CA187" s="140" t="n"/>
      <c r="CB187" s="140" t="n"/>
      <c r="CC187" s="140" t="n"/>
      <c r="CD187" s="140" t="n"/>
      <c r="CE187" s="140" t="n"/>
      <c r="CF187" s="140" t="n"/>
      <c r="CG187" s="141" t="n"/>
      <c r="CH187" s="142" t="inlineStr">
        <is>
          <t>資       格       等       の       名       称</t>
        </is>
      </c>
      <c r="CI187" s="140" t="n"/>
      <c r="CJ187" s="140" t="n"/>
      <c r="CK187" s="140" t="n"/>
      <c r="CL187" s="140" t="n"/>
      <c r="CM187" s="140" t="n"/>
      <c r="CN187" s="140" t="n"/>
      <c r="CO187" s="140" t="n"/>
      <c r="CP187" s="140" t="n"/>
      <c r="CQ187" s="140" t="n"/>
      <c r="CR187" s="140" t="n"/>
      <c r="CS187" s="140" t="n"/>
      <c r="CT187" s="140" t="n"/>
      <c r="CU187" s="140" t="n"/>
      <c r="CV187" s="140" t="n"/>
      <c r="CW187" s="140" t="n"/>
      <c r="CX187" s="140" t="n"/>
      <c r="CY187" s="140" t="n"/>
      <c r="CZ187" s="140" t="n"/>
      <c r="DA187" s="140" t="n"/>
      <c r="DB187" s="140" t="n"/>
      <c r="DC187" s="140" t="n"/>
      <c r="DD187" s="140" t="n"/>
      <c r="DE187" s="140" t="n"/>
      <c r="DF187" s="140" t="n"/>
      <c r="DG187" s="140" t="n"/>
      <c r="DH187" s="140" t="n"/>
      <c r="DI187" s="140" t="n"/>
      <c r="DJ187" s="140" t="n"/>
      <c r="DK187" s="140" t="n"/>
      <c r="DL187" s="140" t="n"/>
      <c r="DM187" s="140" t="n"/>
      <c r="DN187" s="140" t="n"/>
      <c r="DO187" s="140" t="n"/>
      <c r="DP187" s="140" t="n"/>
      <c r="DQ187" s="140" t="n"/>
      <c r="DR187" s="140" t="n"/>
      <c r="DS187" s="140" t="n"/>
      <c r="DT187" s="140" t="n"/>
      <c r="DU187" s="141"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43" t="n"/>
      <c r="BV188" s="144" t="n"/>
      <c r="BW188" s="143" t="n"/>
      <c r="CG188" s="144" t="n"/>
      <c r="CH188" s="143" t="n"/>
      <c r="DU188" s="144"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43" t="n"/>
      <c r="BV189" s="144" t="n"/>
      <c r="BW189" s="143" t="n"/>
      <c r="CG189" s="144" t="n"/>
      <c r="CH189" s="143" t="n"/>
      <c r="DU189" s="144"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45">
        <f>IF(計算!$B$5="","",IF(N(設定!$B$3)=0,"",YEAR(設定!$B$3)-2018))&amp;""</f>
        <v/>
      </c>
      <c r="AG190" s="95" t="inlineStr">
        <is>
          <t>年</t>
        </is>
      </c>
      <c r="AI190" s="145">
        <f>IF(計算!$B$5="","",IF(N(設定!$B$3)=0,"",MONTH(設定!$B$3)))&amp;""</f>
        <v/>
      </c>
      <c r="AL190" s="95" t="inlineStr">
        <is>
          <t>月</t>
        </is>
      </c>
      <c r="AN190" s="146">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43" t="n"/>
      <c r="BV190" s="144" t="n"/>
      <c r="BW190" s="147" t="n"/>
      <c r="BX190" s="148" t="n"/>
      <c r="BY190" s="148" t="n"/>
      <c r="BZ190" s="148" t="n"/>
      <c r="CA190" s="148" t="n"/>
      <c r="CB190" s="148" t="n"/>
      <c r="CC190" s="148" t="n"/>
      <c r="CD190" s="148" t="n"/>
      <c r="CE190" s="148" t="n"/>
      <c r="CF190" s="148" t="n"/>
      <c r="CG190" s="149" t="n"/>
      <c r="CH190" s="147" t="n"/>
      <c r="CI190" s="148" t="n"/>
      <c r="CJ190" s="148" t="n"/>
      <c r="CK190" s="148" t="n"/>
      <c r="CL190" s="148" t="n"/>
      <c r="CM190" s="148" t="n"/>
      <c r="CN190" s="148" t="n"/>
      <c r="CO190" s="148" t="n"/>
      <c r="CP190" s="148" t="n"/>
      <c r="CQ190" s="148" t="n"/>
      <c r="CR190" s="148" t="n"/>
      <c r="CS190" s="148" t="n"/>
      <c r="CT190" s="148" t="n"/>
      <c r="CU190" s="148" t="n"/>
      <c r="CV190" s="148" t="n"/>
      <c r="CW190" s="148" t="n"/>
      <c r="CX190" s="148" t="n"/>
      <c r="CY190" s="148" t="n"/>
      <c r="CZ190" s="148" t="n"/>
      <c r="DA190" s="148" t="n"/>
      <c r="DB190" s="148" t="n"/>
      <c r="DC190" s="148" t="n"/>
      <c r="DD190" s="148" t="n"/>
      <c r="DE190" s="148" t="n"/>
      <c r="DF190" s="148" t="n"/>
      <c r="DG190" s="148" t="n"/>
      <c r="DH190" s="148" t="n"/>
      <c r="DI190" s="148" t="n"/>
      <c r="DJ190" s="148" t="n"/>
      <c r="DK190" s="148" t="n"/>
      <c r="DL190" s="148" t="n"/>
      <c r="DM190" s="148" t="n"/>
      <c r="DN190" s="148" t="n"/>
      <c r="DO190" s="148" t="n"/>
      <c r="DP190" s="148" t="n"/>
      <c r="DQ190" s="148" t="n"/>
      <c r="DR190" s="148" t="n"/>
      <c r="DS190" s="148" t="n"/>
      <c r="DT190" s="148" t="n"/>
      <c r="DU190" s="149"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43" t="n"/>
      <c r="BV191" s="144" t="n"/>
      <c r="BW191" s="150">
        <f>計算!$BD$5</f>
        <v/>
      </c>
      <c r="CG191" s="144" t="n"/>
      <c r="CH191" s="151">
        <f>計算!$BE$5</f>
        <v/>
      </c>
      <c r="DU191" s="144"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48" t="n"/>
      <c r="AA192" s="148" t="n"/>
      <c r="AB192" s="148" t="n"/>
      <c r="AC192" s="148" t="n"/>
      <c r="AD192" s="148" t="n"/>
      <c r="AE192" s="148" t="n"/>
      <c r="AF192" s="148" t="n"/>
      <c r="AG192" s="148" t="n"/>
      <c r="AH192" s="148" t="n"/>
      <c r="AI192" s="148" t="n"/>
      <c r="AJ192" s="148" t="n"/>
      <c r="AK192" s="148" t="n"/>
      <c r="AL192" s="148" t="n"/>
      <c r="AM192" s="148" t="n"/>
      <c r="AN192" s="148" t="n"/>
      <c r="AO192" s="148" t="n"/>
      <c r="AP192" s="148" t="n"/>
      <c r="AQ192" s="148" t="n"/>
      <c r="AR192" s="148" t="n"/>
      <c r="AS192" s="148" t="n"/>
      <c r="AT192" s="148" t="n"/>
      <c r="AU192" s="12" t="n"/>
      <c r="AV192" s="7" t="n"/>
      <c r="BI192" s="8" t="n"/>
      <c r="BJ192" s="7" t="n"/>
      <c r="BK192" s="2" t="n"/>
      <c r="BL192" s="2" t="n"/>
      <c r="BM192" s="2" t="n"/>
      <c r="BN192" s="2" t="n"/>
      <c r="BO192" s="2" t="n"/>
      <c r="BP192" s="143" t="n"/>
      <c r="BV192" s="144" t="n"/>
      <c r="BW192" s="143" t="n"/>
      <c r="CG192" s="144" t="n"/>
      <c r="DU192" s="144" t="n"/>
      <c r="DV192" s="2" t="n"/>
      <c r="DW192" s="2" t="n"/>
      <c r="DX192" s="2" t="n"/>
      <c r="DY192" s="2" t="n"/>
      <c r="DZ192" s="2" t="n"/>
      <c r="EA192" s="2" t="n"/>
      <c r="EB192" s="2" t="n"/>
      <c r="EC192" s="2" t="n"/>
    </row>
    <row r="193" ht="6.75" customHeight="1" s="118">
      <c r="A193" s="2" t="n"/>
      <c r="B193" s="2" t="n"/>
      <c r="C193" s="2" t="n"/>
      <c r="D193" s="2" t="n"/>
      <c r="E193" s="142" t="inlineStr">
        <is>
          <t>ふ り が な</t>
        </is>
      </c>
      <c r="F193" s="140" t="n"/>
      <c r="G193" s="140" t="n"/>
      <c r="H193" s="140" t="n"/>
      <c r="I193" s="140" t="n"/>
      <c r="J193" s="140" t="n"/>
      <c r="K193" s="141" t="n"/>
      <c r="L193" s="152">
        <f>計算!$C$5</f>
        <v/>
      </c>
      <c r="M193" s="140" t="n"/>
      <c r="N193" s="140" t="n"/>
      <c r="O193" s="140" t="n"/>
      <c r="P193" s="140" t="n"/>
      <c r="Q193" s="140" t="n"/>
      <c r="R193" s="140" t="n"/>
      <c r="S193" s="140" t="n"/>
      <c r="T193" s="140" t="n"/>
      <c r="U193" s="140" t="n"/>
      <c r="V193" s="140" t="n"/>
      <c r="W193" s="140" t="n"/>
      <c r="X193" s="140" t="n"/>
      <c r="Y193" s="140" t="n"/>
      <c r="Z193" s="140" t="n"/>
      <c r="AA193" s="140" t="n"/>
      <c r="AB193" s="140" t="n"/>
      <c r="AC193" s="140" t="n"/>
      <c r="AD193" s="140" t="n"/>
      <c r="AE193" s="140" t="n"/>
      <c r="AF193" s="140" t="n"/>
      <c r="AG193" s="140" t="n"/>
      <c r="AH193" s="140" t="n"/>
      <c r="AI193" s="140" t="n"/>
      <c r="AJ193" s="140" t="n"/>
      <c r="AK193" s="140" t="n"/>
      <c r="AL193" s="140" t="n"/>
      <c r="AM193" s="140" t="n"/>
      <c r="AN193" s="140" t="n"/>
      <c r="AO193" s="140" t="n"/>
      <c r="AP193" s="140" t="n"/>
      <c r="AQ193" s="140" t="n"/>
      <c r="AR193" s="140" t="n"/>
      <c r="AS193" s="140" t="n"/>
      <c r="AT193" s="141"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43" t="n"/>
      <c r="BV193" s="144" t="n"/>
      <c r="BW193" s="143" t="n"/>
      <c r="CG193" s="144" t="n"/>
      <c r="DU193" s="144" t="n"/>
      <c r="DV193" s="2" t="n"/>
      <c r="DW193" s="2" t="n"/>
      <c r="DX193" s="2" t="n"/>
      <c r="DY193" s="2" t="n"/>
      <c r="DZ193" s="2" t="n"/>
      <c r="EA193" s="2" t="n"/>
      <c r="EB193" s="2" t="n"/>
      <c r="EC193" s="2" t="n"/>
    </row>
    <row r="194" ht="6.75" customHeight="1" s="118">
      <c r="A194" s="2" t="n"/>
      <c r="B194" s="2" t="n"/>
      <c r="C194" s="2" t="n"/>
      <c r="D194" s="2" t="n"/>
      <c r="E194" s="143" t="n"/>
      <c r="K194" s="144" t="n"/>
      <c r="AT194" s="144"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43" t="n"/>
      <c r="BV194" s="144" t="n"/>
      <c r="BW194" s="143" t="n"/>
      <c r="CG194" s="144" t="n"/>
      <c r="DU194" s="144" t="n"/>
      <c r="DV194" s="2" t="n"/>
      <c r="DW194" s="2" t="n"/>
      <c r="DX194" s="2" t="n"/>
      <c r="DY194" s="2" t="n"/>
      <c r="DZ194" s="2" t="n"/>
      <c r="EA194" s="2" t="n"/>
      <c r="EB194" s="2" t="n"/>
      <c r="EC194" s="2" t="n"/>
    </row>
    <row r="195" ht="6.75" customHeight="1" s="118">
      <c r="A195" s="2" t="n"/>
      <c r="B195" s="2" t="n"/>
      <c r="C195" s="2" t="n"/>
      <c r="D195" s="2" t="n"/>
      <c r="E195" s="143" t="n"/>
      <c r="K195" s="144" t="n"/>
      <c r="AT195" s="144"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43" t="n"/>
      <c r="BV195" s="144" t="n"/>
      <c r="BW195" s="143" t="n"/>
      <c r="CG195" s="144" t="n"/>
      <c r="DU195" s="144" t="n"/>
      <c r="DV195" s="2" t="n"/>
      <c r="DW195" s="2" t="n"/>
      <c r="DX195" s="2" t="n"/>
      <c r="DY195" s="2" t="n"/>
      <c r="DZ195" s="2" t="n"/>
      <c r="EA195" s="2" t="n"/>
      <c r="EB195" s="2" t="n"/>
      <c r="EC195" s="2" t="n"/>
    </row>
    <row r="196" ht="6.75" customHeight="1" s="118">
      <c r="A196" s="2" t="n"/>
      <c r="B196" s="2" t="n"/>
      <c r="C196" s="2" t="n"/>
      <c r="D196" s="2" t="n"/>
      <c r="E196" s="147" t="n"/>
      <c r="F196" s="148" t="n"/>
      <c r="G196" s="148" t="n"/>
      <c r="H196" s="148" t="n"/>
      <c r="I196" s="148" t="n"/>
      <c r="J196" s="148" t="n"/>
      <c r="K196" s="149" t="n"/>
      <c r="L196" s="148" t="n"/>
      <c r="M196" s="148" t="n"/>
      <c r="N196" s="148" t="n"/>
      <c r="O196" s="148" t="n"/>
      <c r="P196" s="148" t="n"/>
      <c r="Q196" s="148" t="n"/>
      <c r="R196" s="148" t="n"/>
      <c r="S196" s="148" t="n"/>
      <c r="T196" s="148" t="n"/>
      <c r="U196" s="148" t="n"/>
      <c r="V196" s="148" t="n"/>
      <c r="W196" s="148" t="n"/>
      <c r="X196" s="148" t="n"/>
      <c r="Y196" s="148" t="n"/>
      <c r="Z196" s="148" t="n"/>
      <c r="AA196" s="148" t="n"/>
      <c r="AB196" s="148" t="n"/>
      <c r="AC196" s="148" t="n"/>
      <c r="AD196" s="148" t="n"/>
      <c r="AE196" s="148" t="n"/>
      <c r="AF196" s="148" t="n"/>
      <c r="AG196" s="148" t="n"/>
      <c r="AH196" s="148" t="n"/>
      <c r="AI196" s="148" t="n"/>
      <c r="AJ196" s="148" t="n"/>
      <c r="AK196" s="148" t="n"/>
      <c r="AL196" s="148" t="n"/>
      <c r="AM196" s="148" t="n"/>
      <c r="AN196" s="148" t="n"/>
      <c r="AO196" s="148" t="n"/>
      <c r="AP196" s="148" t="n"/>
      <c r="AQ196" s="148" t="n"/>
      <c r="AR196" s="148" t="n"/>
      <c r="AS196" s="148" t="n"/>
      <c r="AT196" s="149"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43" t="n"/>
      <c r="BV196" s="144" t="n"/>
      <c r="BW196" s="143" t="n"/>
      <c r="CG196" s="144" t="n"/>
      <c r="DU196" s="144" t="n"/>
      <c r="DV196" s="2" t="n"/>
      <c r="DW196" s="2" t="n"/>
      <c r="DX196" s="2" t="n"/>
      <c r="DY196" s="2" t="n"/>
      <c r="DZ196" s="2" t="n"/>
      <c r="EA196" s="2" t="n"/>
      <c r="EB196" s="2" t="n"/>
      <c r="EC196" s="2" t="n"/>
    </row>
    <row r="197" ht="6.75" customHeight="1" s="118">
      <c r="A197" s="2" t="n"/>
      <c r="B197" s="2" t="n"/>
      <c r="C197" s="2" t="n"/>
      <c r="D197" s="2" t="n"/>
      <c r="E197" s="153" t="inlineStr">
        <is>
          <t>名　前</t>
        </is>
      </c>
      <c r="F197" s="140" t="n"/>
      <c r="G197" s="140" t="n"/>
      <c r="H197" s="140" t="n"/>
      <c r="I197" s="140" t="n"/>
      <c r="J197" s="140" t="n"/>
      <c r="K197" s="141" t="n"/>
      <c r="L197" s="154">
        <f>計算!$B$5</f>
        <v/>
      </c>
      <c r="M197" s="140" t="n"/>
      <c r="N197" s="140" t="n"/>
      <c r="O197" s="140" t="n"/>
      <c r="P197" s="140" t="n"/>
      <c r="Q197" s="140" t="n"/>
      <c r="R197" s="140" t="n"/>
      <c r="S197" s="140" t="n"/>
      <c r="T197" s="140" t="n"/>
      <c r="U197" s="140" t="n"/>
      <c r="V197" s="140" t="n"/>
      <c r="W197" s="140" t="n"/>
      <c r="X197" s="140" t="n"/>
      <c r="Y197" s="140" t="n"/>
      <c r="Z197" s="140" t="n"/>
      <c r="AA197" s="140" t="n"/>
      <c r="AB197" s="140" t="n"/>
      <c r="AC197" s="140" t="n"/>
      <c r="AD197" s="140" t="n"/>
      <c r="AE197" s="140" t="n"/>
      <c r="AF197" s="140" t="n"/>
      <c r="AG197" s="140" t="n"/>
      <c r="AH197" s="140" t="n"/>
      <c r="AI197" s="140" t="n"/>
      <c r="AJ197" s="140" t="n"/>
      <c r="AK197" s="140" t="n"/>
      <c r="AL197" s="140" t="n"/>
      <c r="AM197" s="140" t="n"/>
      <c r="AN197" s="140" t="n"/>
      <c r="AO197" s="140" t="n"/>
      <c r="AP197" s="140" t="n"/>
      <c r="AQ197" s="140" t="n"/>
      <c r="AR197" s="140" t="n"/>
      <c r="AS197" s="140" t="n"/>
      <c r="AT197" s="141"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43" t="n"/>
      <c r="BV197" s="144" t="n"/>
      <c r="BW197" s="143" t="n"/>
      <c r="CG197" s="144" t="n"/>
      <c r="DU197" s="144" t="n"/>
      <c r="DV197" s="2" t="n"/>
      <c r="DW197" s="2" t="n"/>
      <c r="DX197" s="2" t="n"/>
      <c r="DY197" s="2" t="n"/>
      <c r="DZ197" s="2" t="n"/>
      <c r="EA197" s="2" t="n"/>
      <c r="EB197" s="2" t="n"/>
      <c r="EC197" s="2" t="n"/>
    </row>
    <row r="198" ht="6.75" customHeight="1" s="118">
      <c r="A198" s="2" t="n"/>
      <c r="B198" s="2" t="n"/>
      <c r="C198" s="2" t="n"/>
      <c r="D198" s="2" t="n"/>
      <c r="E198" s="143" t="n"/>
      <c r="K198" s="144" t="n"/>
      <c r="L198" s="143" t="n"/>
      <c r="AT198" s="144" t="n"/>
      <c r="AU198" s="8" t="n"/>
      <c r="AV198" s="7" t="n"/>
      <c r="AW198" s="2" t="n"/>
      <c r="AX198" s="52" t="inlineStr">
        <is>
          <t>（30×40mm）</t>
        </is>
      </c>
      <c r="BH198" s="2" t="n"/>
      <c r="BI198" s="8" t="n"/>
      <c r="BJ198" s="7" t="n"/>
      <c r="BK198" s="2" t="n"/>
      <c r="BL198" s="2" t="n"/>
      <c r="BM198" s="2" t="n"/>
      <c r="BN198" s="2" t="n"/>
      <c r="BO198" s="2" t="n"/>
      <c r="BP198" s="143" t="n"/>
      <c r="BV198" s="144" t="n"/>
      <c r="BW198" s="143" t="n"/>
      <c r="CG198" s="144" t="n"/>
      <c r="DU198" s="144" t="n"/>
      <c r="DV198" s="2" t="n"/>
      <c r="DW198" s="2" t="n"/>
      <c r="DX198" s="2" t="n"/>
      <c r="DY198" s="2" t="n"/>
      <c r="DZ198" s="2" t="n"/>
      <c r="EA198" s="2" t="n"/>
      <c r="EB198" s="2" t="n"/>
      <c r="EC198" s="2" t="n"/>
    </row>
    <row r="199" ht="6.75" customHeight="1" s="118">
      <c r="A199" s="2" t="n"/>
      <c r="B199" s="2" t="n"/>
      <c r="C199" s="2" t="n"/>
      <c r="D199" s="2" t="n"/>
      <c r="E199" s="143" t="n"/>
      <c r="K199" s="144" t="n"/>
      <c r="L199" s="143" t="n"/>
      <c r="AT199" s="144" t="n"/>
      <c r="AU199" s="8" t="n"/>
      <c r="AV199" s="7" t="n"/>
      <c r="AW199" s="2" t="n"/>
      <c r="BH199" s="2" t="n"/>
      <c r="BI199" s="8" t="n"/>
      <c r="BJ199" s="7" t="n"/>
      <c r="BK199" s="2" t="n"/>
      <c r="BL199" s="2" t="n"/>
      <c r="BM199" s="2" t="n"/>
      <c r="BN199" s="2" t="n"/>
      <c r="BO199" s="2" t="n"/>
      <c r="BP199" s="143" t="n"/>
      <c r="BV199" s="144" t="n"/>
      <c r="BW199" s="143" t="n"/>
      <c r="CG199" s="144" t="n"/>
      <c r="DU199" s="144" t="n"/>
      <c r="DV199" s="2" t="n"/>
      <c r="DW199" s="2" t="n"/>
      <c r="DX199" s="2" t="n"/>
      <c r="DY199" s="2" t="n"/>
      <c r="DZ199" s="2" t="n"/>
      <c r="EA199" s="2" t="n"/>
      <c r="EB199" s="2" t="n"/>
      <c r="EC199" s="2" t="n"/>
    </row>
    <row r="200" ht="6.75" customHeight="1" s="118">
      <c r="A200" s="2" t="n"/>
      <c r="B200" s="2" t="n"/>
      <c r="C200" s="2" t="n"/>
      <c r="D200" s="2" t="n"/>
      <c r="E200" s="143" t="n"/>
      <c r="K200" s="144" t="n"/>
      <c r="L200" s="143" t="n"/>
      <c r="AT200" s="144"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43" t="n"/>
      <c r="BV200" s="144" t="n"/>
      <c r="BW200" s="143" t="n"/>
      <c r="CG200" s="144" t="n"/>
      <c r="DU200" s="144" t="n"/>
      <c r="DV200" s="2" t="n"/>
      <c r="DW200" s="2" t="n"/>
      <c r="DX200" s="2" t="n"/>
      <c r="DY200" s="2" t="n"/>
      <c r="DZ200" s="2" t="n"/>
      <c r="EA200" s="2" t="n"/>
      <c r="EB200" s="2" t="n"/>
      <c r="EC200" s="2" t="n"/>
    </row>
    <row r="201" ht="6.75" customHeight="1" s="118">
      <c r="A201" s="2" t="n"/>
      <c r="B201" s="2" t="n"/>
      <c r="C201" s="2" t="n"/>
      <c r="D201" s="2" t="n"/>
      <c r="E201" s="143" t="n"/>
      <c r="K201" s="144" t="n"/>
      <c r="L201" s="143" t="n"/>
      <c r="AT201" s="144"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43" t="n"/>
      <c r="BV201" s="144" t="n"/>
      <c r="BW201" s="143" t="n"/>
      <c r="CG201" s="144" t="n"/>
      <c r="DU201" s="144" t="n"/>
      <c r="DV201" s="2" t="n"/>
      <c r="DW201" s="2" t="n"/>
      <c r="DX201" s="2" t="n"/>
      <c r="DY201" s="2" t="n"/>
      <c r="DZ201" s="2" t="n"/>
      <c r="EA201" s="2" t="n"/>
      <c r="EB201" s="2" t="n"/>
      <c r="EC201" s="2" t="n"/>
    </row>
    <row r="202" ht="4.5" customHeight="1" s="118">
      <c r="A202" s="2" t="n"/>
      <c r="B202" s="2" t="n"/>
      <c r="C202" s="2" t="n"/>
      <c r="D202" s="2" t="n"/>
      <c r="E202" s="147" t="n"/>
      <c r="F202" s="148" t="n"/>
      <c r="G202" s="148" t="n"/>
      <c r="H202" s="148" t="n"/>
      <c r="I202" s="148" t="n"/>
      <c r="J202" s="148" t="n"/>
      <c r="K202" s="149" t="n"/>
      <c r="L202" s="147" t="n"/>
      <c r="M202" s="148" t="n"/>
      <c r="N202" s="148" t="n"/>
      <c r="O202" s="148" t="n"/>
      <c r="P202" s="148" t="n"/>
      <c r="Q202" s="148" t="n"/>
      <c r="R202" s="148" t="n"/>
      <c r="S202" s="148" t="n"/>
      <c r="T202" s="148" t="n"/>
      <c r="U202" s="148" t="n"/>
      <c r="V202" s="148" t="n"/>
      <c r="W202" s="148" t="n"/>
      <c r="X202" s="148" t="n"/>
      <c r="Y202" s="148" t="n"/>
      <c r="Z202" s="148" t="n"/>
      <c r="AA202" s="148" t="n"/>
      <c r="AB202" s="148" t="n"/>
      <c r="AC202" s="148" t="n"/>
      <c r="AD202" s="148" t="n"/>
      <c r="AE202" s="148" t="n"/>
      <c r="AF202" s="148" t="n"/>
      <c r="AG202" s="148" t="n"/>
      <c r="AH202" s="148" t="n"/>
      <c r="AI202" s="148" t="n"/>
      <c r="AJ202" s="148" t="n"/>
      <c r="AK202" s="148" t="n"/>
      <c r="AL202" s="148" t="n"/>
      <c r="AM202" s="148" t="n"/>
      <c r="AN202" s="148" t="n"/>
      <c r="AO202" s="148" t="n"/>
      <c r="AP202" s="148" t="n"/>
      <c r="AQ202" s="148" t="n"/>
      <c r="AR202" s="148" t="n"/>
      <c r="AS202" s="148" t="n"/>
      <c r="AT202" s="149"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43" t="n"/>
      <c r="BV202" s="144" t="n"/>
      <c r="BW202" s="143" t="n"/>
      <c r="CG202" s="144" t="n"/>
      <c r="DU202" s="144" t="n"/>
      <c r="DV202" s="2" t="n"/>
      <c r="DW202" s="2" t="n"/>
      <c r="DX202" s="2" t="n"/>
      <c r="DY202" s="2" t="n"/>
      <c r="DZ202" s="2" t="n"/>
      <c r="EA202" s="2" t="n"/>
      <c r="EB202" s="2" t="n"/>
      <c r="EC202" s="2" t="n"/>
    </row>
    <row r="203" ht="6.75" customHeight="1" s="118">
      <c r="A203" s="2" t="n"/>
      <c r="B203" s="2" t="n"/>
      <c r="C203" s="2" t="n"/>
      <c r="D203" s="2" t="n"/>
      <c r="E203" s="153" t="inlineStr">
        <is>
          <t>生年月日</t>
        </is>
      </c>
      <c r="F203" s="140" t="n"/>
      <c r="G203" s="140" t="n"/>
      <c r="H203" s="140" t="n"/>
      <c r="I203" s="140" t="n"/>
      <c r="J203" s="140" t="n"/>
      <c r="K203" s="141" t="n"/>
      <c r="L203" s="155" t="inlineStr">
        <is>
          <t>昭和 ・ 平成</t>
        </is>
      </c>
      <c r="M203" s="140" t="n"/>
      <c r="N203" s="140" t="n"/>
      <c r="O203" s="140" t="n"/>
      <c r="P203" s="140" t="n"/>
      <c r="Q203" s="140" t="n"/>
      <c r="R203" s="140" t="n"/>
      <c r="S203" s="140" t="n"/>
      <c r="T203" s="140" t="n"/>
      <c r="U203" s="140" t="n"/>
      <c r="V203" s="156">
        <f>計算!$D$5</f>
        <v/>
      </c>
      <c r="W203" s="140" t="n"/>
      <c r="X203" s="157" t="inlineStr">
        <is>
          <t>年</t>
        </is>
      </c>
      <c r="Y203" s="140" t="n"/>
      <c r="Z203" s="158">
        <f>計算!$E$5</f>
        <v/>
      </c>
      <c r="AA203" s="140" t="n"/>
      <c r="AB203" s="140" t="n"/>
      <c r="AC203" s="157" t="inlineStr">
        <is>
          <t>月</t>
        </is>
      </c>
      <c r="AD203" s="140" t="n"/>
      <c r="AE203" s="158">
        <f>計算!$F$5</f>
        <v/>
      </c>
      <c r="AF203" s="140" t="n"/>
      <c r="AG203" s="140" t="n"/>
      <c r="AH203" s="157" t="inlineStr">
        <is>
          <t>日　生 （満</t>
        </is>
      </c>
      <c r="AI203" s="140" t="n"/>
      <c r="AJ203" s="140" t="n"/>
      <c r="AK203" s="140" t="n"/>
      <c r="AL203" s="140" t="n"/>
      <c r="AM203" s="140" t="n"/>
      <c r="AN203" s="140" t="n"/>
      <c r="AO203" s="140" t="n"/>
      <c r="AP203" s="159">
        <f>計算!$G$5</f>
        <v/>
      </c>
      <c r="AQ203" s="140" t="n"/>
      <c r="AR203" s="160" t="inlineStr">
        <is>
          <t>歳）</t>
        </is>
      </c>
      <c r="AS203" s="140" t="n"/>
      <c r="AT203" s="141"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43" t="n"/>
      <c r="BV203" s="144" t="n"/>
      <c r="BW203" s="143" t="n"/>
      <c r="CG203" s="144" t="n"/>
      <c r="DU203" s="144" t="n"/>
      <c r="DV203" s="2" t="n"/>
      <c r="DW203" s="2" t="n"/>
      <c r="DX203" s="2" t="n"/>
      <c r="DY203" s="2" t="n"/>
      <c r="DZ203" s="2" t="n"/>
      <c r="EA203" s="2" t="n"/>
      <c r="EB203" s="2" t="n"/>
      <c r="EC203" s="2" t="n"/>
    </row>
    <row r="204" ht="6.75" customHeight="1" s="118">
      <c r="A204" s="2" t="n"/>
      <c r="B204" s="2" t="n"/>
      <c r="C204" s="2" t="n"/>
      <c r="D204" s="2" t="n"/>
      <c r="E204" s="143" t="n"/>
      <c r="K204" s="144" t="n"/>
      <c r="L204" s="143" t="n"/>
      <c r="AT204" s="144"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43" t="n"/>
      <c r="BV204" s="144" t="n"/>
      <c r="BW204" s="143" t="n"/>
      <c r="CG204" s="144" t="n"/>
      <c r="DU204" s="144" t="n"/>
      <c r="DV204" s="2" t="n"/>
      <c r="DW204" s="2" t="n"/>
      <c r="DX204" s="2" t="n"/>
      <c r="DY204" s="2" t="n"/>
      <c r="DZ204" s="2" t="n"/>
      <c r="EA204" s="2" t="n"/>
      <c r="EB204" s="2" t="n"/>
      <c r="EC204" s="2" t="n"/>
    </row>
    <row r="205" ht="6.75" customHeight="1" s="118">
      <c r="A205" s="2" t="n"/>
      <c r="B205" s="2" t="n"/>
      <c r="C205" s="2" t="n"/>
      <c r="D205" s="2" t="n"/>
      <c r="E205" s="143" t="n"/>
      <c r="K205" s="144" t="n"/>
      <c r="L205" s="143" t="n"/>
      <c r="AT205" s="144"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43" t="n"/>
      <c r="BV205" s="144" t="n"/>
      <c r="BW205" s="143" t="n"/>
      <c r="CG205" s="144" t="n"/>
      <c r="DU205" s="144" t="n"/>
      <c r="DV205" s="2" t="n"/>
      <c r="DW205" s="2" t="n"/>
      <c r="DX205" s="2" t="n"/>
      <c r="DY205" s="2" t="n"/>
      <c r="DZ205" s="2" t="n"/>
      <c r="EA205" s="2" t="n"/>
      <c r="EB205" s="2" t="n"/>
      <c r="EC205" s="2" t="n"/>
    </row>
    <row r="206" ht="3.75" customHeight="1" s="118">
      <c r="A206" s="2" t="n"/>
      <c r="B206" s="2" t="n"/>
      <c r="C206" s="2" t="n"/>
      <c r="D206" s="2" t="n"/>
      <c r="E206" s="147" t="n"/>
      <c r="F206" s="148" t="n"/>
      <c r="G206" s="148" t="n"/>
      <c r="H206" s="148" t="n"/>
      <c r="I206" s="148" t="n"/>
      <c r="J206" s="148" t="n"/>
      <c r="K206" s="149" t="n"/>
      <c r="L206" s="147" t="n"/>
      <c r="M206" s="148" t="n"/>
      <c r="N206" s="148" t="n"/>
      <c r="O206" s="148" t="n"/>
      <c r="P206" s="148" t="n"/>
      <c r="Q206" s="148" t="n"/>
      <c r="R206" s="148" t="n"/>
      <c r="S206" s="148" t="n"/>
      <c r="T206" s="148" t="n"/>
      <c r="U206" s="148" t="n"/>
      <c r="X206" s="148" t="n"/>
      <c r="Y206" s="148" t="n"/>
      <c r="AC206" s="148" t="n"/>
      <c r="AD206" s="148" t="n"/>
      <c r="AH206" s="148" t="n"/>
      <c r="AI206" s="148" t="n"/>
      <c r="AJ206" s="148" t="n"/>
      <c r="AK206" s="148" t="n"/>
      <c r="AL206" s="148" t="n"/>
      <c r="AM206" s="148" t="n"/>
      <c r="AN206" s="148" t="n"/>
      <c r="AO206" s="148" t="n"/>
      <c r="AP206" s="148" t="n"/>
      <c r="AQ206" s="148" t="n"/>
      <c r="AR206" s="148" t="n"/>
      <c r="AS206" s="148" t="n"/>
      <c r="AT206" s="149"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43" t="n"/>
      <c r="BV206" s="144" t="n"/>
      <c r="BW206" s="143" t="n"/>
      <c r="CG206" s="144" t="n"/>
      <c r="DU206" s="144" t="n"/>
      <c r="DV206" s="2" t="n"/>
      <c r="DW206" s="2" t="n"/>
      <c r="DX206" s="2" t="n"/>
      <c r="DY206" s="2" t="n"/>
      <c r="DZ206" s="2" t="n"/>
      <c r="EA206" s="2" t="n"/>
      <c r="EB206" s="2" t="n"/>
      <c r="EC206" s="2" t="n"/>
    </row>
    <row r="207" ht="6.75" customHeight="1" s="118">
      <c r="A207" s="2" t="n"/>
      <c r="B207" s="2" t="n"/>
      <c r="C207" s="2" t="n"/>
      <c r="D207" s="2" t="n"/>
      <c r="E207" s="161" t="inlineStr">
        <is>
          <t>ふ り が な</t>
        </is>
      </c>
      <c r="F207" s="140" t="n"/>
      <c r="G207" s="140" t="n"/>
      <c r="H207" s="140" t="n"/>
      <c r="I207" s="140" t="n"/>
      <c r="J207" s="140" t="n"/>
      <c r="K207" s="141" t="n"/>
      <c r="L207" s="162">
        <f>計算!$J$5</f>
        <v/>
      </c>
      <c r="M207" s="140" t="n"/>
      <c r="N207" s="140" t="n"/>
      <c r="O207" s="140" t="n"/>
      <c r="P207" s="140" t="n"/>
      <c r="Q207" s="140" t="n"/>
      <c r="R207" s="140" t="n"/>
      <c r="S207" s="140" t="n"/>
      <c r="T207" s="140" t="n"/>
      <c r="U207" s="140" t="n"/>
      <c r="V207" s="140" t="n"/>
      <c r="W207" s="140" t="n"/>
      <c r="X207" s="140" t="n"/>
      <c r="Y207" s="140" t="n"/>
      <c r="Z207" s="140" t="n"/>
      <c r="AA207" s="140" t="n"/>
      <c r="AB207" s="140" t="n"/>
      <c r="AC207" s="140" t="n"/>
      <c r="AD207" s="140" t="n"/>
      <c r="AE207" s="140" t="n"/>
      <c r="AF207" s="140" t="n"/>
      <c r="AG207" s="140" t="n"/>
      <c r="AH207" s="140" t="n"/>
      <c r="AI207" s="140" t="n"/>
      <c r="AJ207" s="140" t="n"/>
      <c r="AK207" s="140" t="n"/>
      <c r="AL207" s="140" t="n"/>
      <c r="AM207" s="140" t="n"/>
      <c r="AN207" s="140" t="n"/>
      <c r="AO207" s="140" t="n"/>
      <c r="AP207" s="140" t="n"/>
      <c r="AQ207" s="140" t="n"/>
      <c r="AR207" s="140" t="n"/>
      <c r="AS207" s="140" t="n"/>
      <c r="AT207" s="140" t="n"/>
      <c r="AU207" s="140" t="n"/>
      <c r="AV207" s="140" t="n"/>
      <c r="AW207" s="140" t="n"/>
      <c r="AX207" s="140" t="n"/>
      <c r="AY207" s="140" t="n"/>
      <c r="AZ207" s="140" t="n"/>
      <c r="BA207" s="140" t="n"/>
      <c r="BB207" s="140" t="n"/>
      <c r="BC207" s="140" t="n"/>
      <c r="BD207" s="140" t="n"/>
      <c r="BE207" s="140" t="n"/>
      <c r="BF207" s="140" t="n"/>
      <c r="BG207" s="140" t="n"/>
      <c r="BH207" s="140" t="n"/>
      <c r="BI207" s="141" t="n"/>
      <c r="BJ207" s="2" t="n"/>
      <c r="BK207" s="2" t="n"/>
      <c r="BL207" s="2" t="n"/>
      <c r="BM207" s="2" t="n"/>
      <c r="BN207" s="2" t="n"/>
      <c r="BO207" s="2" t="n"/>
      <c r="BP207" s="143" t="n"/>
      <c r="BV207" s="144" t="n"/>
      <c r="BW207" s="143" t="n"/>
      <c r="CG207" s="144" t="n"/>
      <c r="DU207" s="144" t="n"/>
      <c r="DV207" s="2" t="n"/>
      <c r="DW207" s="2" t="n"/>
      <c r="DX207" s="2" t="n"/>
      <c r="DY207" s="2" t="n"/>
      <c r="DZ207" s="2" t="n"/>
      <c r="EA207" s="2" t="n"/>
      <c r="EB207" s="2" t="n"/>
      <c r="EC207" s="2" t="n"/>
    </row>
    <row r="208" ht="6.75" customHeight="1" s="118">
      <c r="A208" s="2" t="n"/>
      <c r="B208" s="2" t="n"/>
      <c r="C208" s="2" t="n"/>
      <c r="D208" s="2" t="n"/>
      <c r="E208" s="143" t="n"/>
      <c r="K208" s="144" t="n"/>
      <c r="BI208" s="144" t="n"/>
      <c r="BJ208" s="2" t="n"/>
      <c r="BK208" s="2" t="n"/>
      <c r="BL208" s="2" t="n"/>
      <c r="BM208" s="2" t="n"/>
      <c r="BN208" s="2" t="n"/>
      <c r="BO208" s="2" t="n"/>
      <c r="BP208" s="143" t="n"/>
      <c r="BV208" s="144" t="n"/>
      <c r="BW208" s="143" t="n"/>
      <c r="CG208" s="144" t="n"/>
      <c r="DU208" s="144" t="n"/>
      <c r="DV208" s="2" t="n"/>
      <c r="DW208" s="2" t="n"/>
      <c r="DX208" s="2" t="n"/>
      <c r="DY208" s="2" t="n"/>
      <c r="DZ208" s="2" t="n"/>
      <c r="EA208" s="2" t="n"/>
      <c r="EB208" s="2" t="n"/>
      <c r="EC208" s="2" t="n"/>
    </row>
    <row r="209" ht="6.75" customHeight="1" s="118">
      <c r="A209" s="2" t="n"/>
      <c r="B209" s="2" t="n"/>
      <c r="C209" s="2" t="n"/>
      <c r="D209" s="2" t="n"/>
      <c r="E209" s="163" t="n"/>
      <c r="F209" s="164" t="n"/>
      <c r="G209" s="164" t="n"/>
      <c r="H209" s="164" t="n"/>
      <c r="I209" s="164" t="n"/>
      <c r="J209" s="164" t="n"/>
      <c r="K209" s="165" t="n"/>
      <c r="L209" s="164" t="n"/>
      <c r="M209" s="164" t="n"/>
      <c r="N209" s="164" t="n"/>
      <c r="O209" s="164" t="n"/>
      <c r="P209" s="164" t="n"/>
      <c r="Q209" s="164" t="n"/>
      <c r="R209" s="164" t="n"/>
      <c r="S209" s="164" t="n"/>
      <c r="T209" s="164" t="n"/>
      <c r="U209" s="164" t="n"/>
      <c r="V209" s="164" t="n"/>
      <c r="W209" s="164" t="n"/>
      <c r="X209" s="164" t="n"/>
      <c r="Y209" s="164" t="n"/>
      <c r="Z209" s="164" t="n"/>
      <c r="AA209" s="164" t="n"/>
      <c r="AB209" s="164" t="n"/>
      <c r="AC209" s="164" t="n"/>
      <c r="AD209" s="164" t="n"/>
      <c r="AE209" s="164" t="n"/>
      <c r="AF209" s="164" t="n"/>
      <c r="AG209" s="164" t="n"/>
      <c r="AH209" s="164" t="n"/>
      <c r="AI209" s="164" t="n"/>
      <c r="AJ209" s="164" t="n"/>
      <c r="AK209" s="164" t="n"/>
      <c r="AL209" s="164" t="n"/>
      <c r="AM209" s="164" t="n"/>
      <c r="AN209" s="164" t="n"/>
      <c r="AO209" s="164" t="n"/>
      <c r="AP209" s="164" t="n"/>
      <c r="AQ209" s="164" t="n"/>
      <c r="AR209" s="164" t="n"/>
      <c r="AS209" s="164" t="n"/>
      <c r="AT209" s="164" t="n"/>
      <c r="AU209" s="164" t="n"/>
      <c r="AV209" s="164" t="n"/>
      <c r="AW209" s="164" t="n"/>
      <c r="AX209" s="164" t="n"/>
      <c r="AY209" s="164" t="n"/>
      <c r="AZ209" s="164" t="n"/>
      <c r="BA209" s="164" t="n"/>
      <c r="BB209" s="164" t="n"/>
      <c r="BC209" s="164" t="n"/>
      <c r="BD209" s="164" t="n"/>
      <c r="BE209" s="164" t="n"/>
      <c r="BF209" s="164" t="n"/>
      <c r="BG209" s="164" t="n"/>
      <c r="BH209" s="164" t="n"/>
      <c r="BI209" s="165" t="n"/>
      <c r="BJ209" s="2" t="n"/>
      <c r="BK209" s="2" t="n"/>
      <c r="BL209" s="2" t="n"/>
      <c r="BM209" s="2" t="n"/>
      <c r="BN209" s="2" t="n"/>
      <c r="BO209" s="2" t="n"/>
      <c r="BP209" s="143" t="n"/>
      <c r="BV209" s="144" t="n"/>
      <c r="BW209" s="143" t="n"/>
      <c r="CG209" s="144" t="n"/>
      <c r="DU209" s="144" t="n"/>
      <c r="DV209" s="2" t="n"/>
      <c r="DW209" s="2" t="n"/>
      <c r="DX209" s="2" t="n"/>
      <c r="DY209" s="2" t="n"/>
      <c r="DZ209" s="2" t="n"/>
      <c r="EA209" s="2" t="n"/>
      <c r="EB209" s="2" t="n"/>
      <c r="EC209" s="2" t="n"/>
    </row>
    <row r="210" ht="6.75" customHeight="1" s="118">
      <c r="A210" s="2" t="n"/>
      <c r="B210" s="2" t="n"/>
      <c r="C210" s="2" t="n"/>
      <c r="D210" s="2" t="n"/>
      <c r="E210" s="166" t="inlineStr">
        <is>
          <t>現住所</t>
        </is>
      </c>
      <c r="F210" s="167" t="n"/>
      <c r="G210" s="167" t="n"/>
      <c r="H210" s="167" t="n"/>
      <c r="I210" s="167" t="n"/>
      <c r="J210" s="167" t="n"/>
      <c r="K210" s="168" t="n"/>
      <c r="L210" s="107" t="inlineStr">
        <is>
          <t>〒</t>
        </is>
      </c>
      <c r="M210" s="167" t="n"/>
      <c r="N210" s="167" t="n"/>
      <c r="O210" s="167" t="n"/>
      <c r="P210" s="169">
        <f>計算!$H$5</f>
        <v/>
      </c>
      <c r="Q210" s="167" t="n"/>
      <c r="R210" s="167" t="n"/>
      <c r="S210" s="167" t="n"/>
      <c r="T210" s="167" t="n"/>
      <c r="U210" s="167" t="n"/>
      <c r="V210" s="167" t="n"/>
      <c r="W210" s="167" t="n"/>
      <c r="X210" s="167" t="n"/>
      <c r="Y210" s="167" t="n"/>
      <c r="Z210" s="167" t="n"/>
      <c r="AA210" s="167" t="n"/>
      <c r="AB210" s="167" t="n"/>
      <c r="AC210" s="167" t="n"/>
      <c r="AD210" s="167" t="n"/>
      <c r="AE210" s="167" t="n"/>
      <c r="AF210" s="167" t="n"/>
      <c r="AG210" s="167" t="n"/>
      <c r="AH210" s="167" t="n"/>
      <c r="AI210" s="167" t="n"/>
      <c r="AJ210" s="167"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43" t="n"/>
      <c r="BV210" s="144" t="n"/>
      <c r="BW210" s="143" t="n"/>
      <c r="CG210" s="144" t="n"/>
      <c r="DU210" s="144" t="n"/>
      <c r="DV210" s="2" t="n"/>
      <c r="DW210" s="2" t="n"/>
      <c r="DX210" s="2" t="n"/>
      <c r="DY210" s="2" t="n"/>
      <c r="DZ210" s="2" t="n"/>
      <c r="EA210" s="2" t="n"/>
      <c r="EB210" s="2" t="n"/>
      <c r="EC210" s="2" t="n"/>
    </row>
    <row r="211" ht="4.5" customHeight="1" s="118">
      <c r="A211" s="2" t="n"/>
      <c r="B211" s="2" t="n"/>
      <c r="C211" s="2" t="n"/>
      <c r="D211" s="2" t="n"/>
      <c r="E211" s="143" t="n"/>
      <c r="K211" s="144" t="n"/>
      <c r="L211" s="143"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47" t="n"/>
      <c r="BQ211" s="148" t="n"/>
      <c r="BR211" s="148" t="n"/>
      <c r="BS211" s="148" t="n"/>
      <c r="BT211" s="148" t="n"/>
      <c r="BU211" s="148" t="n"/>
      <c r="BV211" s="149" t="n"/>
      <c r="BW211" s="147" t="n"/>
      <c r="BX211" s="148" t="n"/>
      <c r="BY211" s="148" t="n"/>
      <c r="BZ211" s="148" t="n"/>
      <c r="CA211" s="148" t="n"/>
      <c r="CB211" s="148" t="n"/>
      <c r="CC211" s="148" t="n"/>
      <c r="CD211" s="148" t="n"/>
      <c r="CE211" s="148" t="n"/>
      <c r="CF211" s="148" t="n"/>
      <c r="CG211" s="149" t="n"/>
      <c r="DU211" s="144" t="n"/>
      <c r="DV211" s="2" t="n"/>
      <c r="DW211" s="2" t="n"/>
      <c r="DX211" s="2" t="n"/>
      <c r="DY211" s="2" t="n"/>
      <c r="DZ211" s="2" t="n"/>
      <c r="EA211" s="2" t="n"/>
      <c r="EB211" s="2" t="n"/>
      <c r="EC211" s="2" t="n"/>
    </row>
    <row r="212" ht="6.75" customHeight="1" s="118">
      <c r="A212" s="2" t="n"/>
      <c r="B212" s="2" t="n"/>
      <c r="C212" s="2" t="n"/>
      <c r="D212" s="2" t="n"/>
      <c r="E212" s="143" t="n"/>
      <c r="K212" s="144" t="n"/>
      <c r="L212" s="143"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0" t="inlineStr">
        <is>
          <t>校内外の諸活動</t>
        </is>
      </c>
      <c r="BQ212" s="140" t="n"/>
      <c r="BR212" s="140" t="n"/>
      <c r="BS212" s="140" t="n"/>
      <c r="BT212" s="140" t="n"/>
      <c r="BU212" s="140" t="n"/>
      <c r="BV212" s="141" t="n"/>
      <c r="BW212" s="171">
        <f>計算!$AQ$5</f>
        <v/>
      </c>
      <c r="BX212" s="140" t="n"/>
      <c r="BY212" s="140" t="n"/>
      <c r="BZ212" s="140" t="n"/>
      <c r="CA212" s="140" t="n"/>
      <c r="CB212" s="140" t="n"/>
      <c r="CC212" s="140" t="n"/>
      <c r="CD212" s="140" t="n"/>
      <c r="CE212" s="140" t="n"/>
      <c r="CF212" s="140" t="n"/>
      <c r="CG212" s="140" t="n"/>
      <c r="CH212" s="140" t="n"/>
      <c r="CI212" s="140" t="n"/>
      <c r="CJ212" s="140" t="n"/>
      <c r="CK212" s="140" t="n"/>
      <c r="CL212" s="140" t="n"/>
      <c r="CM212" s="140" t="n"/>
      <c r="CN212" s="140" t="n"/>
      <c r="CO212" s="140" t="n"/>
      <c r="CP212" s="140" t="n"/>
      <c r="CQ212" s="140" t="n"/>
      <c r="CR212" s="140" t="n"/>
      <c r="CS212" s="140" t="n"/>
      <c r="CT212" s="140" t="n"/>
      <c r="CU212" s="140" t="n"/>
      <c r="CV212" s="140" t="n"/>
      <c r="CW212" s="140" t="n"/>
      <c r="CX212" s="140" t="n"/>
      <c r="CY212" s="140" t="n"/>
      <c r="CZ212" s="140" t="n"/>
      <c r="DA212" s="140" t="n"/>
      <c r="DB212" s="140" t="n"/>
      <c r="DC212" s="140" t="n"/>
      <c r="DD212" s="140" t="n"/>
      <c r="DE212" s="140" t="n"/>
      <c r="DF212" s="140" t="n"/>
      <c r="DG212" s="140" t="n"/>
      <c r="DH212" s="140" t="n"/>
      <c r="DI212" s="140" t="n"/>
      <c r="DJ212" s="140" t="n"/>
      <c r="DK212" s="140" t="n"/>
      <c r="DL212" s="140" t="n"/>
      <c r="DM212" s="140" t="n"/>
      <c r="DN212" s="140" t="n"/>
      <c r="DO212" s="140" t="n"/>
      <c r="DP212" s="140" t="n"/>
      <c r="DQ212" s="140" t="n"/>
      <c r="DR212" s="140" t="n"/>
      <c r="DS212" s="140" t="n"/>
      <c r="DT212" s="140" t="n"/>
      <c r="DU212" s="141" t="n"/>
      <c r="DV212" s="7" t="n"/>
      <c r="DW212" s="2" t="n"/>
      <c r="DX212" s="2" t="n"/>
      <c r="DY212" s="2" t="n"/>
      <c r="DZ212" s="2" t="n"/>
      <c r="EA212" s="2" t="n"/>
      <c r="EB212" s="2" t="n"/>
      <c r="EC212" s="2" t="n"/>
    </row>
    <row r="213" ht="6.75" customHeight="1" s="118">
      <c r="A213" s="2" t="n"/>
      <c r="B213" s="2" t="n"/>
      <c r="C213" s="2" t="n"/>
      <c r="D213" s="2" t="n"/>
      <c r="E213" s="143" t="n"/>
      <c r="K213" s="144" t="n"/>
      <c r="L213" s="172">
        <f>計算!$I$5</f>
        <v/>
      </c>
      <c r="BI213" s="144" t="n"/>
      <c r="BJ213" s="2" t="n"/>
      <c r="BK213" s="2" t="n"/>
      <c r="BL213" s="2" t="n"/>
      <c r="BM213" s="2" t="n"/>
      <c r="BN213" s="2" t="n"/>
      <c r="BO213" s="2" t="n"/>
      <c r="BP213" s="143" t="n"/>
      <c r="BV213" s="144" t="n"/>
      <c r="DU213" s="144" t="n"/>
      <c r="DV213" s="7" t="n"/>
      <c r="DW213" s="2" t="n"/>
      <c r="DX213" s="2" t="n"/>
      <c r="DY213" s="2" t="n"/>
      <c r="DZ213" s="2" t="n"/>
      <c r="EA213" s="2" t="n"/>
      <c r="EB213" s="2" t="n"/>
      <c r="EC213" s="2" t="n"/>
    </row>
    <row r="214" ht="6.75" customHeight="1" s="118">
      <c r="A214" s="2" t="n"/>
      <c r="B214" s="2" t="n"/>
      <c r="C214" s="2" t="n"/>
      <c r="D214" s="2" t="n"/>
      <c r="E214" s="143" t="n"/>
      <c r="K214" s="144" t="n"/>
      <c r="L214" s="143" t="n"/>
      <c r="BI214" s="144" t="n"/>
      <c r="BJ214" s="2" t="n"/>
      <c r="BK214" s="2" t="n"/>
      <c r="BL214" s="2" t="n"/>
      <c r="BM214" s="2" t="n"/>
      <c r="BN214" s="2" t="n"/>
      <c r="BO214" s="2" t="n"/>
      <c r="BP214" s="143" t="n"/>
      <c r="BV214" s="144" t="n"/>
      <c r="DU214" s="144" t="n"/>
      <c r="DV214" s="7" t="n"/>
      <c r="DW214" s="2" t="n"/>
      <c r="DX214" s="2" t="n"/>
      <c r="DY214" s="2" t="n"/>
      <c r="DZ214" s="2" t="n"/>
      <c r="EA214" s="2" t="n"/>
      <c r="EB214" s="2" t="n"/>
      <c r="EC214" s="2" t="n"/>
    </row>
    <row r="215" ht="6.75" customHeight="1" s="118">
      <c r="A215" s="2" t="n"/>
      <c r="B215" s="2" t="n"/>
      <c r="C215" s="2" t="n"/>
      <c r="D215" s="2" t="n"/>
      <c r="E215" s="147" t="n"/>
      <c r="F215" s="148" t="n"/>
      <c r="G215" s="148" t="n"/>
      <c r="H215" s="148" t="n"/>
      <c r="I215" s="148" t="n"/>
      <c r="J215" s="148" t="n"/>
      <c r="K215" s="149" t="n"/>
      <c r="L215" s="147" t="n"/>
      <c r="M215" s="148" t="n"/>
      <c r="N215" s="148" t="n"/>
      <c r="O215" s="148" t="n"/>
      <c r="P215" s="148" t="n"/>
      <c r="Q215" s="148" t="n"/>
      <c r="R215" s="148" t="n"/>
      <c r="S215" s="148" t="n"/>
      <c r="T215" s="148" t="n"/>
      <c r="U215" s="148" t="n"/>
      <c r="V215" s="148" t="n"/>
      <c r="W215" s="148" t="n"/>
      <c r="X215" s="148" t="n"/>
      <c r="Y215" s="148" t="n"/>
      <c r="Z215" s="148" t="n"/>
      <c r="AA215" s="148" t="n"/>
      <c r="AB215" s="148" t="n"/>
      <c r="AC215" s="148" t="n"/>
      <c r="AD215" s="148" t="n"/>
      <c r="AE215" s="148" t="n"/>
      <c r="AF215" s="148" t="n"/>
      <c r="AG215" s="148" t="n"/>
      <c r="AH215" s="148" t="n"/>
      <c r="AI215" s="148" t="n"/>
      <c r="AJ215" s="148" t="n"/>
      <c r="AK215" s="148" t="n"/>
      <c r="AL215" s="148" t="n"/>
      <c r="AM215" s="148" t="n"/>
      <c r="AN215" s="148" t="n"/>
      <c r="AO215" s="148" t="n"/>
      <c r="AP215" s="148" t="n"/>
      <c r="AQ215" s="148" t="n"/>
      <c r="AR215" s="148" t="n"/>
      <c r="AS215" s="148" t="n"/>
      <c r="AT215" s="148" t="n"/>
      <c r="AU215" s="148" t="n"/>
      <c r="AV215" s="148" t="n"/>
      <c r="AW215" s="148" t="n"/>
      <c r="AX215" s="148" t="n"/>
      <c r="AY215" s="148" t="n"/>
      <c r="AZ215" s="148" t="n"/>
      <c r="BA215" s="148" t="n"/>
      <c r="BB215" s="148" t="n"/>
      <c r="BC215" s="148" t="n"/>
      <c r="BD215" s="148" t="n"/>
      <c r="BE215" s="148" t="n"/>
      <c r="BF215" s="148" t="n"/>
      <c r="BG215" s="148" t="n"/>
      <c r="BH215" s="148" t="n"/>
      <c r="BI215" s="149" t="n"/>
      <c r="BJ215" s="2" t="n"/>
      <c r="BK215" s="2" t="n"/>
      <c r="BL215" s="2" t="n"/>
      <c r="BM215" s="2" t="n"/>
      <c r="BN215" s="2" t="n"/>
      <c r="BO215" s="2" t="n"/>
      <c r="BP215" s="143" t="n"/>
      <c r="BV215" s="144" t="n"/>
      <c r="DU215" s="144" t="n"/>
      <c r="DV215" s="7" t="n"/>
      <c r="DW215" s="2" t="n"/>
      <c r="DX215" s="2" t="n"/>
      <c r="DY215" s="2" t="n"/>
      <c r="DZ215" s="2" t="n"/>
      <c r="EA215" s="2" t="n"/>
      <c r="EB215" s="2" t="n"/>
      <c r="EC215" s="2" t="n"/>
    </row>
    <row r="216" ht="6.75" customHeight="1" s="118">
      <c r="A216" s="2" t="n"/>
      <c r="B216" s="2" t="n"/>
      <c r="C216" s="2" t="n"/>
      <c r="D216" s="2" t="n"/>
      <c r="E216" s="161" t="inlineStr">
        <is>
          <t>ふ り が な</t>
        </is>
      </c>
      <c r="F216" s="140" t="n"/>
      <c r="G216" s="140" t="n"/>
      <c r="H216" s="140" t="n"/>
      <c r="I216" s="140" t="n"/>
      <c r="J216" s="140" t="n"/>
      <c r="K216" s="141" t="n"/>
      <c r="L216" s="162">
        <f>計算!$M$5</f>
        <v/>
      </c>
      <c r="M216" s="140" t="n"/>
      <c r="N216" s="140" t="n"/>
      <c r="O216" s="140" t="n"/>
      <c r="P216" s="140" t="n"/>
      <c r="Q216" s="140" t="n"/>
      <c r="R216" s="140" t="n"/>
      <c r="S216" s="140" t="n"/>
      <c r="T216" s="140" t="n"/>
      <c r="U216" s="140" t="n"/>
      <c r="V216" s="140" t="n"/>
      <c r="W216" s="140" t="n"/>
      <c r="X216" s="140" t="n"/>
      <c r="Y216" s="140" t="n"/>
      <c r="Z216" s="140" t="n"/>
      <c r="AA216" s="140" t="n"/>
      <c r="AB216" s="140" t="n"/>
      <c r="AC216" s="140" t="n"/>
      <c r="AD216" s="140" t="n"/>
      <c r="AE216" s="140" t="n"/>
      <c r="AF216" s="140" t="n"/>
      <c r="AG216" s="140" t="n"/>
      <c r="AH216" s="140" t="n"/>
      <c r="AI216" s="140" t="n"/>
      <c r="AJ216" s="140" t="n"/>
      <c r="AK216" s="140" t="n"/>
      <c r="AL216" s="140" t="n"/>
      <c r="AM216" s="140" t="n"/>
      <c r="AN216" s="140" t="n"/>
      <c r="AO216" s="140" t="n"/>
      <c r="AP216" s="140" t="n"/>
      <c r="AQ216" s="140" t="n"/>
      <c r="AR216" s="140" t="n"/>
      <c r="AS216" s="140" t="n"/>
      <c r="AT216" s="140" t="n"/>
      <c r="AU216" s="140" t="n"/>
      <c r="AV216" s="140" t="n"/>
      <c r="AW216" s="140" t="n"/>
      <c r="AX216" s="140" t="n"/>
      <c r="AY216" s="140" t="n"/>
      <c r="AZ216" s="140" t="n"/>
      <c r="BA216" s="140" t="n"/>
      <c r="BB216" s="140" t="n"/>
      <c r="BC216" s="140" t="n"/>
      <c r="BD216" s="140" t="n"/>
      <c r="BE216" s="140" t="n"/>
      <c r="BF216" s="140" t="n"/>
      <c r="BG216" s="140" t="n"/>
      <c r="BH216" s="140" t="n"/>
      <c r="BI216" s="141" t="n"/>
      <c r="BJ216" s="2" t="n"/>
      <c r="BK216" s="2" t="n"/>
      <c r="BL216" s="2" t="n"/>
      <c r="BM216" s="2" t="n"/>
      <c r="BN216" s="2" t="n"/>
      <c r="BO216" s="2" t="n"/>
      <c r="BP216" s="143" t="n"/>
      <c r="BV216" s="144" t="n"/>
      <c r="DU216" s="144" t="n"/>
      <c r="DV216" s="7" t="n"/>
      <c r="DW216" s="2" t="n"/>
      <c r="DX216" s="2" t="n"/>
      <c r="DY216" s="2" t="n"/>
      <c r="DZ216" s="2" t="n"/>
      <c r="EA216" s="2" t="n"/>
      <c r="EB216" s="2" t="n"/>
      <c r="EC216" s="2" t="n"/>
    </row>
    <row r="217" ht="6.75" customHeight="1" s="118">
      <c r="A217" s="2" t="n"/>
      <c r="B217" s="2" t="n"/>
      <c r="C217" s="2" t="n"/>
      <c r="D217" s="2" t="n"/>
      <c r="E217" s="143" t="n"/>
      <c r="K217" s="144" t="n"/>
      <c r="BI217" s="144" t="n"/>
      <c r="BJ217" s="2" t="n"/>
      <c r="BK217" s="2" t="n"/>
      <c r="BL217" s="2" t="n"/>
      <c r="BM217" s="2" t="n"/>
      <c r="BN217" s="2" t="n"/>
      <c r="BO217" s="2" t="n"/>
      <c r="BP217" s="143" t="n"/>
      <c r="BV217" s="144" t="n"/>
      <c r="DU217" s="144" t="n"/>
      <c r="DV217" s="7" t="n"/>
      <c r="DW217" s="2" t="n"/>
      <c r="DX217" s="2" t="n"/>
      <c r="DY217" s="2" t="n"/>
      <c r="DZ217" s="2" t="n"/>
      <c r="EA217" s="2" t="n"/>
      <c r="EB217" s="2" t="n"/>
      <c r="EC217" s="2" t="n"/>
    </row>
    <row r="218" ht="6.75" customHeight="1" s="118">
      <c r="A218" s="2" t="n"/>
      <c r="B218" s="2" t="n"/>
      <c r="C218" s="2" t="n"/>
      <c r="D218" s="2" t="n"/>
      <c r="E218" s="163" t="n"/>
      <c r="F218" s="164" t="n"/>
      <c r="G218" s="164" t="n"/>
      <c r="H218" s="164" t="n"/>
      <c r="I218" s="164" t="n"/>
      <c r="J218" s="164" t="n"/>
      <c r="K218" s="165" t="n"/>
      <c r="L218" s="164" t="n"/>
      <c r="M218" s="164" t="n"/>
      <c r="N218" s="164" t="n"/>
      <c r="O218" s="164" t="n"/>
      <c r="P218" s="164" t="n"/>
      <c r="Q218" s="164" t="n"/>
      <c r="R218" s="164" t="n"/>
      <c r="S218" s="164" t="n"/>
      <c r="T218" s="164" t="n"/>
      <c r="U218" s="164" t="n"/>
      <c r="V218" s="164" t="n"/>
      <c r="W218" s="164" t="n"/>
      <c r="X218" s="164" t="n"/>
      <c r="Y218" s="164" t="n"/>
      <c r="Z218" s="164" t="n"/>
      <c r="AA218" s="164" t="n"/>
      <c r="AB218" s="164" t="n"/>
      <c r="AC218" s="164" t="n"/>
      <c r="AD218" s="164" t="n"/>
      <c r="AE218" s="164" t="n"/>
      <c r="AF218" s="164" t="n"/>
      <c r="AG218" s="164" t="n"/>
      <c r="AH218" s="164" t="n"/>
      <c r="AI218" s="164" t="n"/>
      <c r="AJ218" s="164" t="n"/>
      <c r="AK218" s="164" t="n"/>
      <c r="AL218" s="164" t="n"/>
      <c r="AM218" s="164" t="n"/>
      <c r="AN218" s="164" t="n"/>
      <c r="AO218" s="164" t="n"/>
      <c r="AP218" s="164" t="n"/>
      <c r="AQ218" s="164" t="n"/>
      <c r="AR218" s="164" t="n"/>
      <c r="AS218" s="164" t="n"/>
      <c r="AT218" s="164" t="n"/>
      <c r="AU218" s="164" t="n"/>
      <c r="AV218" s="164" t="n"/>
      <c r="AW218" s="164" t="n"/>
      <c r="AX218" s="164" t="n"/>
      <c r="AY218" s="164" t="n"/>
      <c r="AZ218" s="164" t="n"/>
      <c r="BA218" s="164" t="n"/>
      <c r="BB218" s="164" t="n"/>
      <c r="BC218" s="164" t="n"/>
      <c r="BD218" s="164" t="n"/>
      <c r="BE218" s="164" t="n"/>
      <c r="BF218" s="164" t="n"/>
      <c r="BG218" s="164" t="n"/>
      <c r="BH218" s="164" t="n"/>
      <c r="BI218" s="165" t="n"/>
      <c r="BJ218" s="2" t="n"/>
      <c r="BK218" s="2" t="n"/>
      <c r="BL218" s="2" t="n"/>
      <c r="BM218" s="2" t="n"/>
      <c r="BN218" s="2" t="n"/>
      <c r="BO218" s="2" t="n"/>
      <c r="BP218" s="143" t="n"/>
      <c r="BV218" s="144" t="n"/>
      <c r="DU218" s="144" t="n"/>
      <c r="DV218" s="7" t="n"/>
      <c r="DW218" s="2" t="n"/>
      <c r="DX218" s="2" t="n"/>
      <c r="DY218" s="2" t="n"/>
      <c r="DZ218" s="2" t="n"/>
      <c r="EA218" s="2" t="n"/>
      <c r="EB218" s="2" t="n"/>
      <c r="EC218" s="2" t="n"/>
    </row>
    <row r="219" ht="6.75" customHeight="1" s="118">
      <c r="A219" s="2" t="n"/>
      <c r="B219" s="2" t="n"/>
      <c r="C219" s="2" t="n"/>
      <c r="D219" s="2" t="n"/>
      <c r="E219" s="166" t="inlineStr">
        <is>
          <t>連絡先</t>
        </is>
      </c>
      <c r="F219" s="167" t="n"/>
      <c r="G219" s="167" t="n"/>
      <c r="H219" s="167" t="n"/>
      <c r="I219" s="167" t="n"/>
      <c r="J219" s="167" t="n"/>
      <c r="K219" s="168" t="n"/>
      <c r="L219" s="107" t="inlineStr">
        <is>
          <t>〒</t>
        </is>
      </c>
      <c r="M219" s="167" t="n"/>
      <c r="N219" s="167" t="n"/>
      <c r="O219" s="167" t="n"/>
      <c r="P219" s="173">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43" t="n"/>
      <c r="BV219" s="144" t="n"/>
      <c r="DU219" s="144" t="n"/>
      <c r="DV219" s="7" t="n"/>
      <c r="DW219" s="2" t="n"/>
      <c r="DX219" s="2" t="n"/>
      <c r="DY219" s="2" t="n"/>
      <c r="DZ219" s="2" t="n"/>
      <c r="EA219" s="2" t="n"/>
      <c r="EB219" s="2" t="n"/>
      <c r="EC219" s="2" t="n"/>
    </row>
    <row r="220" ht="6.75" customHeight="1" s="118">
      <c r="A220" s="2" t="n"/>
      <c r="B220" s="2" t="n"/>
      <c r="C220" s="2" t="n"/>
      <c r="D220" s="2" t="n"/>
      <c r="E220" s="143" t="n"/>
      <c r="K220" s="144" t="n"/>
      <c r="L220" s="143"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43" t="n"/>
      <c r="BV220" s="144" t="n"/>
      <c r="DU220" s="144" t="n"/>
      <c r="DV220" s="7" t="n"/>
      <c r="DW220" s="2" t="n"/>
      <c r="DX220" s="2" t="n"/>
      <c r="DY220" s="2" t="n"/>
      <c r="DZ220" s="2" t="n"/>
      <c r="EA220" s="2" t="n"/>
      <c r="EB220" s="2" t="n"/>
      <c r="EC220" s="2" t="n"/>
    </row>
    <row r="221" ht="6.75" customHeight="1" s="118">
      <c r="A221" s="2" t="n"/>
      <c r="B221" s="2" t="n"/>
      <c r="C221" s="2" t="n"/>
      <c r="D221" s="2" t="n"/>
      <c r="E221" s="143" t="n"/>
      <c r="K221" s="144" t="n"/>
      <c r="L221" s="143"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43" t="n"/>
      <c r="BV221" s="144" t="n"/>
      <c r="DU221" s="144" t="n"/>
      <c r="DV221" s="7" t="n"/>
      <c r="DW221" s="2" t="n"/>
      <c r="DX221" s="2" t="n"/>
      <c r="DY221" s="2" t="n"/>
      <c r="DZ221" s="2" t="n"/>
      <c r="EA221" s="2" t="n"/>
      <c r="EB221" s="2" t="n"/>
      <c r="EC221" s="2" t="n"/>
    </row>
    <row r="222" ht="6.75" customHeight="1" s="118">
      <c r="A222" s="2" t="n"/>
      <c r="B222" s="2" t="n"/>
      <c r="C222" s="2" t="n"/>
      <c r="D222" s="2" t="n"/>
      <c r="E222" s="143" t="n"/>
      <c r="K222" s="144" t="n"/>
      <c r="L222" s="174">
        <f>計算!$L$5</f>
        <v/>
      </c>
      <c r="BI222" s="144" t="n"/>
      <c r="BJ222" s="2" t="n"/>
      <c r="BK222" s="2" t="n"/>
      <c r="BL222" s="2" t="n"/>
      <c r="BM222" s="2" t="n"/>
      <c r="BN222" s="2" t="n"/>
      <c r="BO222" s="2" t="n"/>
      <c r="BP222" s="143" t="n"/>
      <c r="BV222" s="144" t="n"/>
      <c r="DU222" s="144" t="n"/>
      <c r="DV222" s="7" t="n"/>
      <c r="DW222" s="2" t="n"/>
      <c r="DX222" s="2" t="n"/>
      <c r="DY222" s="2" t="n"/>
      <c r="DZ222" s="2" t="n"/>
      <c r="EA222" s="2" t="n"/>
      <c r="EB222" s="2" t="n"/>
      <c r="EC222" s="2" t="n"/>
    </row>
    <row r="223" ht="6.75" customHeight="1" s="118">
      <c r="A223" s="2" t="n"/>
      <c r="B223" s="2" t="n"/>
      <c r="C223" s="2" t="n"/>
      <c r="D223" s="2" t="n"/>
      <c r="E223" s="147" t="n"/>
      <c r="F223" s="148" t="n"/>
      <c r="G223" s="148" t="n"/>
      <c r="H223" s="148" t="n"/>
      <c r="I223" s="148" t="n"/>
      <c r="J223" s="148" t="n"/>
      <c r="K223" s="149" t="n"/>
      <c r="L223" s="148" t="n"/>
      <c r="M223" s="148" t="n"/>
      <c r="N223" s="148" t="n"/>
      <c r="O223" s="148" t="n"/>
      <c r="P223" s="148" t="n"/>
      <c r="Q223" s="148" t="n"/>
      <c r="R223" s="148" t="n"/>
      <c r="S223" s="148" t="n"/>
      <c r="T223" s="148" t="n"/>
      <c r="U223" s="148" t="n"/>
      <c r="V223" s="148" t="n"/>
      <c r="W223" s="148" t="n"/>
      <c r="X223" s="148" t="n"/>
      <c r="Y223" s="148" t="n"/>
      <c r="Z223" s="148" t="n"/>
      <c r="AA223" s="148" t="n"/>
      <c r="AB223" s="148" t="n"/>
      <c r="AC223" s="148" t="n"/>
      <c r="AD223" s="148" t="n"/>
      <c r="AE223" s="148" t="n"/>
      <c r="AF223" s="148" t="n"/>
      <c r="AG223" s="148" t="n"/>
      <c r="AH223" s="148" t="n"/>
      <c r="AI223" s="148" t="n"/>
      <c r="AJ223" s="148" t="n"/>
      <c r="AK223" s="148" t="n"/>
      <c r="AL223" s="148" t="n"/>
      <c r="AM223" s="148" t="n"/>
      <c r="AN223" s="148" t="n"/>
      <c r="AO223" s="148" t="n"/>
      <c r="AP223" s="148" t="n"/>
      <c r="AQ223" s="148" t="n"/>
      <c r="AR223" s="148" t="n"/>
      <c r="AS223" s="148" t="n"/>
      <c r="AT223" s="148" t="n"/>
      <c r="AU223" s="148" t="n"/>
      <c r="AV223" s="148" t="n"/>
      <c r="AW223" s="148" t="n"/>
      <c r="AX223" s="148" t="n"/>
      <c r="AY223" s="148" t="n"/>
      <c r="AZ223" s="148" t="n"/>
      <c r="BA223" s="148" t="n"/>
      <c r="BB223" s="148" t="n"/>
      <c r="BC223" s="148" t="n"/>
      <c r="BD223" s="148" t="n"/>
      <c r="BE223" s="148" t="n"/>
      <c r="BF223" s="148" t="n"/>
      <c r="BG223" s="148" t="n"/>
      <c r="BH223" s="148" t="n"/>
      <c r="BI223" s="149" t="n"/>
      <c r="BJ223" s="2" t="n"/>
      <c r="BK223" s="2" t="n"/>
      <c r="BL223" s="2" t="n"/>
      <c r="BM223" s="2" t="n"/>
      <c r="BN223" s="2" t="n"/>
      <c r="BO223" s="2" t="n"/>
      <c r="BP223" s="143" t="n"/>
      <c r="BV223" s="144" t="n"/>
      <c r="DU223" s="144"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43" t="n"/>
      <c r="BV224" s="144" t="n"/>
      <c r="DU224" s="144"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43" t="n"/>
      <c r="BV225" s="144" t="n"/>
      <c r="DU225" s="144"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43" t="n"/>
      <c r="BV226" s="144" t="n"/>
      <c r="DU226" s="144"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43" t="n"/>
      <c r="BV227" s="144" t="n"/>
      <c r="DU227" s="144"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43" t="n"/>
      <c r="BV228" s="144" t="n"/>
      <c r="DU228" s="144"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75" t="n"/>
      <c r="BQ229" s="140" t="n"/>
      <c r="BR229" s="176" t="n"/>
      <c r="BS229" s="140" t="n"/>
      <c r="BT229" s="140" t="n"/>
      <c r="BU229" s="28" t="n"/>
      <c r="BV229" s="29" t="n"/>
      <c r="BW229" s="177">
        <f>計算!$AR$5</f>
        <v/>
      </c>
      <c r="BX229" s="140" t="n"/>
      <c r="BY229" s="140" t="n"/>
      <c r="BZ229" s="140" t="n"/>
      <c r="CA229" s="140" t="n"/>
      <c r="CB229" s="140" t="n"/>
      <c r="CC229" s="140" t="n"/>
      <c r="CD229" s="140" t="n"/>
      <c r="CE229" s="140" t="n"/>
      <c r="CF229" s="140" t="n"/>
      <c r="CG229" s="140" t="n"/>
      <c r="CH229" s="140" t="n"/>
      <c r="CI229" s="140" t="n"/>
      <c r="CJ229" s="140" t="n"/>
      <c r="CK229" s="140" t="n"/>
      <c r="CL229" s="140" t="n"/>
      <c r="CM229" s="140" t="n"/>
      <c r="CN229" s="140" t="n"/>
      <c r="CO229" s="140" t="n"/>
      <c r="CP229" s="140" t="n"/>
      <c r="CQ229" s="140" t="n"/>
      <c r="CR229" s="140" t="n"/>
      <c r="CS229" s="140" t="n"/>
      <c r="CT229" s="140" t="n"/>
      <c r="CU229" s="140" t="n"/>
      <c r="CV229" s="140" t="n"/>
      <c r="CW229" s="140" t="n"/>
      <c r="CX229" s="140" t="n"/>
      <c r="CY229" s="140" t="n"/>
      <c r="CZ229" s="140" t="n"/>
      <c r="DA229" s="140" t="n"/>
      <c r="DB229" s="140" t="n"/>
      <c r="DC229" s="140" t="n"/>
      <c r="DD229" s="140" t="n"/>
      <c r="DE229" s="140" t="n"/>
      <c r="DF229" s="140" t="n"/>
      <c r="DG229" s="140" t="n"/>
      <c r="DH229" s="140" t="n"/>
      <c r="DI229" s="140" t="n"/>
      <c r="DJ229" s="140" t="n"/>
      <c r="DK229" s="140" t="n"/>
      <c r="DL229" s="140" t="n"/>
      <c r="DM229" s="140" t="n"/>
      <c r="DN229" s="140" t="n"/>
      <c r="DO229" s="140" t="n"/>
      <c r="DP229" s="140" t="n"/>
      <c r="DQ229" s="140" t="n"/>
      <c r="DR229" s="140" t="n"/>
      <c r="DS229" s="140" t="n"/>
      <c r="DT229" s="140" t="n"/>
      <c r="DU229" s="141"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43" t="n"/>
      <c r="BU230" s="31" t="n"/>
      <c r="BV230" s="32" t="n"/>
      <c r="DU230" s="144"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43" t="n"/>
      <c r="BU231" s="72" t="n"/>
      <c r="BV231" s="144" t="n"/>
      <c r="DU231" s="144"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43" t="n"/>
      <c r="BV232" s="144" t="n"/>
      <c r="DU232" s="144"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43" t="n"/>
      <c r="BV233" s="144" t="n"/>
      <c r="DU233" s="144"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43" t="n"/>
      <c r="BV234" s="144" t="n"/>
      <c r="DU234" s="144" t="n"/>
      <c r="DV234" s="7" t="n"/>
      <c r="DW234" s="2" t="n"/>
      <c r="DX234" s="2" t="n"/>
      <c r="DY234" s="2" t="n"/>
      <c r="DZ234" s="2" t="n"/>
      <c r="EA234" s="2" t="n"/>
      <c r="EB234" s="2" t="n"/>
      <c r="EC234" s="2" t="n"/>
    </row>
    <row r="235" ht="6.75" customHeight="1" s="118">
      <c r="A235" s="2" t="n"/>
      <c r="B235" s="2" t="n"/>
      <c r="C235" s="2" t="n"/>
      <c r="D235" s="2" t="n"/>
      <c r="E235" s="178" t="inlineStr">
        <is>
          <t>在籍校</t>
        </is>
      </c>
      <c r="F235" s="140" t="n"/>
      <c r="G235" s="140" t="n"/>
      <c r="H235" s="140" t="n"/>
      <c r="I235" s="140" t="n"/>
      <c r="J235" s="140" t="n"/>
      <c r="K235" s="141"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0" t="n"/>
      <c r="AY235" s="140" t="n"/>
      <c r="AZ235" s="140" t="n"/>
      <c r="BA235" s="140" t="n"/>
      <c r="BB235" s="140" t="n"/>
      <c r="BC235" s="140" t="n"/>
      <c r="BD235" s="140" t="n"/>
      <c r="BE235" s="140" t="n"/>
      <c r="BF235" s="140" t="n"/>
      <c r="BG235" s="140" t="n"/>
      <c r="BH235" s="140" t="n"/>
      <c r="BI235" s="141" t="n"/>
      <c r="BJ235" s="2" t="n"/>
      <c r="BK235" s="2" t="n"/>
      <c r="BL235" s="2" t="n"/>
      <c r="BM235" s="2" t="n"/>
      <c r="BN235" s="2" t="n"/>
      <c r="BO235" s="2" t="n"/>
      <c r="BP235" s="143" t="n"/>
      <c r="BV235" s="144" t="n"/>
      <c r="DU235" s="144" t="n"/>
      <c r="DV235" s="2" t="n"/>
      <c r="DW235" s="2" t="n"/>
      <c r="DX235" s="2" t="n"/>
      <c r="DY235" s="2" t="n"/>
      <c r="DZ235" s="2" t="n"/>
      <c r="EA235" s="2" t="n"/>
      <c r="EB235" s="2" t="n"/>
      <c r="EC235" s="2" t="n"/>
    </row>
    <row r="236" ht="6.75" customHeight="1" s="118">
      <c r="A236" s="2" t="n"/>
      <c r="B236" s="2" t="n"/>
      <c r="C236" s="2" t="n"/>
      <c r="D236" s="2" t="n"/>
      <c r="E236" s="143" t="n"/>
      <c r="K236" s="144" t="n"/>
      <c r="L236" s="36" t="n"/>
      <c r="M236" s="19" t="n"/>
      <c r="N236" s="19" t="n"/>
      <c r="O236" s="19" t="n"/>
      <c r="P236" s="19" t="n"/>
      <c r="Q236" s="19" t="n"/>
      <c r="R236" s="19" t="n"/>
      <c r="S236" s="19" t="n"/>
      <c r="T236" s="19" t="n"/>
      <c r="U236" s="19" t="n"/>
      <c r="V236" s="19" t="n"/>
      <c r="W236" s="19" t="n"/>
      <c r="X236" s="37" t="n"/>
      <c r="Y236" s="179">
        <f>計算!$N$5</f>
        <v/>
      </c>
      <c r="BI236" s="144" t="n"/>
      <c r="BJ236" s="2" t="n"/>
      <c r="BK236" s="2" t="n"/>
      <c r="BL236" s="2" t="n"/>
      <c r="BM236" s="2" t="n"/>
      <c r="BN236" s="2" t="n"/>
      <c r="BO236" s="2" t="n"/>
      <c r="BP236" s="143" t="n"/>
      <c r="BV236" s="144" t="n"/>
      <c r="DU236" s="144" t="n"/>
      <c r="DV236" s="2" t="n"/>
      <c r="DW236" s="2" t="n"/>
      <c r="DX236" s="2" t="n"/>
      <c r="DY236" s="2" t="n"/>
      <c r="DZ236" s="2" t="n"/>
      <c r="EA236" s="2" t="n"/>
      <c r="EB236" s="2" t="n"/>
      <c r="EC236" s="2" t="n"/>
    </row>
    <row r="237" ht="6.75" customHeight="1" s="118">
      <c r="A237" s="2" t="n"/>
      <c r="B237" s="2" t="n"/>
      <c r="C237" s="2" t="n"/>
      <c r="D237" s="2" t="n"/>
      <c r="E237" s="143" t="n"/>
      <c r="K237" s="144" t="n"/>
      <c r="L237" s="36" t="n"/>
      <c r="M237" s="19" t="n"/>
      <c r="N237" s="19" t="n"/>
      <c r="O237" s="19" t="n"/>
      <c r="P237" s="180">
        <f>IF(計算!$B$5="","",設定!$B$6)&amp;""</f>
        <v/>
      </c>
      <c r="S237" s="11" t="n"/>
      <c r="T237" s="11" t="n"/>
      <c r="U237" s="181">
        <f>IF(計算!$B$5="","",設定!$B$7)&amp;""</f>
        <v/>
      </c>
      <c r="W237" s="11" t="n"/>
      <c r="X237" s="12" t="n"/>
      <c r="Y237" s="143" t="n"/>
      <c r="BI237" s="144" t="n"/>
      <c r="BJ237" s="2" t="n"/>
      <c r="BK237" s="2" t="n"/>
      <c r="BL237" s="2" t="n"/>
      <c r="BM237" s="2" t="n"/>
      <c r="BN237" s="2" t="n"/>
      <c r="BO237" s="2" t="n"/>
      <c r="BP237" s="143" t="n"/>
      <c r="BV237" s="144" t="n"/>
      <c r="DU237" s="144" t="n"/>
      <c r="DV237" s="2" t="n"/>
      <c r="DW237" s="2" t="n"/>
      <c r="DX237" s="2" t="n"/>
      <c r="DY237" s="2" t="n"/>
      <c r="DZ237" s="2" t="n"/>
      <c r="EA237" s="2" t="n"/>
      <c r="EB237" s="2" t="n"/>
      <c r="EC237" s="2" t="n"/>
    </row>
    <row r="238" ht="6.75" customHeight="1" s="118">
      <c r="A238" s="2" t="n"/>
      <c r="B238" s="2" t="n"/>
      <c r="C238" s="2" t="n"/>
      <c r="D238" s="2" t="n"/>
      <c r="E238" s="143" t="n"/>
      <c r="K238" s="144" t="n"/>
      <c r="L238" s="92" t="inlineStr">
        <is>
          <t>令和</t>
        </is>
      </c>
      <c r="S238" s="52" t="inlineStr">
        <is>
          <t>年</t>
        </is>
      </c>
      <c r="W238" s="53" t="inlineStr">
        <is>
          <t>月</t>
        </is>
      </c>
      <c r="X238" s="144" t="n"/>
      <c r="Y238" s="143" t="n"/>
      <c r="BI238" s="144" t="n"/>
      <c r="BJ238" s="2" t="n"/>
      <c r="BK238" s="2" t="n"/>
      <c r="BL238" s="2" t="n"/>
      <c r="BM238" s="2" t="n"/>
      <c r="BN238" s="2" t="n"/>
      <c r="BO238" s="2" t="n"/>
      <c r="BP238" s="143" t="n"/>
      <c r="BV238" s="144" t="n"/>
      <c r="DU238" s="144" t="n"/>
      <c r="DV238" s="2" t="n"/>
      <c r="DW238" s="2" t="n"/>
      <c r="DX238" s="2" t="n"/>
      <c r="DY238" s="2" t="n"/>
      <c r="DZ238" s="2" t="n"/>
      <c r="EA238" s="2" t="n"/>
      <c r="EB238" s="2" t="n"/>
      <c r="EC238" s="2" t="n"/>
    </row>
    <row r="239" ht="6.75" customHeight="1" s="118">
      <c r="A239" s="2" t="n"/>
      <c r="B239" s="2" t="n"/>
      <c r="C239" s="2" t="n"/>
      <c r="D239" s="2" t="n"/>
      <c r="E239" s="143" t="n"/>
      <c r="K239" s="144" t="n"/>
      <c r="L239" s="143" t="n"/>
      <c r="X239" s="144" t="n"/>
      <c r="Y239" s="143" t="n"/>
      <c r="AW239" s="75" t="inlineStr">
        <is>
          <t>卒業</t>
        </is>
      </c>
      <c r="BI239" s="144" t="n"/>
      <c r="BJ239" s="2" t="n"/>
      <c r="BK239" s="2" t="n"/>
      <c r="BL239" s="2" t="n"/>
      <c r="BM239" s="2" t="n"/>
      <c r="BN239" s="2" t="n"/>
      <c r="BO239" s="2" t="n"/>
      <c r="BP239" s="143" t="n"/>
      <c r="BV239" s="144" t="n"/>
      <c r="DU239" s="144" t="n"/>
      <c r="DV239" s="2" t="n"/>
      <c r="DW239" s="2" t="n"/>
      <c r="DX239" s="2" t="n"/>
      <c r="DY239" s="2" t="n"/>
      <c r="DZ239" s="2" t="n"/>
      <c r="EA239" s="2" t="n"/>
      <c r="EB239" s="2" t="n"/>
      <c r="EC239" s="2" t="n"/>
    </row>
    <row r="240" ht="6.75" customHeight="1" s="118">
      <c r="A240" s="2" t="n"/>
      <c r="B240" s="2" t="n"/>
      <c r="C240" s="2" t="n"/>
      <c r="D240" s="2" t="n"/>
      <c r="E240" s="143" t="n"/>
      <c r="K240" s="144" t="n"/>
      <c r="L240" s="36" t="n"/>
      <c r="M240" s="19" t="n"/>
      <c r="N240" s="19" t="n"/>
      <c r="O240" s="19" t="n"/>
      <c r="P240" s="19" t="n"/>
      <c r="Q240" s="19" t="n"/>
      <c r="R240" s="19" t="n"/>
      <c r="S240" s="19" t="n"/>
      <c r="T240" s="19" t="n"/>
      <c r="U240" s="19" t="n"/>
      <c r="V240" s="19" t="n"/>
      <c r="W240" s="19" t="n"/>
      <c r="X240" s="37" t="n"/>
      <c r="Y240" s="143" t="n"/>
      <c r="BI240" s="144" t="n"/>
      <c r="BJ240" s="2" t="n"/>
      <c r="BK240" s="2" t="n"/>
      <c r="BL240" s="2" t="n"/>
      <c r="BM240" s="2" t="n"/>
      <c r="BN240" s="2" t="n"/>
      <c r="BO240" s="2" t="n"/>
      <c r="BP240" s="143" t="n"/>
      <c r="BV240" s="144" t="n"/>
      <c r="DU240" s="144" t="n"/>
      <c r="DV240" s="2" t="n"/>
      <c r="DW240" s="2" t="n"/>
      <c r="DX240" s="2" t="n"/>
      <c r="DY240" s="2" t="n"/>
      <c r="DZ240" s="2" t="n"/>
      <c r="EA240" s="2" t="n"/>
      <c r="EB240" s="2" t="n"/>
      <c r="EC240" s="2" t="n"/>
    </row>
    <row r="241" ht="6.75" customHeight="1" s="118">
      <c r="A241" s="2" t="n"/>
      <c r="B241" s="2" t="n"/>
      <c r="C241" s="2" t="n"/>
      <c r="D241" s="2" t="n"/>
      <c r="E241" s="143" t="n"/>
      <c r="K241" s="144" t="n"/>
      <c r="L241" s="36" t="n"/>
      <c r="M241" s="19" t="n"/>
      <c r="N241" s="19" t="n"/>
      <c r="O241" s="19" t="n"/>
      <c r="P241" s="19" t="n"/>
      <c r="Q241" s="19" t="n"/>
      <c r="R241" s="19" t="n"/>
      <c r="S241" s="19" t="n"/>
      <c r="T241" s="19" t="n"/>
      <c r="U241" s="19" t="n"/>
      <c r="V241" s="19" t="n"/>
      <c r="W241" s="19" t="n"/>
      <c r="X241" s="37" t="n"/>
      <c r="Y241" s="143" t="n"/>
      <c r="BI241" s="144" t="n"/>
      <c r="BJ241" s="2" t="n"/>
      <c r="BK241" s="2" t="n"/>
      <c r="BL241" s="2" t="n"/>
      <c r="BM241" s="2" t="n"/>
      <c r="BN241" s="2" t="n"/>
      <c r="BO241" s="2" t="n"/>
      <c r="BP241" s="143" t="n"/>
      <c r="BV241" s="144" t="n"/>
      <c r="DU241" s="144" t="n"/>
      <c r="DV241" s="2" t="n"/>
      <c r="DW241" s="2" t="n"/>
      <c r="DX241" s="2" t="n"/>
      <c r="DY241" s="2" t="n"/>
      <c r="DZ241" s="2" t="n"/>
      <c r="EA241" s="2" t="n"/>
      <c r="EB241" s="2" t="n"/>
      <c r="EC241" s="2" t="n"/>
    </row>
    <row r="242" ht="6.75" customHeight="1" s="118">
      <c r="A242" s="2" t="n"/>
      <c r="B242" s="2" t="n"/>
      <c r="C242" s="2" t="n"/>
      <c r="D242" s="2" t="n"/>
      <c r="E242" s="147" t="n"/>
      <c r="F242" s="148" t="n"/>
      <c r="G242" s="148" t="n"/>
      <c r="H242" s="148" t="n"/>
      <c r="I242" s="148" t="n"/>
      <c r="J242" s="148" t="n"/>
      <c r="K242" s="149"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48" t="n"/>
      <c r="AX242" s="148" t="n"/>
      <c r="AY242" s="148" t="n"/>
      <c r="AZ242" s="148" t="n"/>
      <c r="BA242" s="148" t="n"/>
      <c r="BB242" s="148" t="n"/>
      <c r="BC242" s="148" t="n"/>
      <c r="BD242" s="148" t="n"/>
      <c r="BE242" s="148" t="n"/>
      <c r="BF242" s="148" t="n"/>
      <c r="BG242" s="148" t="n"/>
      <c r="BH242" s="148" t="n"/>
      <c r="BI242" s="149" t="n"/>
      <c r="BJ242" s="2" t="n"/>
      <c r="BK242" s="2" t="n"/>
      <c r="BL242" s="2" t="n"/>
      <c r="BM242" s="2" t="n"/>
      <c r="BN242" s="2" t="n"/>
      <c r="BO242" s="2" t="n"/>
      <c r="BP242" s="143" t="n"/>
      <c r="BV242" s="144" t="n"/>
      <c r="DU242" s="144"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0" t="n"/>
      <c r="U243" s="17" t="n"/>
      <c r="V243" s="17" t="n"/>
      <c r="W243" s="76" t="n"/>
      <c r="X243" s="140"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43" t="n"/>
      <c r="BV243" s="144" t="n"/>
      <c r="DU243" s="144"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43" t="n"/>
      <c r="BV244" s="144" t="n"/>
      <c r="DU244" s="144"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43" t="n"/>
      <c r="BV245" s="144" t="n"/>
      <c r="DU245" s="144" t="n"/>
      <c r="DV245" s="2" t="n"/>
      <c r="DW245" s="2" t="n"/>
      <c r="DX245" s="2" t="n"/>
      <c r="DY245" s="2" t="n"/>
      <c r="DZ245" s="2" t="n"/>
      <c r="EA245" s="2" t="n"/>
      <c r="EB245" s="2" t="n"/>
      <c r="EC245" s="2" t="n"/>
    </row>
    <row r="246" ht="6.75" customHeight="1" s="118">
      <c r="A246" s="2" t="n"/>
      <c r="B246" s="2" t="n"/>
      <c r="C246" s="2" t="n"/>
      <c r="D246" s="2" t="n"/>
      <c r="E246" s="182" t="inlineStr">
        <is>
          <t>職　歴</t>
        </is>
      </c>
      <c r="K246" s="144" t="n"/>
      <c r="L246" s="54" t="inlineStr">
        <is>
          <t>平成</t>
        </is>
      </c>
      <c r="M246" s="140" t="n"/>
      <c r="N246" s="140" t="n"/>
      <c r="O246" s="140" t="n"/>
      <c r="P246" s="19" t="n"/>
      <c r="Q246" s="19" t="n"/>
      <c r="R246" s="19" t="n"/>
      <c r="S246" s="19" t="n"/>
      <c r="T246" s="19" t="n"/>
      <c r="U246" s="19" t="n"/>
      <c r="V246" s="19" t="n"/>
      <c r="W246" s="19" t="n"/>
      <c r="X246" s="37" t="n"/>
      <c r="Y246" s="172">
        <f>計算!$AV$5</f>
        <v/>
      </c>
      <c r="BI246" s="144" t="n"/>
      <c r="BJ246" s="2" t="n"/>
      <c r="BK246" s="2" t="n"/>
      <c r="BL246" s="2" t="n"/>
      <c r="BM246" s="2" t="n"/>
      <c r="BN246" s="2" t="n"/>
      <c r="BO246" s="2" t="n"/>
      <c r="BP246" s="143" t="n"/>
      <c r="BV246" s="144" t="n"/>
      <c r="DU246" s="144" t="n"/>
      <c r="DV246" s="2" t="n"/>
      <c r="DW246" s="2" t="n"/>
      <c r="DX246" s="2" t="n"/>
      <c r="DY246" s="2" t="n"/>
      <c r="DZ246" s="2" t="n"/>
      <c r="EA246" s="2" t="n"/>
      <c r="EB246" s="2" t="n"/>
      <c r="EC246" s="2" t="n"/>
    </row>
    <row r="247" ht="6.75" customHeight="1" s="118">
      <c r="A247" s="2" t="n"/>
      <c r="B247" s="2" t="n"/>
      <c r="C247" s="2" t="n"/>
      <c r="D247" s="2" t="n"/>
      <c r="E247" s="143" t="n"/>
      <c r="K247" s="144" t="n"/>
      <c r="L247" s="143" t="n"/>
      <c r="P247" s="19" t="n"/>
      <c r="Q247" s="19" t="n"/>
      <c r="R247" s="19" t="n"/>
      <c r="S247" s="19" t="n"/>
      <c r="T247" s="19" t="n"/>
      <c r="U247" s="19" t="n"/>
      <c r="V247" s="19" t="n"/>
      <c r="W247" s="19" t="n"/>
      <c r="X247" s="37" t="n"/>
      <c r="Y247" s="143" t="n"/>
      <c r="BI247" s="144" t="n"/>
      <c r="BJ247" s="2" t="n"/>
      <c r="BK247" s="2" t="n"/>
      <c r="BL247" s="2" t="n"/>
      <c r="BM247" s="2" t="n"/>
      <c r="BN247" s="2" t="n"/>
      <c r="BO247" s="2" t="n"/>
      <c r="BP247" s="143" t="n"/>
      <c r="BV247" s="144" t="n"/>
      <c r="DU247" s="144" t="n"/>
      <c r="DV247" s="2" t="n"/>
      <c r="DW247" s="2" t="n"/>
      <c r="DX247" s="2" t="n"/>
      <c r="DY247" s="2" t="n"/>
      <c r="DZ247" s="2" t="n"/>
      <c r="EA247" s="2" t="n"/>
      <c r="EB247" s="2" t="n"/>
      <c r="EC247" s="2" t="n"/>
    </row>
    <row r="248" ht="6.75" customHeight="1" s="118">
      <c r="A248" s="2" t="n"/>
      <c r="B248" s="2" t="n"/>
      <c r="C248" s="2" t="n"/>
      <c r="D248" s="2" t="n"/>
      <c r="E248" s="143" t="n"/>
      <c r="K248" s="144" t="n"/>
      <c r="L248" s="143" t="n"/>
      <c r="P248" s="180">
        <f>計算!$AT$5</f>
        <v/>
      </c>
      <c r="S248" s="52" t="inlineStr">
        <is>
          <t>年</t>
        </is>
      </c>
      <c r="U248" s="181">
        <f>計算!$AU$5</f>
        <v/>
      </c>
      <c r="W248" s="53" t="inlineStr">
        <is>
          <t>月</t>
        </is>
      </c>
      <c r="X248" s="144" t="n"/>
      <c r="Y248" s="143" t="n"/>
      <c r="BI248" s="144" t="n"/>
      <c r="BJ248" s="2" t="n"/>
      <c r="BK248" s="2" t="n"/>
      <c r="BL248" s="2" t="n"/>
      <c r="BM248" s="2" t="n"/>
      <c r="BN248" s="2" t="n"/>
      <c r="BO248" s="2" t="n"/>
      <c r="BP248" s="143" t="n"/>
      <c r="BV248" s="144" t="n"/>
      <c r="DU248" s="144" t="n"/>
      <c r="DV248" s="2" t="n"/>
      <c r="DW248" s="2" t="n"/>
      <c r="DX248" s="2" t="n"/>
      <c r="DY248" s="2" t="n"/>
      <c r="DZ248" s="2" t="n"/>
      <c r="EA248" s="2" t="n"/>
      <c r="EB248" s="2" t="n"/>
      <c r="EC248" s="2" t="n"/>
    </row>
    <row r="249" ht="6.75" customHeight="1" s="118">
      <c r="A249" s="2" t="n"/>
      <c r="B249" s="2" t="n"/>
      <c r="C249" s="2" t="n"/>
      <c r="D249" s="2" t="n"/>
      <c r="E249" s="143" t="n"/>
      <c r="K249" s="144" t="n"/>
      <c r="L249" s="49" t="inlineStr">
        <is>
          <t>令和</t>
        </is>
      </c>
      <c r="X249" s="144" t="n"/>
      <c r="Y249" s="143" t="n"/>
      <c r="BI249" s="144" t="n"/>
      <c r="BJ249" s="2" t="n"/>
      <c r="BK249" s="2" t="n"/>
      <c r="BL249" s="2" t="n"/>
      <c r="BM249" s="2" t="n"/>
      <c r="BN249" s="2" t="n"/>
      <c r="BO249" s="2" t="n"/>
      <c r="BP249" s="143" t="n"/>
      <c r="BV249" s="144" t="n"/>
      <c r="DU249" s="144" t="n"/>
      <c r="DV249" s="2" t="n"/>
      <c r="DW249" s="2" t="n"/>
      <c r="DX249" s="2" t="n"/>
      <c r="DY249" s="2" t="n"/>
      <c r="DZ249" s="2" t="n"/>
      <c r="EA249" s="2" t="n"/>
      <c r="EB249" s="2" t="n"/>
      <c r="EC249" s="2" t="n"/>
    </row>
    <row r="250" ht="6.75" customHeight="1" s="118">
      <c r="A250" s="2" t="n"/>
      <c r="B250" s="2" t="n"/>
      <c r="C250" s="2" t="n"/>
      <c r="D250" s="2" t="n"/>
      <c r="E250" s="143" t="n"/>
      <c r="K250" s="144" t="n"/>
      <c r="L250" s="143" t="n"/>
      <c r="P250" s="19" t="n"/>
      <c r="Q250" s="19" t="n"/>
      <c r="R250" s="19" t="n"/>
      <c r="S250" s="19" t="n"/>
      <c r="T250" s="19" t="n"/>
      <c r="U250" s="19" t="n"/>
      <c r="V250" s="19" t="n"/>
      <c r="W250" s="19" t="n"/>
      <c r="X250" s="37" t="n"/>
      <c r="Y250" s="143" t="n"/>
      <c r="BI250" s="144" t="n"/>
      <c r="BJ250" s="2" t="n"/>
      <c r="BK250" s="2" t="n"/>
      <c r="BL250" s="2" t="n"/>
      <c r="BM250" s="2" t="n"/>
      <c r="BN250" s="2" t="n"/>
      <c r="BO250" s="2" t="n"/>
      <c r="BP250" s="143" t="n"/>
      <c r="BV250" s="144" t="n"/>
      <c r="DU250" s="144" t="n"/>
      <c r="DV250" s="2" t="n"/>
      <c r="DW250" s="2" t="n"/>
      <c r="DX250" s="2" t="n"/>
      <c r="DY250" s="2" t="n"/>
      <c r="DZ250" s="2" t="n"/>
      <c r="EA250" s="2" t="n"/>
      <c r="EB250" s="2" t="n"/>
      <c r="EC250" s="2" t="n"/>
    </row>
    <row r="251" ht="5.25" customHeight="1" s="118">
      <c r="A251" s="2" t="n"/>
      <c r="B251" s="2" t="n"/>
      <c r="C251" s="2" t="n"/>
      <c r="D251" s="2" t="n"/>
      <c r="E251" s="143" t="n"/>
      <c r="K251" s="144" t="n"/>
      <c r="L251" s="147" t="n"/>
      <c r="M251" s="148" t="n"/>
      <c r="N251" s="148" t="n"/>
      <c r="O251" s="148" t="n"/>
      <c r="P251" s="20" t="n"/>
      <c r="Q251" s="20" t="n"/>
      <c r="R251" s="20" t="n"/>
      <c r="S251" s="20" t="n"/>
      <c r="T251" s="20" t="n"/>
      <c r="U251" s="20" t="n"/>
      <c r="V251" s="20" t="n"/>
      <c r="W251" s="20" t="n"/>
      <c r="X251" s="39" t="n"/>
      <c r="Y251" s="147" t="n"/>
      <c r="Z251" s="148" t="n"/>
      <c r="AA251" s="148" t="n"/>
      <c r="AB251" s="148" t="n"/>
      <c r="AC251" s="148" t="n"/>
      <c r="AD251" s="148" t="n"/>
      <c r="AE251" s="148" t="n"/>
      <c r="AF251" s="148" t="n"/>
      <c r="AG251" s="148" t="n"/>
      <c r="AH251" s="148" t="n"/>
      <c r="AI251" s="148" t="n"/>
      <c r="AJ251" s="148" t="n"/>
      <c r="AK251" s="148" t="n"/>
      <c r="AL251" s="148" t="n"/>
      <c r="AM251" s="148" t="n"/>
      <c r="AN251" s="148" t="n"/>
      <c r="AO251" s="148" t="n"/>
      <c r="AP251" s="148" t="n"/>
      <c r="AQ251" s="148" t="n"/>
      <c r="AR251" s="148" t="n"/>
      <c r="AS251" s="148" t="n"/>
      <c r="AT251" s="148" t="n"/>
      <c r="AU251" s="148" t="n"/>
      <c r="AV251" s="148" t="n"/>
      <c r="AW251" s="148" t="n"/>
      <c r="AX251" s="148" t="n"/>
      <c r="AY251" s="148" t="n"/>
      <c r="AZ251" s="148" t="n"/>
      <c r="BA251" s="148" t="n"/>
      <c r="BB251" s="148" t="n"/>
      <c r="BC251" s="148" t="n"/>
      <c r="BD251" s="148" t="n"/>
      <c r="BE251" s="148" t="n"/>
      <c r="BF251" s="148" t="n"/>
      <c r="BG251" s="148" t="n"/>
      <c r="BH251" s="148" t="n"/>
      <c r="BI251" s="149" t="n"/>
      <c r="BJ251" s="2" t="n"/>
      <c r="BK251" s="2" t="n"/>
      <c r="BL251" s="2" t="n"/>
      <c r="BM251" s="2" t="n"/>
      <c r="BN251" s="2" t="n"/>
      <c r="BO251" s="2" t="n"/>
      <c r="BP251" s="143" t="n"/>
      <c r="BV251" s="144" t="n"/>
      <c r="DU251" s="144" t="n"/>
      <c r="DV251" s="2" t="n"/>
      <c r="DW251" s="2" t="n"/>
      <c r="DX251" s="2" t="n"/>
      <c r="DY251" s="2" t="n"/>
      <c r="DZ251" s="2" t="n"/>
      <c r="EA251" s="2" t="n"/>
      <c r="EB251" s="2" t="n"/>
      <c r="EC251" s="2" t="n"/>
    </row>
    <row r="252" ht="6.75" customHeight="1" s="118">
      <c r="A252" s="2" t="n"/>
      <c r="B252" s="2" t="n"/>
      <c r="C252" s="2" t="n"/>
      <c r="D252" s="2" t="n"/>
      <c r="E252" s="143" t="n"/>
      <c r="K252" s="144" t="n"/>
      <c r="L252" s="54" t="inlineStr">
        <is>
          <t>平成</t>
        </is>
      </c>
      <c r="M252" s="140" t="n"/>
      <c r="N252" s="140" t="n"/>
      <c r="O252" s="140" t="n"/>
      <c r="P252" s="18" t="n"/>
      <c r="Q252" s="18" t="n"/>
      <c r="R252" s="18" t="n"/>
      <c r="S252" s="18" t="n"/>
      <c r="T252" s="18" t="n"/>
      <c r="U252" s="18" t="n"/>
      <c r="V252" s="18" t="n"/>
      <c r="W252" s="18" t="n"/>
      <c r="X252" s="35" t="n"/>
      <c r="Y252" s="172">
        <f>計算!$AY$5</f>
        <v/>
      </c>
      <c r="BI252" s="144" t="n"/>
      <c r="BJ252" s="2" t="n"/>
      <c r="BK252" s="2" t="n"/>
      <c r="BL252" s="2" t="n"/>
      <c r="BM252" s="2" t="n"/>
      <c r="BN252" s="2" t="n"/>
      <c r="BO252" s="2" t="n"/>
      <c r="BP252" s="143" t="n"/>
      <c r="BV252" s="144" t="n"/>
      <c r="DU252" s="144" t="n"/>
      <c r="DV252" s="2" t="n"/>
      <c r="DW252" s="2" t="n"/>
      <c r="DX252" s="2" t="n"/>
      <c r="DY252" s="2" t="n"/>
      <c r="DZ252" s="2" t="n"/>
      <c r="EA252" s="2" t="n"/>
      <c r="EB252" s="2" t="n"/>
      <c r="EC252" s="2" t="n"/>
    </row>
    <row r="253" ht="6.75" customHeight="1" s="118">
      <c r="A253" s="2" t="n"/>
      <c r="B253" s="2" t="n"/>
      <c r="C253" s="2" t="n"/>
      <c r="D253" s="2" t="n"/>
      <c r="E253" s="143" t="n"/>
      <c r="K253" s="144" t="n"/>
      <c r="L253" s="143" t="n"/>
      <c r="P253" s="19" t="n"/>
      <c r="Q253" s="19" t="n"/>
      <c r="R253" s="19" t="n"/>
      <c r="S253" s="19" t="n"/>
      <c r="T253" s="19" t="n"/>
      <c r="U253" s="19" t="n"/>
      <c r="V253" s="19" t="n"/>
      <c r="W253" s="19" t="n"/>
      <c r="X253" s="37" t="n"/>
      <c r="Y253" s="143" t="n"/>
      <c r="BI253" s="144" t="n"/>
      <c r="BJ253" s="2" t="n"/>
      <c r="BK253" s="2" t="n"/>
      <c r="BL253" s="2" t="n"/>
      <c r="BM253" s="2" t="n"/>
      <c r="BN253" s="2" t="n"/>
      <c r="BO253" s="2" t="n"/>
      <c r="BP253" s="143" t="n"/>
      <c r="BV253" s="144" t="n"/>
      <c r="DU253" s="144" t="n"/>
      <c r="DV253" s="2" t="n"/>
      <c r="DW253" s="2" t="n"/>
      <c r="DX253" s="2" t="n"/>
      <c r="DY253" s="2" t="n"/>
      <c r="DZ253" s="2" t="n"/>
      <c r="EA253" s="2" t="n"/>
      <c r="EB253" s="2" t="n"/>
      <c r="EC253" s="2" t="n"/>
    </row>
    <row r="254" ht="6.75" customHeight="1" s="118">
      <c r="A254" s="2" t="n"/>
      <c r="B254" s="2" t="n"/>
      <c r="C254" s="2" t="n"/>
      <c r="D254" s="2" t="n"/>
      <c r="E254" s="143" t="n"/>
      <c r="K254" s="144" t="n"/>
      <c r="L254" s="143" t="n"/>
      <c r="P254" s="180">
        <f>計算!$AW$5</f>
        <v/>
      </c>
      <c r="S254" s="52" t="inlineStr">
        <is>
          <t>年</t>
        </is>
      </c>
      <c r="U254" s="181">
        <f>計算!$AX$5</f>
        <v/>
      </c>
      <c r="W254" s="53" t="inlineStr">
        <is>
          <t>月</t>
        </is>
      </c>
      <c r="X254" s="144" t="n"/>
      <c r="Y254" s="143" t="n"/>
      <c r="BI254" s="144" t="n"/>
      <c r="BJ254" s="2" t="n"/>
      <c r="BK254" s="2" t="n"/>
      <c r="BL254" s="2" t="n"/>
      <c r="BM254" s="2" t="n"/>
      <c r="BN254" s="2" t="n"/>
      <c r="BO254" s="2" t="n"/>
      <c r="BP254" s="143" t="n"/>
      <c r="BV254" s="144" t="n"/>
      <c r="DU254" s="144" t="n"/>
      <c r="DV254" s="2" t="n"/>
      <c r="DW254" s="2" t="n"/>
      <c r="DX254" s="2" t="n"/>
      <c r="DY254" s="2" t="n"/>
      <c r="DZ254" s="2" t="n"/>
      <c r="EA254" s="2" t="n"/>
      <c r="EB254" s="2" t="n"/>
      <c r="EC254" s="2" t="n"/>
    </row>
    <row r="255" ht="6.75" customHeight="1" s="118">
      <c r="A255" s="2" t="n"/>
      <c r="B255" s="2" t="n"/>
      <c r="C255" s="2" t="n"/>
      <c r="D255" s="2" t="n"/>
      <c r="E255" s="143" t="n"/>
      <c r="K255" s="144" t="n"/>
      <c r="L255" s="49" t="inlineStr">
        <is>
          <t>令和</t>
        </is>
      </c>
      <c r="X255" s="144" t="n"/>
      <c r="Y255" s="143" t="n"/>
      <c r="BI255" s="144" t="n"/>
      <c r="BJ255" s="2" t="n"/>
      <c r="BK255" s="2" t="n"/>
      <c r="BL255" s="2" t="n"/>
      <c r="BM255" s="2" t="n"/>
      <c r="BN255" s="2" t="n"/>
      <c r="BO255" s="2" t="n"/>
      <c r="BP255" s="143" t="n"/>
      <c r="BV255" s="144" t="n"/>
      <c r="DU255" s="144" t="n"/>
      <c r="DV255" s="2" t="n"/>
      <c r="DW255" s="2" t="n"/>
      <c r="DX255" s="2" t="n"/>
      <c r="DY255" s="2" t="n"/>
      <c r="DZ255" s="2" t="n"/>
      <c r="EA255" s="2" t="n"/>
      <c r="EB255" s="2" t="n"/>
      <c r="EC255" s="2" t="n"/>
    </row>
    <row r="256" ht="6.75" customHeight="1" s="118">
      <c r="A256" s="2" t="n"/>
      <c r="B256" s="2" t="n"/>
      <c r="C256" s="2" t="n"/>
      <c r="D256" s="2" t="n"/>
      <c r="E256" s="143" t="n"/>
      <c r="K256" s="144" t="n"/>
      <c r="L256" s="143" t="n"/>
      <c r="P256" s="19" t="n"/>
      <c r="Q256" s="19" t="n"/>
      <c r="R256" s="19" t="n"/>
      <c r="S256" s="19" t="n"/>
      <c r="T256" s="19" t="n"/>
      <c r="U256" s="19" t="n"/>
      <c r="V256" s="19" t="n"/>
      <c r="W256" s="19" t="n"/>
      <c r="X256" s="37" t="n"/>
      <c r="Y256" s="143" t="n"/>
      <c r="BI256" s="144" t="n"/>
      <c r="BJ256" s="2" t="n"/>
      <c r="BK256" s="2" t="n"/>
      <c r="BL256" s="2" t="n"/>
      <c r="BM256" s="2" t="n"/>
      <c r="BN256" s="2" t="n"/>
      <c r="BO256" s="2" t="n"/>
      <c r="BP256" s="143" t="n"/>
      <c r="BU256" s="43" t="n"/>
      <c r="BV256" s="44" t="n"/>
      <c r="DU256" s="144" t="n"/>
      <c r="DV256" s="2" t="n"/>
      <c r="DW256" s="2" t="n"/>
      <c r="DX256" s="2" t="n"/>
      <c r="DY256" s="2" t="n"/>
      <c r="DZ256" s="2" t="n"/>
      <c r="EA256" s="2" t="n"/>
      <c r="EB256" s="2" t="n"/>
      <c r="EC256" s="2" t="n"/>
    </row>
    <row r="257" ht="4.5" customHeight="1" s="118">
      <c r="A257" s="2" t="n"/>
      <c r="B257" s="2" t="n"/>
      <c r="C257" s="2" t="n"/>
      <c r="D257" s="2" t="n"/>
      <c r="E257" s="143" t="n"/>
      <c r="K257" s="144" t="n"/>
      <c r="L257" s="147" t="n"/>
      <c r="M257" s="148" t="n"/>
      <c r="N257" s="148" t="n"/>
      <c r="O257" s="148" t="n"/>
      <c r="P257" s="20" t="n"/>
      <c r="Q257" s="20" t="n"/>
      <c r="R257" s="20" t="n"/>
      <c r="S257" s="20" t="n"/>
      <c r="T257" s="20" t="n"/>
      <c r="U257" s="20" t="n"/>
      <c r="V257" s="20" t="n"/>
      <c r="W257" s="20" t="n"/>
      <c r="X257" s="39" t="n"/>
      <c r="Y257" s="147" t="n"/>
      <c r="Z257" s="148" t="n"/>
      <c r="AA257" s="148" t="n"/>
      <c r="AB257" s="148" t="n"/>
      <c r="AC257" s="148" t="n"/>
      <c r="AD257" s="148" t="n"/>
      <c r="AE257" s="148" t="n"/>
      <c r="AF257" s="148" t="n"/>
      <c r="AG257" s="148" t="n"/>
      <c r="AH257" s="148" t="n"/>
      <c r="AI257" s="148" t="n"/>
      <c r="AJ257" s="148" t="n"/>
      <c r="AK257" s="148" t="n"/>
      <c r="AL257" s="148" t="n"/>
      <c r="AM257" s="148" t="n"/>
      <c r="AN257" s="148" t="n"/>
      <c r="AO257" s="148" t="n"/>
      <c r="AP257" s="148" t="n"/>
      <c r="AQ257" s="148" t="n"/>
      <c r="AR257" s="148" t="n"/>
      <c r="AS257" s="148" t="n"/>
      <c r="AT257" s="148" t="n"/>
      <c r="AU257" s="148" t="n"/>
      <c r="AV257" s="148" t="n"/>
      <c r="AW257" s="148" t="n"/>
      <c r="AX257" s="148" t="n"/>
      <c r="AY257" s="148" t="n"/>
      <c r="AZ257" s="148" t="n"/>
      <c r="BA257" s="148" t="n"/>
      <c r="BB257" s="148" t="n"/>
      <c r="BC257" s="148" t="n"/>
      <c r="BD257" s="148" t="n"/>
      <c r="BE257" s="148" t="n"/>
      <c r="BF257" s="148" t="n"/>
      <c r="BG257" s="148" t="n"/>
      <c r="BH257" s="148" t="n"/>
      <c r="BI257" s="149" t="n"/>
      <c r="BJ257" s="2" t="n"/>
      <c r="BK257" s="2" t="n"/>
      <c r="BL257" s="2" t="n"/>
      <c r="BM257" s="2" t="n"/>
      <c r="BN257" s="2" t="n"/>
      <c r="BO257" s="2" t="n"/>
      <c r="BP257" s="147" t="n"/>
      <c r="BQ257" s="148" t="n"/>
      <c r="BR257" s="148" t="n"/>
      <c r="BS257" s="148" t="n"/>
      <c r="BT257" s="148" t="n"/>
      <c r="BU257" s="42" t="n"/>
      <c r="BV257" s="45" t="n"/>
      <c r="BW257" s="148" t="n"/>
      <c r="BX257" s="148" t="n"/>
      <c r="BY257" s="148" t="n"/>
      <c r="BZ257" s="148" t="n"/>
      <c r="CA257" s="148" t="n"/>
      <c r="CB257" s="148" t="n"/>
      <c r="CC257" s="148" t="n"/>
      <c r="CD257" s="148" t="n"/>
      <c r="CE257" s="148" t="n"/>
      <c r="CF257" s="148" t="n"/>
      <c r="CG257" s="148" t="n"/>
      <c r="CH257" s="148" t="n"/>
      <c r="CI257" s="148" t="n"/>
      <c r="CJ257" s="148" t="n"/>
      <c r="CK257" s="148" t="n"/>
      <c r="CL257" s="148" t="n"/>
      <c r="CM257" s="148" t="n"/>
      <c r="CN257" s="148" t="n"/>
      <c r="CO257" s="148" t="n"/>
      <c r="CP257" s="148" t="n"/>
      <c r="CQ257" s="148" t="n"/>
      <c r="CR257" s="148" t="n"/>
      <c r="CS257" s="148" t="n"/>
      <c r="CT257" s="148" t="n"/>
      <c r="CU257" s="148" t="n"/>
      <c r="CV257" s="148" t="n"/>
      <c r="CW257" s="148" t="n"/>
      <c r="CX257" s="148" t="n"/>
      <c r="CY257" s="148" t="n"/>
      <c r="CZ257" s="148" t="n"/>
      <c r="DA257" s="148" t="n"/>
      <c r="DB257" s="148" t="n"/>
      <c r="DC257" s="148" t="n"/>
      <c r="DD257" s="148" t="n"/>
      <c r="DE257" s="148" t="n"/>
      <c r="DF257" s="148" t="n"/>
      <c r="DG257" s="148" t="n"/>
      <c r="DH257" s="148" t="n"/>
      <c r="DI257" s="148" t="n"/>
      <c r="DJ257" s="148" t="n"/>
      <c r="DK257" s="148" t="n"/>
      <c r="DL257" s="148" t="n"/>
      <c r="DM257" s="148" t="n"/>
      <c r="DN257" s="148" t="n"/>
      <c r="DO257" s="148" t="n"/>
      <c r="DP257" s="148" t="n"/>
      <c r="DQ257" s="148" t="n"/>
      <c r="DR257" s="148" t="n"/>
      <c r="DS257" s="148" t="n"/>
      <c r="DT257" s="148" t="n"/>
      <c r="DU257" s="149" t="n"/>
      <c r="DV257" s="2" t="n"/>
      <c r="DW257" s="2" t="n"/>
      <c r="DX257" s="2" t="n"/>
      <c r="DY257" s="2" t="n"/>
      <c r="DZ257" s="2" t="n"/>
      <c r="EA257" s="2" t="n"/>
      <c r="EB257" s="2" t="n"/>
      <c r="EC257" s="2" t="n"/>
    </row>
    <row r="258" ht="6.75" customHeight="1" s="118">
      <c r="A258" s="2" t="n"/>
      <c r="B258" s="2" t="n"/>
      <c r="C258" s="2" t="n"/>
      <c r="D258" s="2" t="n"/>
      <c r="E258" s="143" t="n"/>
      <c r="K258" s="144" t="n"/>
      <c r="L258" s="54" t="inlineStr">
        <is>
          <t>平成</t>
        </is>
      </c>
      <c r="M258" s="140" t="n"/>
      <c r="N258" s="140" t="n"/>
      <c r="O258" s="140"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39" t="inlineStr">
        <is>
          <t>備　考</t>
        </is>
      </c>
      <c r="BQ258" s="140" t="n"/>
      <c r="BR258" s="140" t="n"/>
      <c r="BS258" s="140" t="n"/>
      <c r="BT258" s="140" t="n"/>
      <c r="BU258" s="140" t="n"/>
      <c r="BV258" s="141" t="n"/>
      <c r="BW258" s="177">
        <f>計算!$AS$5</f>
        <v/>
      </c>
      <c r="BX258" s="140" t="n"/>
      <c r="BY258" s="140" t="n"/>
      <c r="BZ258" s="140" t="n"/>
      <c r="CA258" s="140" t="n"/>
      <c r="CB258" s="140" t="n"/>
      <c r="CC258" s="140" t="n"/>
      <c r="CD258" s="140" t="n"/>
      <c r="CE258" s="140" t="n"/>
      <c r="CF258" s="140" t="n"/>
      <c r="CG258" s="140" t="n"/>
      <c r="CH258" s="140" t="n"/>
      <c r="CI258" s="140" t="n"/>
      <c r="CJ258" s="140" t="n"/>
      <c r="CK258" s="140" t="n"/>
      <c r="CL258" s="140" t="n"/>
      <c r="CM258" s="140" t="n"/>
      <c r="CN258" s="140" t="n"/>
      <c r="CO258" s="140" t="n"/>
      <c r="CP258" s="140" t="n"/>
      <c r="CQ258" s="140" t="n"/>
      <c r="CR258" s="140" t="n"/>
      <c r="CS258" s="140" t="n"/>
      <c r="CT258" s="140" t="n"/>
      <c r="CU258" s="140" t="n"/>
      <c r="CV258" s="140" t="n"/>
      <c r="CW258" s="140" t="n"/>
      <c r="CX258" s="140" t="n"/>
      <c r="CY258" s="140" t="n"/>
      <c r="CZ258" s="140" t="n"/>
      <c r="DA258" s="140" t="n"/>
      <c r="DB258" s="140" t="n"/>
      <c r="DC258" s="140" t="n"/>
      <c r="DD258" s="140" t="n"/>
      <c r="DE258" s="140" t="n"/>
      <c r="DF258" s="140" t="n"/>
      <c r="DG258" s="140" t="n"/>
      <c r="DH258" s="140" t="n"/>
      <c r="DI258" s="140" t="n"/>
      <c r="DJ258" s="140" t="n"/>
      <c r="DK258" s="140" t="n"/>
      <c r="DL258" s="140" t="n"/>
      <c r="DM258" s="140" t="n"/>
      <c r="DN258" s="140" t="n"/>
      <c r="DO258" s="140" t="n"/>
      <c r="DP258" s="140" t="n"/>
      <c r="DQ258" s="140" t="n"/>
      <c r="DR258" s="140" t="n"/>
      <c r="DS258" s="140" t="n"/>
      <c r="DT258" s="140" t="n"/>
      <c r="DU258" s="141" t="n"/>
      <c r="DV258" s="2" t="n"/>
      <c r="DW258" s="2" t="n"/>
      <c r="DX258" s="2" t="n"/>
      <c r="DY258" s="2" t="n"/>
      <c r="DZ258" s="2" t="n"/>
      <c r="EA258" s="2" t="n"/>
      <c r="EB258" s="2" t="n"/>
      <c r="EC258" s="2" t="n"/>
    </row>
    <row r="259" ht="6.75" customHeight="1" s="118">
      <c r="A259" s="2" t="n"/>
      <c r="B259" s="2" t="n"/>
      <c r="C259" s="2" t="n"/>
      <c r="D259" s="2" t="n"/>
      <c r="E259" s="143" t="n"/>
      <c r="K259" s="144" t="n"/>
      <c r="L259" s="143"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43" t="n"/>
      <c r="BV259" s="144" t="n"/>
      <c r="DU259" s="144" t="n"/>
      <c r="DV259" s="2" t="n"/>
      <c r="DW259" s="2" t="n"/>
      <c r="DX259" s="2" t="n"/>
      <c r="DY259" s="2" t="n"/>
      <c r="DZ259" s="2" t="n"/>
      <c r="EA259" s="2" t="n"/>
      <c r="EB259" s="2" t="n"/>
      <c r="EC259" s="2" t="n"/>
    </row>
    <row r="260" ht="6.75" customHeight="1" s="118">
      <c r="A260" s="2" t="n"/>
      <c r="B260" s="2" t="n"/>
      <c r="C260" s="2" t="n"/>
      <c r="D260" s="2" t="n"/>
      <c r="E260" s="143" t="n"/>
      <c r="K260" s="144" t="n"/>
      <c r="L260" s="143" t="n"/>
      <c r="P260" s="19" t="n"/>
      <c r="Q260" s="19" t="n"/>
      <c r="R260" s="19" t="n"/>
      <c r="S260" s="52" t="inlineStr">
        <is>
          <t>年</t>
        </is>
      </c>
      <c r="U260" s="11" t="n"/>
      <c r="V260" s="11" t="n"/>
      <c r="W260" s="53" t="inlineStr">
        <is>
          <t>月</t>
        </is>
      </c>
      <c r="X260" s="144"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43" t="n"/>
      <c r="BV260" s="144" t="n"/>
      <c r="DU260" s="144" t="n"/>
      <c r="DV260" s="2" t="n"/>
      <c r="DW260" s="2" t="n"/>
      <c r="DX260" s="2" t="n"/>
      <c r="DY260" s="2" t="n"/>
      <c r="DZ260" s="2" t="n"/>
      <c r="EA260" s="2" t="n"/>
      <c r="EB260" s="2" t="n"/>
      <c r="EC260" s="2" t="n"/>
    </row>
    <row r="261" ht="6.75" customHeight="1" s="118">
      <c r="A261" s="2" t="n"/>
      <c r="B261" s="2" t="n"/>
      <c r="C261" s="2" t="n"/>
      <c r="D261" s="2" t="n"/>
      <c r="E261" s="143" t="n"/>
      <c r="K261" s="144" t="n"/>
      <c r="L261" s="49" t="inlineStr">
        <is>
          <t>令和</t>
        </is>
      </c>
      <c r="P261" s="19" t="n"/>
      <c r="Q261" s="19" t="n"/>
      <c r="R261" s="19" t="n"/>
      <c r="U261" s="11" t="n"/>
      <c r="V261" s="11" t="n"/>
      <c r="X261" s="144"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43" t="n"/>
      <c r="BV261" s="144" t="n"/>
      <c r="DU261" s="144" t="n"/>
      <c r="DV261" s="2" t="n"/>
      <c r="DW261" s="2" t="n"/>
      <c r="DX261" s="2" t="n"/>
      <c r="DY261" s="2" t="n"/>
      <c r="DZ261" s="2" t="n"/>
      <c r="EA261" s="2" t="n"/>
      <c r="EB261" s="2" t="n"/>
      <c r="EC261" s="2" t="n"/>
    </row>
    <row r="262" ht="6.75" customHeight="1" s="118">
      <c r="A262" s="2" t="n"/>
      <c r="B262" s="2" t="n"/>
      <c r="C262" s="2" t="n"/>
      <c r="D262" s="2" t="n"/>
      <c r="E262" s="143" t="n"/>
      <c r="K262" s="144" t="n"/>
      <c r="L262" s="143"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43" t="n"/>
      <c r="BV262" s="144" t="n"/>
      <c r="DU262" s="144" t="n"/>
      <c r="DV262" s="2" t="n"/>
      <c r="DW262" s="2" t="n"/>
      <c r="DX262" s="2" t="n"/>
      <c r="DY262" s="2" t="n"/>
      <c r="DZ262" s="2" t="n"/>
      <c r="EA262" s="2" t="n"/>
      <c r="EB262" s="2" t="n"/>
      <c r="EC262" s="2" t="n"/>
    </row>
    <row r="263" ht="3.75" customHeight="1" s="118">
      <c r="A263" s="2" t="n"/>
      <c r="B263" s="2" t="n"/>
      <c r="C263" s="2" t="n"/>
      <c r="D263" s="2" t="n"/>
      <c r="E263" s="143" t="n"/>
      <c r="K263" s="144" t="n"/>
      <c r="L263" s="147" t="n"/>
      <c r="M263" s="148" t="n"/>
      <c r="N263" s="148" t="n"/>
      <c r="O263" s="148"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43" t="n"/>
      <c r="BV263" s="144" t="n"/>
      <c r="DU263" s="144" t="n"/>
      <c r="DV263" s="2" t="n"/>
      <c r="DW263" s="2" t="n"/>
      <c r="DX263" s="2" t="n"/>
      <c r="DY263" s="2" t="n"/>
      <c r="DZ263" s="2" t="n"/>
      <c r="EA263" s="2" t="n"/>
      <c r="EB263" s="2" t="n"/>
      <c r="EC263" s="2" t="n"/>
    </row>
    <row r="264" ht="6.75" customHeight="1" s="118">
      <c r="A264" s="2" t="n"/>
      <c r="B264" s="2" t="n"/>
      <c r="C264" s="2" t="n"/>
      <c r="D264" s="2" t="n"/>
      <c r="E264" s="143" t="n"/>
      <c r="K264" s="144" t="n"/>
      <c r="L264" s="54" t="inlineStr">
        <is>
          <t>平成</t>
        </is>
      </c>
      <c r="M264" s="140" t="n"/>
      <c r="N264" s="140" t="n"/>
      <c r="O264" s="140"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43" t="n"/>
      <c r="BV264" s="144" t="n"/>
      <c r="DU264" s="144" t="n"/>
      <c r="DV264" s="2" t="n"/>
      <c r="DW264" s="2" t="n"/>
      <c r="DX264" s="2" t="n"/>
      <c r="DY264" s="2" t="n"/>
      <c r="DZ264" s="2" t="n"/>
      <c r="EA264" s="2" t="n"/>
      <c r="EB264" s="2" t="n"/>
      <c r="EC264" s="2" t="n"/>
    </row>
    <row r="265" ht="6.75" customHeight="1" s="118">
      <c r="A265" s="2" t="n"/>
      <c r="B265" s="2" t="n"/>
      <c r="C265" s="2" t="n"/>
      <c r="D265" s="2" t="n"/>
      <c r="E265" s="143" t="n"/>
      <c r="K265" s="144" t="n"/>
      <c r="L265" s="143"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43" t="n"/>
      <c r="BV265" s="144" t="n"/>
      <c r="DU265" s="144" t="n"/>
      <c r="DV265" s="2" t="n"/>
      <c r="DW265" s="2" t="n"/>
      <c r="DX265" s="2" t="n"/>
      <c r="DY265" s="2" t="n"/>
      <c r="DZ265" s="2" t="n"/>
      <c r="EA265" s="2" t="n"/>
      <c r="EB265" s="2" t="n"/>
      <c r="EC265" s="2" t="n"/>
    </row>
    <row r="266" ht="6.75" customHeight="1" s="118">
      <c r="A266" s="2" t="n"/>
      <c r="B266" s="2" t="n"/>
      <c r="C266" s="2" t="n"/>
      <c r="D266" s="2" t="n"/>
      <c r="E266" s="143" t="n"/>
      <c r="K266" s="144" t="n"/>
      <c r="L266" s="143" t="n"/>
      <c r="P266" s="19" t="n"/>
      <c r="Q266" s="19" t="n"/>
      <c r="R266" s="19" t="n"/>
      <c r="S266" s="52" t="inlineStr">
        <is>
          <t>年</t>
        </is>
      </c>
      <c r="U266" s="11" t="n"/>
      <c r="V266" s="11" t="n"/>
      <c r="W266" s="53" t="inlineStr">
        <is>
          <t>月</t>
        </is>
      </c>
      <c r="X266" s="144"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43" t="n"/>
      <c r="BV266" s="144" t="n"/>
      <c r="DU266" s="144" t="n"/>
      <c r="DV266" s="2" t="n"/>
      <c r="DW266" s="2" t="n"/>
      <c r="DX266" s="2" t="n"/>
      <c r="DY266" s="2" t="n"/>
      <c r="DZ266" s="2" t="n"/>
      <c r="EA266" s="2" t="n"/>
      <c r="EB266" s="2" t="n"/>
      <c r="EC266" s="2" t="n"/>
    </row>
    <row r="267" ht="6.75" customHeight="1" s="118">
      <c r="A267" s="2" t="n"/>
      <c r="B267" s="2" t="n"/>
      <c r="C267" s="2" t="n"/>
      <c r="D267" s="2" t="n"/>
      <c r="E267" s="143" t="n"/>
      <c r="K267" s="144" t="n"/>
      <c r="L267" s="49" t="inlineStr">
        <is>
          <t>令和</t>
        </is>
      </c>
      <c r="P267" s="19" t="n"/>
      <c r="Q267" s="19" t="n"/>
      <c r="R267" s="19" t="n"/>
      <c r="U267" s="11" t="n"/>
      <c r="V267" s="11" t="n"/>
      <c r="X267" s="144"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43" t="n"/>
      <c r="BV267" s="144" t="n"/>
      <c r="DU267" s="144" t="n"/>
      <c r="DV267" s="2" t="n"/>
      <c r="DW267" s="2" t="n"/>
      <c r="DX267" s="2" t="n"/>
      <c r="DY267" s="2" t="n"/>
      <c r="DZ267" s="2" t="n"/>
      <c r="EA267" s="2" t="n"/>
      <c r="EB267" s="2" t="n"/>
      <c r="EC267" s="2" t="n"/>
    </row>
    <row r="268" ht="6.75" customHeight="1" s="118">
      <c r="A268" s="2" t="n"/>
      <c r="B268" s="2" t="n"/>
      <c r="C268" s="2" t="n"/>
      <c r="D268" s="2" t="n"/>
      <c r="E268" s="143" t="n"/>
      <c r="K268" s="144" t="n"/>
      <c r="L268" s="143"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43" t="n"/>
      <c r="BV268" s="144" t="n"/>
      <c r="DU268" s="144" t="n"/>
      <c r="DV268" s="2" t="n"/>
      <c r="DW268" s="2" t="n"/>
      <c r="DX268" s="2" t="n"/>
      <c r="DY268" s="2" t="n"/>
      <c r="DZ268" s="2" t="n"/>
      <c r="EA268" s="2" t="n"/>
      <c r="EB268" s="2" t="n"/>
      <c r="EC268" s="2" t="n"/>
    </row>
    <row r="269" ht="6.75" customHeight="1" s="118">
      <c r="A269" s="2" t="n"/>
      <c r="B269" s="2" t="n"/>
      <c r="C269" s="2" t="n"/>
      <c r="D269" s="2" t="n"/>
      <c r="E269" s="147" t="n"/>
      <c r="F269" s="148" t="n"/>
      <c r="G269" s="148" t="n"/>
      <c r="H269" s="148" t="n"/>
      <c r="I269" s="148" t="n"/>
      <c r="J269" s="148" t="n"/>
      <c r="K269" s="149" t="n"/>
      <c r="L269" s="147" t="n"/>
      <c r="M269" s="148" t="n"/>
      <c r="N269" s="148" t="n"/>
      <c r="O269" s="148"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47" t="n"/>
      <c r="BQ269" s="148" t="n"/>
      <c r="BR269" s="148" t="n"/>
      <c r="BS269" s="148" t="n"/>
      <c r="BT269" s="148" t="n"/>
      <c r="BU269" s="148" t="n"/>
      <c r="BV269" s="149" t="n"/>
      <c r="BW269" s="148" t="n"/>
      <c r="BX269" s="148" t="n"/>
      <c r="BY269" s="148" t="n"/>
      <c r="BZ269" s="148" t="n"/>
      <c r="CA269" s="148" t="n"/>
      <c r="CB269" s="148" t="n"/>
      <c r="CC269" s="148" t="n"/>
      <c r="CD269" s="148" t="n"/>
      <c r="CE269" s="148" t="n"/>
      <c r="CF269" s="148" t="n"/>
      <c r="CG269" s="148" t="n"/>
      <c r="CH269" s="148" t="n"/>
      <c r="CI269" s="148" t="n"/>
      <c r="CJ269" s="148" t="n"/>
      <c r="CK269" s="148" t="n"/>
      <c r="CL269" s="148" t="n"/>
      <c r="CM269" s="148" t="n"/>
      <c r="CN269" s="148" t="n"/>
      <c r="CO269" s="148" t="n"/>
      <c r="CP269" s="148" t="n"/>
      <c r="CQ269" s="148" t="n"/>
      <c r="CR269" s="148" t="n"/>
      <c r="CS269" s="148" t="n"/>
      <c r="CT269" s="148" t="n"/>
      <c r="CU269" s="148" t="n"/>
      <c r="CV269" s="148" t="n"/>
      <c r="CW269" s="148" t="n"/>
      <c r="CX269" s="148" t="n"/>
      <c r="CY269" s="148" t="n"/>
      <c r="CZ269" s="148" t="n"/>
      <c r="DA269" s="148" t="n"/>
      <c r="DB269" s="148" t="n"/>
      <c r="DC269" s="148" t="n"/>
      <c r="DD269" s="148" t="n"/>
      <c r="DE269" s="148" t="n"/>
      <c r="DF269" s="148" t="n"/>
      <c r="DG269" s="148" t="n"/>
      <c r="DH269" s="148" t="n"/>
      <c r="DI269" s="148" t="n"/>
      <c r="DJ269" s="148" t="n"/>
      <c r="DK269" s="148" t="n"/>
      <c r="DL269" s="148" t="n"/>
      <c r="DM269" s="148" t="n"/>
      <c r="DN269" s="148" t="n"/>
      <c r="DO269" s="148" t="n"/>
      <c r="DP269" s="148" t="n"/>
      <c r="DQ269" s="148" t="n"/>
      <c r="DR269" s="148" t="n"/>
      <c r="DS269" s="148" t="n"/>
      <c r="DT269" s="148" t="n"/>
      <c r="DU269" s="149"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39" t="inlineStr">
        <is>
          <t xml:space="preserve">資 　格  等      </t>
        </is>
      </c>
      <c r="BQ278" s="140" t="n"/>
      <c r="BR278" s="140" t="n"/>
      <c r="BS278" s="140" t="n"/>
      <c r="BT278" s="140" t="n"/>
      <c r="BU278" s="140" t="n"/>
      <c r="BV278" s="141" t="n"/>
      <c r="BW278" s="142" t="inlineStr">
        <is>
          <t>取  得  年  月</t>
        </is>
      </c>
      <c r="BX278" s="140" t="n"/>
      <c r="BY278" s="140" t="n"/>
      <c r="BZ278" s="140" t="n"/>
      <c r="CA278" s="140" t="n"/>
      <c r="CB278" s="140" t="n"/>
      <c r="CC278" s="140" t="n"/>
      <c r="CD278" s="140" t="n"/>
      <c r="CE278" s="140" t="n"/>
      <c r="CF278" s="140" t="n"/>
      <c r="CG278" s="141" t="n"/>
      <c r="CH278" s="142" t="inlineStr">
        <is>
          <t>資       格       等       の       名       称</t>
        </is>
      </c>
      <c r="CI278" s="140" t="n"/>
      <c r="CJ278" s="140" t="n"/>
      <c r="CK278" s="140" t="n"/>
      <c r="CL278" s="140" t="n"/>
      <c r="CM278" s="140" t="n"/>
      <c r="CN278" s="140" t="n"/>
      <c r="CO278" s="140" t="n"/>
      <c r="CP278" s="140" t="n"/>
      <c r="CQ278" s="140" t="n"/>
      <c r="CR278" s="140" t="n"/>
      <c r="CS278" s="140" t="n"/>
      <c r="CT278" s="140" t="n"/>
      <c r="CU278" s="140" t="n"/>
      <c r="CV278" s="140" t="n"/>
      <c r="CW278" s="140" t="n"/>
      <c r="CX278" s="140" t="n"/>
      <c r="CY278" s="140" t="n"/>
      <c r="CZ278" s="140" t="n"/>
      <c r="DA278" s="140" t="n"/>
      <c r="DB278" s="140" t="n"/>
      <c r="DC278" s="140" t="n"/>
      <c r="DD278" s="140" t="n"/>
      <c r="DE278" s="140" t="n"/>
      <c r="DF278" s="140" t="n"/>
      <c r="DG278" s="140" t="n"/>
      <c r="DH278" s="140" t="n"/>
      <c r="DI278" s="140" t="n"/>
      <c r="DJ278" s="140" t="n"/>
      <c r="DK278" s="140" t="n"/>
      <c r="DL278" s="140" t="n"/>
      <c r="DM278" s="140" t="n"/>
      <c r="DN278" s="140" t="n"/>
      <c r="DO278" s="140" t="n"/>
      <c r="DP278" s="140" t="n"/>
      <c r="DQ278" s="140" t="n"/>
      <c r="DR278" s="140" t="n"/>
      <c r="DS278" s="140" t="n"/>
      <c r="DT278" s="140" t="n"/>
      <c r="DU278" s="141"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43" t="n"/>
      <c r="BV279" s="144" t="n"/>
      <c r="BW279" s="143" t="n"/>
      <c r="CG279" s="144" t="n"/>
      <c r="CH279" s="143" t="n"/>
      <c r="DU279" s="144"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43" t="n"/>
      <c r="BV280" s="144" t="n"/>
      <c r="BW280" s="143" t="n"/>
      <c r="CG280" s="144" t="n"/>
      <c r="CH280" s="143" t="n"/>
      <c r="DU280" s="144"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45">
        <f>IF(計算!$B$6="","",IF(N(設定!$B$3)=0,"",YEAR(設定!$B$3)-2018))&amp;""</f>
        <v/>
      </c>
      <c r="AG281" s="95" t="inlineStr">
        <is>
          <t>年</t>
        </is>
      </c>
      <c r="AI281" s="145">
        <f>IF(計算!$B$6="","",IF(N(設定!$B$3)=0,"",MONTH(設定!$B$3)))&amp;""</f>
        <v/>
      </c>
      <c r="AL281" s="95" t="inlineStr">
        <is>
          <t>月</t>
        </is>
      </c>
      <c r="AN281" s="146">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43" t="n"/>
      <c r="BV281" s="144" t="n"/>
      <c r="BW281" s="147" t="n"/>
      <c r="BX281" s="148" t="n"/>
      <c r="BY281" s="148" t="n"/>
      <c r="BZ281" s="148" t="n"/>
      <c r="CA281" s="148" t="n"/>
      <c r="CB281" s="148" t="n"/>
      <c r="CC281" s="148" t="n"/>
      <c r="CD281" s="148" t="n"/>
      <c r="CE281" s="148" t="n"/>
      <c r="CF281" s="148" t="n"/>
      <c r="CG281" s="149" t="n"/>
      <c r="CH281" s="147" t="n"/>
      <c r="CI281" s="148" t="n"/>
      <c r="CJ281" s="148" t="n"/>
      <c r="CK281" s="148" t="n"/>
      <c r="CL281" s="148" t="n"/>
      <c r="CM281" s="148" t="n"/>
      <c r="CN281" s="148" t="n"/>
      <c r="CO281" s="148" t="n"/>
      <c r="CP281" s="148" t="n"/>
      <c r="CQ281" s="148" t="n"/>
      <c r="CR281" s="148" t="n"/>
      <c r="CS281" s="148" t="n"/>
      <c r="CT281" s="148" t="n"/>
      <c r="CU281" s="148" t="n"/>
      <c r="CV281" s="148" t="n"/>
      <c r="CW281" s="148" t="n"/>
      <c r="CX281" s="148" t="n"/>
      <c r="CY281" s="148" t="n"/>
      <c r="CZ281" s="148" t="n"/>
      <c r="DA281" s="148" t="n"/>
      <c r="DB281" s="148" t="n"/>
      <c r="DC281" s="148" t="n"/>
      <c r="DD281" s="148" t="n"/>
      <c r="DE281" s="148" t="n"/>
      <c r="DF281" s="148" t="n"/>
      <c r="DG281" s="148" t="n"/>
      <c r="DH281" s="148" t="n"/>
      <c r="DI281" s="148" t="n"/>
      <c r="DJ281" s="148" t="n"/>
      <c r="DK281" s="148" t="n"/>
      <c r="DL281" s="148" t="n"/>
      <c r="DM281" s="148" t="n"/>
      <c r="DN281" s="148" t="n"/>
      <c r="DO281" s="148" t="n"/>
      <c r="DP281" s="148" t="n"/>
      <c r="DQ281" s="148" t="n"/>
      <c r="DR281" s="148" t="n"/>
      <c r="DS281" s="148" t="n"/>
      <c r="DT281" s="148" t="n"/>
      <c r="DU281" s="149"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43" t="n"/>
      <c r="BV282" s="144" t="n"/>
      <c r="BW282" s="150">
        <f>計算!$BD$6</f>
        <v/>
      </c>
      <c r="CG282" s="144" t="n"/>
      <c r="CH282" s="151">
        <f>計算!$BE$6</f>
        <v/>
      </c>
      <c r="DU282" s="144"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48" t="n"/>
      <c r="AA283" s="148" t="n"/>
      <c r="AB283" s="148" t="n"/>
      <c r="AC283" s="148" t="n"/>
      <c r="AD283" s="148" t="n"/>
      <c r="AE283" s="148" t="n"/>
      <c r="AF283" s="148" t="n"/>
      <c r="AG283" s="148" t="n"/>
      <c r="AH283" s="148" t="n"/>
      <c r="AI283" s="148" t="n"/>
      <c r="AJ283" s="148" t="n"/>
      <c r="AK283" s="148" t="n"/>
      <c r="AL283" s="148" t="n"/>
      <c r="AM283" s="148" t="n"/>
      <c r="AN283" s="148" t="n"/>
      <c r="AO283" s="148" t="n"/>
      <c r="AP283" s="148" t="n"/>
      <c r="AQ283" s="148" t="n"/>
      <c r="AR283" s="148" t="n"/>
      <c r="AS283" s="148" t="n"/>
      <c r="AT283" s="148" t="n"/>
      <c r="AU283" s="12" t="n"/>
      <c r="AV283" s="7" t="n"/>
      <c r="BI283" s="8" t="n"/>
      <c r="BJ283" s="7" t="n"/>
      <c r="BK283" s="2" t="n"/>
      <c r="BL283" s="2" t="n"/>
      <c r="BM283" s="2" t="n"/>
      <c r="BN283" s="2" t="n"/>
      <c r="BO283" s="2" t="n"/>
      <c r="BP283" s="143" t="n"/>
      <c r="BV283" s="144" t="n"/>
      <c r="BW283" s="143" t="n"/>
      <c r="CG283" s="144" t="n"/>
      <c r="DU283" s="144" t="n"/>
      <c r="DV283" s="2" t="n"/>
      <c r="DW283" s="2" t="n"/>
      <c r="DX283" s="2" t="n"/>
      <c r="DY283" s="2" t="n"/>
      <c r="DZ283" s="2" t="n"/>
      <c r="EA283" s="2" t="n"/>
      <c r="EB283" s="2" t="n"/>
      <c r="EC283" s="2" t="n"/>
    </row>
    <row r="284" ht="6.75" customHeight="1" s="118">
      <c r="A284" s="2" t="n"/>
      <c r="B284" s="2" t="n"/>
      <c r="C284" s="2" t="n"/>
      <c r="D284" s="2" t="n"/>
      <c r="E284" s="142" t="inlineStr">
        <is>
          <t>ふ り が な</t>
        </is>
      </c>
      <c r="F284" s="140" t="n"/>
      <c r="G284" s="140" t="n"/>
      <c r="H284" s="140" t="n"/>
      <c r="I284" s="140" t="n"/>
      <c r="J284" s="140" t="n"/>
      <c r="K284" s="141" t="n"/>
      <c r="L284" s="152">
        <f>計算!$C$6</f>
        <v/>
      </c>
      <c r="M284" s="140" t="n"/>
      <c r="N284" s="140" t="n"/>
      <c r="O284" s="140" t="n"/>
      <c r="P284" s="140" t="n"/>
      <c r="Q284" s="140" t="n"/>
      <c r="R284" s="140" t="n"/>
      <c r="S284" s="140" t="n"/>
      <c r="T284" s="140" t="n"/>
      <c r="U284" s="140" t="n"/>
      <c r="V284" s="140" t="n"/>
      <c r="W284" s="140" t="n"/>
      <c r="X284" s="140" t="n"/>
      <c r="Y284" s="140" t="n"/>
      <c r="Z284" s="140" t="n"/>
      <c r="AA284" s="140" t="n"/>
      <c r="AB284" s="140" t="n"/>
      <c r="AC284" s="140" t="n"/>
      <c r="AD284" s="140" t="n"/>
      <c r="AE284" s="140" t="n"/>
      <c r="AF284" s="140" t="n"/>
      <c r="AG284" s="140" t="n"/>
      <c r="AH284" s="140" t="n"/>
      <c r="AI284" s="140" t="n"/>
      <c r="AJ284" s="140" t="n"/>
      <c r="AK284" s="140" t="n"/>
      <c r="AL284" s="140" t="n"/>
      <c r="AM284" s="140" t="n"/>
      <c r="AN284" s="140" t="n"/>
      <c r="AO284" s="140" t="n"/>
      <c r="AP284" s="140" t="n"/>
      <c r="AQ284" s="140" t="n"/>
      <c r="AR284" s="140" t="n"/>
      <c r="AS284" s="140" t="n"/>
      <c r="AT284" s="141"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43" t="n"/>
      <c r="BV284" s="144" t="n"/>
      <c r="BW284" s="143" t="n"/>
      <c r="CG284" s="144" t="n"/>
      <c r="DU284" s="144" t="n"/>
      <c r="DV284" s="2" t="n"/>
      <c r="DW284" s="2" t="n"/>
      <c r="DX284" s="2" t="n"/>
      <c r="DY284" s="2" t="n"/>
      <c r="DZ284" s="2" t="n"/>
      <c r="EA284" s="2" t="n"/>
      <c r="EB284" s="2" t="n"/>
      <c r="EC284" s="2" t="n"/>
    </row>
    <row r="285" ht="6.75" customHeight="1" s="118">
      <c r="A285" s="2" t="n"/>
      <c r="B285" s="2" t="n"/>
      <c r="C285" s="2" t="n"/>
      <c r="D285" s="2" t="n"/>
      <c r="E285" s="143" t="n"/>
      <c r="K285" s="144" t="n"/>
      <c r="AT285" s="144"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43" t="n"/>
      <c r="BV285" s="144" t="n"/>
      <c r="BW285" s="143" t="n"/>
      <c r="CG285" s="144" t="n"/>
      <c r="DU285" s="144" t="n"/>
      <c r="DV285" s="2" t="n"/>
      <c r="DW285" s="2" t="n"/>
      <c r="DX285" s="2" t="n"/>
      <c r="DY285" s="2" t="n"/>
      <c r="DZ285" s="2" t="n"/>
      <c r="EA285" s="2" t="n"/>
      <c r="EB285" s="2" t="n"/>
      <c r="EC285" s="2" t="n"/>
    </row>
    <row r="286" ht="6.75" customHeight="1" s="118">
      <c r="A286" s="2" t="n"/>
      <c r="B286" s="2" t="n"/>
      <c r="C286" s="2" t="n"/>
      <c r="D286" s="2" t="n"/>
      <c r="E286" s="143" t="n"/>
      <c r="K286" s="144" t="n"/>
      <c r="AT286" s="144"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43" t="n"/>
      <c r="BV286" s="144" t="n"/>
      <c r="BW286" s="143" t="n"/>
      <c r="CG286" s="144" t="n"/>
      <c r="DU286" s="144" t="n"/>
      <c r="DV286" s="2" t="n"/>
      <c r="DW286" s="2" t="n"/>
      <c r="DX286" s="2" t="n"/>
      <c r="DY286" s="2" t="n"/>
      <c r="DZ286" s="2" t="n"/>
      <c r="EA286" s="2" t="n"/>
      <c r="EB286" s="2" t="n"/>
      <c r="EC286" s="2" t="n"/>
    </row>
    <row r="287" ht="6.75" customHeight="1" s="118">
      <c r="A287" s="2" t="n"/>
      <c r="B287" s="2" t="n"/>
      <c r="C287" s="2" t="n"/>
      <c r="D287" s="2" t="n"/>
      <c r="E287" s="147" t="n"/>
      <c r="F287" s="148" t="n"/>
      <c r="G287" s="148" t="n"/>
      <c r="H287" s="148" t="n"/>
      <c r="I287" s="148" t="n"/>
      <c r="J287" s="148" t="n"/>
      <c r="K287" s="149" t="n"/>
      <c r="L287" s="148" t="n"/>
      <c r="M287" s="148" t="n"/>
      <c r="N287" s="148" t="n"/>
      <c r="O287" s="148" t="n"/>
      <c r="P287" s="148" t="n"/>
      <c r="Q287" s="148" t="n"/>
      <c r="R287" s="148" t="n"/>
      <c r="S287" s="148" t="n"/>
      <c r="T287" s="148" t="n"/>
      <c r="U287" s="148" t="n"/>
      <c r="V287" s="148" t="n"/>
      <c r="W287" s="148" t="n"/>
      <c r="X287" s="148" t="n"/>
      <c r="Y287" s="148" t="n"/>
      <c r="Z287" s="148" t="n"/>
      <c r="AA287" s="148" t="n"/>
      <c r="AB287" s="148" t="n"/>
      <c r="AC287" s="148" t="n"/>
      <c r="AD287" s="148" t="n"/>
      <c r="AE287" s="148" t="n"/>
      <c r="AF287" s="148" t="n"/>
      <c r="AG287" s="148" t="n"/>
      <c r="AH287" s="148" t="n"/>
      <c r="AI287" s="148" t="n"/>
      <c r="AJ287" s="148" t="n"/>
      <c r="AK287" s="148" t="n"/>
      <c r="AL287" s="148" t="n"/>
      <c r="AM287" s="148" t="n"/>
      <c r="AN287" s="148" t="n"/>
      <c r="AO287" s="148" t="n"/>
      <c r="AP287" s="148" t="n"/>
      <c r="AQ287" s="148" t="n"/>
      <c r="AR287" s="148" t="n"/>
      <c r="AS287" s="148" t="n"/>
      <c r="AT287" s="149"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43" t="n"/>
      <c r="BV287" s="144" t="n"/>
      <c r="BW287" s="143" t="n"/>
      <c r="CG287" s="144" t="n"/>
      <c r="DU287" s="144" t="n"/>
      <c r="DV287" s="2" t="n"/>
      <c r="DW287" s="2" t="n"/>
      <c r="DX287" s="2" t="n"/>
      <c r="DY287" s="2" t="n"/>
      <c r="DZ287" s="2" t="n"/>
      <c r="EA287" s="2" t="n"/>
      <c r="EB287" s="2" t="n"/>
      <c r="EC287" s="2" t="n"/>
    </row>
    <row r="288" ht="6.75" customHeight="1" s="118">
      <c r="A288" s="2" t="n"/>
      <c r="B288" s="2" t="n"/>
      <c r="C288" s="2" t="n"/>
      <c r="D288" s="2" t="n"/>
      <c r="E288" s="153" t="inlineStr">
        <is>
          <t>名　前</t>
        </is>
      </c>
      <c r="F288" s="140" t="n"/>
      <c r="G288" s="140" t="n"/>
      <c r="H288" s="140" t="n"/>
      <c r="I288" s="140" t="n"/>
      <c r="J288" s="140" t="n"/>
      <c r="K288" s="141" t="n"/>
      <c r="L288" s="154">
        <f>計算!$B$6</f>
        <v/>
      </c>
      <c r="M288" s="140" t="n"/>
      <c r="N288" s="140" t="n"/>
      <c r="O288" s="140" t="n"/>
      <c r="P288" s="140" t="n"/>
      <c r="Q288" s="140" t="n"/>
      <c r="R288" s="140" t="n"/>
      <c r="S288" s="140" t="n"/>
      <c r="T288" s="140" t="n"/>
      <c r="U288" s="140" t="n"/>
      <c r="V288" s="140" t="n"/>
      <c r="W288" s="140" t="n"/>
      <c r="X288" s="140" t="n"/>
      <c r="Y288" s="140" t="n"/>
      <c r="Z288" s="140" t="n"/>
      <c r="AA288" s="140" t="n"/>
      <c r="AB288" s="140" t="n"/>
      <c r="AC288" s="140" t="n"/>
      <c r="AD288" s="140" t="n"/>
      <c r="AE288" s="140" t="n"/>
      <c r="AF288" s="140" t="n"/>
      <c r="AG288" s="140" t="n"/>
      <c r="AH288" s="140" t="n"/>
      <c r="AI288" s="140" t="n"/>
      <c r="AJ288" s="140" t="n"/>
      <c r="AK288" s="140" t="n"/>
      <c r="AL288" s="140" t="n"/>
      <c r="AM288" s="140" t="n"/>
      <c r="AN288" s="140" t="n"/>
      <c r="AO288" s="140" t="n"/>
      <c r="AP288" s="140" t="n"/>
      <c r="AQ288" s="140" t="n"/>
      <c r="AR288" s="140" t="n"/>
      <c r="AS288" s="140" t="n"/>
      <c r="AT288" s="141"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43" t="n"/>
      <c r="BV288" s="144" t="n"/>
      <c r="BW288" s="143" t="n"/>
      <c r="CG288" s="144" t="n"/>
      <c r="DU288" s="144" t="n"/>
      <c r="DV288" s="2" t="n"/>
      <c r="DW288" s="2" t="n"/>
      <c r="DX288" s="2" t="n"/>
      <c r="DY288" s="2" t="n"/>
      <c r="DZ288" s="2" t="n"/>
      <c r="EA288" s="2" t="n"/>
      <c r="EB288" s="2" t="n"/>
      <c r="EC288" s="2" t="n"/>
    </row>
    <row r="289" ht="6.75" customHeight="1" s="118">
      <c r="A289" s="2" t="n"/>
      <c r="B289" s="2" t="n"/>
      <c r="C289" s="2" t="n"/>
      <c r="D289" s="2" t="n"/>
      <c r="E289" s="143" t="n"/>
      <c r="K289" s="144" t="n"/>
      <c r="L289" s="143" t="n"/>
      <c r="AT289" s="144" t="n"/>
      <c r="AU289" s="8" t="n"/>
      <c r="AV289" s="7" t="n"/>
      <c r="AW289" s="2" t="n"/>
      <c r="AX289" s="52" t="inlineStr">
        <is>
          <t>（30×40mm）</t>
        </is>
      </c>
      <c r="BH289" s="2" t="n"/>
      <c r="BI289" s="8" t="n"/>
      <c r="BJ289" s="7" t="n"/>
      <c r="BK289" s="2" t="n"/>
      <c r="BL289" s="2" t="n"/>
      <c r="BM289" s="2" t="n"/>
      <c r="BN289" s="2" t="n"/>
      <c r="BO289" s="2" t="n"/>
      <c r="BP289" s="143" t="n"/>
      <c r="BV289" s="144" t="n"/>
      <c r="BW289" s="143" t="n"/>
      <c r="CG289" s="144" t="n"/>
      <c r="DU289" s="144" t="n"/>
      <c r="DV289" s="2" t="n"/>
      <c r="DW289" s="2" t="n"/>
      <c r="DX289" s="2" t="n"/>
      <c r="DY289" s="2" t="n"/>
      <c r="DZ289" s="2" t="n"/>
      <c r="EA289" s="2" t="n"/>
      <c r="EB289" s="2" t="n"/>
      <c r="EC289" s="2" t="n"/>
    </row>
    <row r="290" ht="6.75" customHeight="1" s="118">
      <c r="A290" s="2" t="n"/>
      <c r="B290" s="2" t="n"/>
      <c r="C290" s="2" t="n"/>
      <c r="D290" s="2" t="n"/>
      <c r="E290" s="143" t="n"/>
      <c r="K290" s="144" t="n"/>
      <c r="L290" s="143" t="n"/>
      <c r="AT290" s="144" t="n"/>
      <c r="AU290" s="8" t="n"/>
      <c r="AV290" s="7" t="n"/>
      <c r="AW290" s="2" t="n"/>
      <c r="BH290" s="2" t="n"/>
      <c r="BI290" s="8" t="n"/>
      <c r="BJ290" s="7" t="n"/>
      <c r="BK290" s="2" t="n"/>
      <c r="BL290" s="2" t="n"/>
      <c r="BM290" s="2" t="n"/>
      <c r="BN290" s="2" t="n"/>
      <c r="BO290" s="2" t="n"/>
      <c r="BP290" s="143" t="n"/>
      <c r="BV290" s="144" t="n"/>
      <c r="BW290" s="143" t="n"/>
      <c r="CG290" s="144" t="n"/>
      <c r="DU290" s="144" t="n"/>
      <c r="DV290" s="2" t="n"/>
      <c r="DW290" s="2" t="n"/>
      <c r="DX290" s="2" t="n"/>
      <c r="DY290" s="2" t="n"/>
      <c r="DZ290" s="2" t="n"/>
      <c r="EA290" s="2" t="n"/>
      <c r="EB290" s="2" t="n"/>
      <c r="EC290" s="2" t="n"/>
    </row>
    <row r="291" ht="6.75" customHeight="1" s="118">
      <c r="A291" s="2" t="n"/>
      <c r="B291" s="2" t="n"/>
      <c r="C291" s="2" t="n"/>
      <c r="D291" s="2" t="n"/>
      <c r="E291" s="143" t="n"/>
      <c r="K291" s="144" t="n"/>
      <c r="L291" s="143" t="n"/>
      <c r="AT291" s="144"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43" t="n"/>
      <c r="BV291" s="144" t="n"/>
      <c r="BW291" s="143" t="n"/>
      <c r="CG291" s="144" t="n"/>
      <c r="DU291" s="144" t="n"/>
      <c r="DV291" s="2" t="n"/>
      <c r="DW291" s="2" t="n"/>
      <c r="DX291" s="2" t="n"/>
      <c r="DY291" s="2" t="n"/>
      <c r="DZ291" s="2" t="n"/>
      <c r="EA291" s="2" t="n"/>
      <c r="EB291" s="2" t="n"/>
      <c r="EC291" s="2" t="n"/>
    </row>
    <row r="292" ht="6.75" customHeight="1" s="118">
      <c r="A292" s="2" t="n"/>
      <c r="B292" s="2" t="n"/>
      <c r="C292" s="2" t="n"/>
      <c r="D292" s="2" t="n"/>
      <c r="E292" s="143" t="n"/>
      <c r="K292" s="144" t="n"/>
      <c r="L292" s="143" t="n"/>
      <c r="AT292" s="144"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43" t="n"/>
      <c r="BV292" s="144" t="n"/>
      <c r="BW292" s="143" t="n"/>
      <c r="CG292" s="144" t="n"/>
      <c r="DU292" s="144" t="n"/>
      <c r="DV292" s="2" t="n"/>
      <c r="DW292" s="2" t="n"/>
      <c r="DX292" s="2" t="n"/>
      <c r="DY292" s="2" t="n"/>
      <c r="DZ292" s="2" t="n"/>
      <c r="EA292" s="2" t="n"/>
      <c r="EB292" s="2" t="n"/>
      <c r="EC292" s="2" t="n"/>
    </row>
    <row r="293" ht="4.5" customHeight="1" s="118">
      <c r="A293" s="2" t="n"/>
      <c r="B293" s="2" t="n"/>
      <c r="C293" s="2" t="n"/>
      <c r="D293" s="2" t="n"/>
      <c r="E293" s="147" t="n"/>
      <c r="F293" s="148" t="n"/>
      <c r="G293" s="148" t="n"/>
      <c r="H293" s="148" t="n"/>
      <c r="I293" s="148" t="n"/>
      <c r="J293" s="148" t="n"/>
      <c r="K293" s="149" t="n"/>
      <c r="L293" s="147" t="n"/>
      <c r="M293" s="148" t="n"/>
      <c r="N293" s="148" t="n"/>
      <c r="O293" s="148" t="n"/>
      <c r="P293" s="148" t="n"/>
      <c r="Q293" s="148" t="n"/>
      <c r="R293" s="148" t="n"/>
      <c r="S293" s="148" t="n"/>
      <c r="T293" s="148" t="n"/>
      <c r="U293" s="148" t="n"/>
      <c r="V293" s="148" t="n"/>
      <c r="W293" s="148" t="n"/>
      <c r="X293" s="148" t="n"/>
      <c r="Y293" s="148" t="n"/>
      <c r="Z293" s="148" t="n"/>
      <c r="AA293" s="148" t="n"/>
      <c r="AB293" s="148" t="n"/>
      <c r="AC293" s="148" t="n"/>
      <c r="AD293" s="148" t="n"/>
      <c r="AE293" s="148" t="n"/>
      <c r="AF293" s="148" t="n"/>
      <c r="AG293" s="148" t="n"/>
      <c r="AH293" s="148" t="n"/>
      <c r="AI293" s="148" t="n"/>
      <c r="AJ293" s="148" t="n"/>
      <c r="AK293" s="148" t="n"/>
      <c r="AL293" s="148" t="n"/>
      <c r="AM293" s="148" t="n"/>
      <c r="AN293" s="148" t="n"/>
      <c r="AO293" s="148" t="n"/>
      <c r="AP293" s="148" t="n"/>
      <c r="AQ293" s="148" t="n"/>
      <c r="AR293" s="148" t="n"/>
      <c r="AS293" s="148" t="n"/>
      <c r="AT293" s="149"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43" t="n"/>
      <c r="BV293" s="144" t="n"/>
      <c r="BW293" s="143" t="n"/>
      <c r="CG293" s="144" t="n"/>
      <c r="DU293" s="144" t="n"/>
      <c r="DV293" s="2" t="n"/>
      <c r="DW293" s="2" t="n"/>
      <c r="DX293" s="2" t="n"/>
      <c r="DY293" s="2" t="n"/>
      <c r="DZ293" s="2" t="n"/>
      <c r="EA293" s="2" t="n"/>
      <c r="EB293" s="2" t="n"/>
      <c r="EC293" s="2" t="n"/>
    </row>
    <row r="294" ht="6.75" customHeight="1" s="118">
      <c r="A294" s="2" t="n"/>
      <c r="B294" s="2" t="n"/>
      <c r="C294" s="2" t="n"/>
      <c r="D294" s="2" t="n"/>
      <c r="E294" s="153" t="inlineStr">
        <is>
          <t>生年月日</t>
        </is>
      </c>
      <c r="F294" s="140" t="n"/>
      <c r="G294" s="140" t="n"/>
      <c r="H294" s="140" t="n"/>
      <c r="I294" s="140" t="n"/>
      <c r="J294" s="140" t="n"/>
      <c r="K294" s="141" t="n"/>
      <c r="L294" s="155" t="inlineStr">
        <is>
          <t>昭和 ・ 平成</t>
        </is>
      </c>
      <c r="M294" s="140" t="n"/>
      <c r="N294" s="140" t="n"/>
      <c r="O294" s="140" t="n"/>
      <c r="P294" s="140" t="n"/>
      <c r="Q294" s="140" t="n"/>
      <c r="R294" s="140" t="n"/>
      <c r="S294" s="140" t="n"/>
      <c r="T294" s="140" t="n"/>
      <c r="U294" s="140" t="n"/>
      <c r="V294" s="156">
        <f>計算!$D$6</f>
        <v/>
      </c>
      <c r="W294" s="140" t="n"/>
      <c r="X294" s="157" t="inlineStr">
        <is>
          <t>年</t>
        </is>
      </c>
      <c r="Y294" s="140" t="n"/>
      <c r="Z294" s="158">
        <f>計算!$E$6</f>
        <v/>
      </c>
      <c r="AA294" s="140" t="n"/>
      <c r="AB294" s="140" t="n"/>
      <c r="AC294" s="157" t="inlineStr">
        <is>
          <t>月</t>
        </is>
      </c>
      <c r="AD294" s="140" t="n"/>
      <c r="AE294" s="158">
        <f>計算!$F$6</f>
        <v/>
      </c>
      <c r="AF294" s="140" t="n"/>
      <c r="AG294" s="140" t="n"/>
      <c r="AH294" s="157" t="inlineStr">
        <is>
          <t>日　生 （満</t>
        </is>
      </c>
      <c r="AI294" s="140" t="n"/>
      <c r="AJ294" s="140" t="n"/>
      <c r="AK294" s="140" t="n"/>
      <c r="AL294" s="140" t="n"/>
      <c r="AM294" s="140" t="n"/>
      <c r="AN294" s="140" t="n"/>
      <c r="AO294" s="140" t="n"/>
      <c r="AP294" s="159">
        <f>計算!$G$6</f>
        <v/>
      </c>
      <c r="AQ294" s="140" t="n"/>
      <c r="AR294" s="160" t="inlineStr">
        <is>
          <t>歳）</t>
        </is>
      </c>
      <c r="AS294" s="140" t="n"/>
      <c r="AT294" s="141"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43" t="n"/>
      <c r="BV294" s="144" t="n"/>
      <c r="BW294" s="143" t="n"/>
      <c r="CG294" s="144" t="n"/>
      <c r="DU294" s="144" t="n"/>
      <c r="DV294" s="2" t="n"/>
      <c r="DW294" s="2" t="n"/>
      <c r="DX294" s="2" t="n"/>
      <c r="DY294" s="2" t="n"/>
      <c r="DZ294" s="2" t="n"/>
      <c r="EA294" s="2" t="n"/>
      <c r="EB294" s="2" t="n"/>
      <c r="EC294" s="2" t="n"/>
    </row>
    <row r="295" ht="6.75" customHeight="1" s="118">
      <c r="A295" s="2" t="n"/>
      <c r="B295" s="2" t="n"/>
      <c r="C295" s="2" t="n"/>
      <c r="D295" s="2" t="n"/>
      <c r="E295" s="143" t="n"/>
      <c r="K295" s="144" t="n"/>
      <c r="L295" s="143" t="n"/>
      <c r="AT295" s="144"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43" t="n"/>
      <c r="BV295" s="144" t="n"/>
      <c r="BW295" s="143" t="n"/>
      <c r="CG295" s="144" t="n"/>
      <c r="DU295" s="144" t="n"/>
      <c r="DV295" s="2" t="n"/>
      <c r="DW295" s="2" t="n"/>
      <c r="DX295" s="2" t="n"/>
      <c r="DY295" s="2" t="n"/>
      <c r="DZ295" s="2" t="n"/>
      <c r="EA295" s="2" t="n"/>
      <c r="EB295" s="2" t="n"/>
      <c r="EC295" s="2" t="n"/>
    </row>
    <row r="296" ht="6.75" customHeight="1" s="118">
      <c r="A296" s="2" t="n"/>
      <c r="B296" s="2" t="n"/>
      <c r="C296" s="2" t="n"/>
      <c r="D296" s="2" t="n"/>
      <c r="E296" s="143" t="n"/>
      <c r="K296" s="144" t="n"/>
      <c r="L296" s="143" t="n"/>
      <c r="AT296" s="144"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43" t="n"/>
      <c r="BV296" s="144" t="n"/>
      <c r="BW296" s="143" t="n"/>
      <c r="CG296" s="144" t="n"/>
      <c r="DU296" s="144" t="n"/>
      <c r="DV296" s="2" t="n"/>
      <c r="DW296" s="2" t="n"/>
      <c r="DX296" s="2" t="n"/>
      <c r="DY296" s="2" t="n"/>
      <c r="DZ296" s="2" t="n"/>
      <c r="EA296" s="2" t="n"/>
      <c r="EB296" s="2" t="n"/>
      <c r="EC296" s="2" t="n"/>
    </row>
    <row r="297" ht="3.75" customHeight="1" s="118">
      <c r="A297" s="2" t="n"/>
      <c r="B297" s="2" t="n"/>
      <c r="C297" s="2" t="n"/>
      <c r="D297" s="2" t="n"/>
      <c r="E297" s="147" t="n"/>
      <c r="F297" s="148" t="n"/>
      <c r="G297" s="148" t="n"/>
      <c r="H297" s="148" t="n"/>
      <c r="I297" s="148" t="n"/>
      <c r="J297" s="148" t="n"/>
      <c r="K297" s="149" t="n"/>
      <c r="L297" s="147" t="n"/>
      <c r="M297" s="148" t="n"/>
      <c r="N297" s="148" t="n"/>
      <c r="O297" s="148" t="n"/>
      <c r="P297" s="148" t="n"/>
      <c r="Q297" s="148" t="n"/>
      <c r="R297" s="148" t="n"/>
      <c r="S297" s="148" t="n"/>
      <c r="T297" s="148" t="n"/>
      <c r="U297" s="148" t="n"/>
      <c r="X297" s="148" t="n"/>
      <c r="Y297" s="148" t="n"/>
      <c r="AC297" s="148" t="n"/>
      <c r="AD297" s="148" t="n"/>
      <c r="AH297" s="148" t="n"/>
      <c r="AI297" s="148" t="n"/>
      <c r="AJ297" s="148" t="n"/>
      <c r="AK297" s="148" t="n"/>
      <c r="AL297" s="148" t="n"/>
      <c r="AM297" s="148" t="n"/>
      <c r="AN297" s="148" t="n"/>
      <c r="AO297" s="148" t="n"/>
      <c r="AP297" s="148" t="n"/>
      <c r="AQ297" s="148" t="n"/>
      <c r="AR297" s="148" t="n"/>
      <c r="AS297" s="148" t="n"/>
      <c r="AT297" s="149"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43" t="n"/>
      <c r="BV297" s="144" t="n"/>
      <c r="BW297" s="143" t="n"/>
      <c r="CG297" s="144" t="n"/>
      <c r="DU297" s="144" t="n"/>
      <c r="DV297" s="2" t="n"/>
      <c r="DW297" s="2" t="n"/>
      <c r="DX297" s="2" t="n"/>
      <c r="DY297" s="2" t="n"/>
      <c r="DZ297" s="2" t="n"/>
      <c r="EA297" s="2" t="n"/>
      <c r="EB297" s="2" t="n"/>
      <c r="EC297" s="2" t="n"/>
    </row>
    <row r="298" ht="6.75" customHeight="1" s="118">
      <c r="A298" s="2" t="n"/>
      <c r="B298" s="2" t="n"/>
      <c r="C298" s="2" t="n"/>
      <c r="D298" s="2" t="n"/>
      <c r="E298" s="161" t="inlineStr">
        <is>
          <t>ふ り が な</t>
        </is>
      </c>
      <c r="F298" s="140" t="n"/>
      <c r="G298" s="140" t="n"/>
      <c r="H298" s="140" t="n"/>
      <c r="I298" s="140" t="n"/>
      <c r="J298" s="140" t="n"/>
      <c r="K298" s="141" t="n"/>
      <c r="L298" s="162">
        <f>計算!$J$6</f>
        <v/>
      </c>
      <c r="M298" s="140" t="n"/>
      <c r="N298" s="140" t="n"/>
      <c r="O298" s="140" t="n"/>
      <c r="P298" s="140" t="n"/>
      <c r="Q298" s="140" t="n"/>
      <c r="R298" s="140" t="n"/>
      <c r="S298" s="140" t="n"/>
      <c r="T298" s="140" t="n"/>
      <c r="U298" s="140" t="n"/>
      <c r="V298" s="140" t="n"/>
      <c r="W298" s="140" t="n"/>
      <c r="X298" s="140" t="n"/>
      <c r="Y298" s="140" t="n"/>
      <c r="Z298" s="140" t="n"/>
      <c r="AA298" s="140" t="n"/>
      <c r="AB298" s="140" t="n"/>
      <c r="AC298" s="140" t="n"/>
      <c r="AD298" s="140" t="n"/>
      <c r="AE298" s="140" t="n"/>
      <c r="AF298" s="140" t="n"/>
      <c r="AG298" s="140" t="n"/>
      <c r="AH298" s="140" t="n"/>
      <c r="AI298" s="140" t="n"/>
      <c r="AJ298" s="140" t="n"/>
      <c r="AK298" s="140" t="n"/>
      <c r="AL298" s="140" t="n"/>
      <c r="AM298" s="140" t="n"/>
      <c r="AN298" s="140" t="n"/>
      <c r="AO298" s="140" t="n"/>
      <c r="AP298" s="140" t="n"/>
      <c r="AQ298" s="140" t="n"/>
      <c r="AR298" s="140" t="n"/>
      <c r="AS298" s="140" t="n"/>
      <c r="AT298" s="140" t="n"/>
      <c r="AU298" s="140" t="n"/>
      <c r="AV298" s="140" t="n"/>
      <c r="AW298" s="140" t="n"/>
      <c r="AX298" s="140" t="n"/>
      <c r="AY298" s="140" t="n"/>
      <c r="AZ298" s="140" t="n"/>
      <c r="BA298" s="140" t="n"/>
      <c r="BB298" s="140" t="n"/>
      <c r="BC298" s="140" t="n"/>
      <c r="BD298" s="140" t="n"/>
      <c r="BE298" s="140" t="n"/>
      <c r="BF298" s="140" t="n"/>
      <c r="BG298" s="140" t="n"/>
      <c r="BH298" s="140" t="n"/>
      <c r="BI298" s="141" t="n"/>
      <c r="BJ298" s="2" t="n"/>
      <c r="BK298" s="2" t="n"/>
      <c r="BL298" s="2" t="n"/>
      <c r="BM298" s="2" t="n"/>
      <c r="BN298" s="2" t="n"/>
      <c r="BO298" s="2" t="n"/>
      <c r="BP298" s="143" t="n"/>
      <c r="BV298" s="144" t="n"/>
      <c r="BW298" s="143" t="n"/>
      <c r="CG298" s="144" t="n"/>
      <c r="DU298" s="144" t="n"/>
      <c r="DV298" s="2" t="n"/>
      <c r="DW298" s="2" t="n"/>
      <c r="DX298" s="2" t="n"/>
      <c r="DY298" s="2" t="n"/>
      <c r="DZ298" s="2" t="n"/>
      <c r="EA298" s="2" t="n"/>
      <c r="EB298" s="2" t="n"/>
      <c r="EC298" s="2" t="n"/>
    </row>
    <row r="299" ht="6.75" customHeight="1" s="118">
      <c r="A299" s="2" t="n"/>
      <c r="B299" s="2" t="n"/>
      <c r="C299" s="2" t="n"/>
      <c r="D299" s="2" t="n"/>
      <c r="E299" s="143" t="n"/>
      <c r="K299" s="144" t="n"/>
      <c r="BI299" s="144" t="n"/>
      <c r="BJ299" s="2" t="n"/>
      <c r="BK299" s="2" t="n"/>
      <c r="BL299" s="2" t="n"/>
      <c r="BM299" s="2" t="n"/>
      <c r="BN299" s="2" t="n"/>
      <c r="BO299" s="2" t="n"/>
      <c r="BP299" s="143" t="n"/>
      <c r="BV299" s="144" t="n"/>
      <c r="BW299" s="143" t="n"/>
      <c r="CG299" s="144" t="n"/>
      <c r="DU299" s="144" t="n"/>
      <c r="DV299" s="2" t="n"/>
      <c r="DW299" s="2" t="n"/>
      <c r="DX299" s="2" t="n"/>
      <c r="DY299" s="2" t="n"/>
      <c r="DZ299" s="2" t="n"/>
      <c r="EA299" s="2" t="n"/>
      <c r="EB299" s="2" t="n"/>
      <c r="EC299" s="2" t="n"/>
    </row>
    <row r="300" ht="6.75" customHeight="1" s="118">
      <c r="A300" s="2" t="n"/>
      <c r="B300" s="2" t="n"/>
      <c r="C300" s="2" t="n"/>
      <c r="D300" s="2" t="n"/>
      <c r="E300" s="163" t="n"/>
      <c r="F300" s="164" t="n"/>
      <c r="G300" s="164" t="n"/>
      <c r="H300" s="164" t="n"/>
      <c r="I300" s="164" t="n"/>
      <c r="J300" s="164" t="n"/>
      <c r="K300" s="165" t="n"/>
      <c r="L300" s="164" t="n"/>
      <c r="M300" s="164" t="n"/>
      <c r="N300" s="164" t="n"/>
      <c r="O300" s="164" t="n"/>
      <c r="P300" s="164" t="n"/>
      <c r="Q300" s="164" t="n"/>
      <c r="R300" s="164" t="n"/>
      <c r="S300" s="164" t="n"/>
      <c r="T300" s="164" t="n"/>
      <c r="U300" s="164" t="n"/>
      <c r="V300" s="164" t="n"/>
      <c r="W300" s="164" t="n"/>
      <c r="X300" s="164" t="n"/>
      <c r="Y300" s="164" t="n"/>
      <c r="Z300" s="164" t="n"/>
      <c r="AA300" s="164" t="n"/>
      <c r="AB300" s="164" t="n"/>
      <c r="AC300" s="164" t="n"/>
      <c r="AD300" s="164" t="n"/>
      <c r="AE300" s="164" t="n"/>
      <c r="AF300" s="164" t="n"/>
      <c r="AG300" s="164" t="n"/>
      <c r="AH300" s="164" t="n"/>
      <c r="AI300" s="164" t="n"/>
      <c r="AJ300" s="164" t="n"/>
      <c r="AK300" s="164" t="n"/>
      <c r="AL300" s="164" t="n"/>
      <c r="AM300" s="164" t="n"/>
      <c r="AN300" s="164" t="n"/>
      <c r="AO300" s="164" t="n"/>
      <c r="AP300" s="164" t="n"/>
      <c r="AQ300" s="164" t="n"/>
      <c r="AR300" s="164" t="n"/>
      <c r="AS300" s="164" t="n"/>
      <c r="AT300" s="164" t="n"/>
      <c r="AU300" s="164" t="n"/>
      <c r="AV300" s="164" t="n"/>
      <c r="AW300" s="164" t="n"/>
      <c r="AX300" s="164" t="n"/>
      <c r="AY300" s="164" t="n"/>
      <c r="AZ300" s="164" t="n"/>
      <c r="BA300" s="164" t="n"/>
      <c r="BB300" s="164" t="n"/>
      <c r="BC300" s="164" t="n"/>
      <c r="BD300" s="164" t="n"/>
      <c r="BE300" s="164" t="n"/>
      <c r="BF300" s="164" t="n"/>
      <c r="BG300" s="164" t="n"/>
      <c r="BH300" s="164" t="n"/>
      <c r="BI300" s="165" t="n"/>
      <c r="BJ300" s="2" t="n"/>
      <c r="BK300" s="2" t="n"/>
      <c r="BL300" s="2" t="n"/>
      <c r="BM300" s="2" t="n"/>
      <c r="BN300" s="2" t="n"/>
      <c r="BO300" s="2" t="n"/>
      <c r="BP300" s="143" t="n"/>
      <c r="BV300" s="144" t="n"/>
      <c r="BW300" s="143" t="n"/>
      <c r="CG300" s="144" t="n"/>
      <c r="DU300" s="144" t="n"/>
      <c r="DV300" s="2" t="n"/>
      <c r="DW300" s="2" t="n"/>
      <c r="DX300" s="2" t="n"/>
      <c r="DY300" s="2" t="n"/>
      <c r="DZ300" s="2" t="n"/>
      <c r="EA300" s="2" t="n"/>
      <c r="EB300" s="2" t="n"/>
      <c r="EC300" s="2" t="n"/>
    </row>
    <row r="301" ht="6.75" customHeight="1" s="118">
      <c r="A301" s="2" t="n"/>
      <c r="B301" s="2" t="n"/>
      <c r="C301" s="2" t="n"/>
      <c r="D301" s="2" t="n"/>
      <c r="E301" s="166" t="inlineStr">
        <is>
          <t>現住所</t>
        </is>
      </c>
      <c r="F301" s="167" t="n"/>
      <c r="G301" s="167" t="n"/>
      <c r="H301" s="167" t="n"/>
      <c r="I301" s="167" t="n"/>
      <c r="J301" s="167" t="n"/>
      <c r="K301" s="168" t="n"/>
      <c r="L301" s="107" t="inlineStr">
        <is>
          <t>〒</t>
        </is>
      </c>
      <c r="M301" s="167" t="n"/>
      <c r="N301" s="167" t="n"/>
      <c r="O301" s="167" t="n"/>
      <c r="P301" s="169">
        <f>計算!$H$6</f>
        <v/>
      </c>
      <c r="Q301" s="167" t="n"/>
      <c r="R301" s="167" t="n"/>
      <c r="S301" s="167" t="n"/>
      <c r="T301" s="167" t="n"/>
      <c r="U301" s="167" t="n"/>
      <c r="V301" s="167" t="n"/>
      <c r="W301" s="167" t="n"/>
      <c r="X301" s="167" t="n"/>
      <c r="Y301" s="167" t="n"/>
      <c r="Z301" s="167" t="n"/>
      <c r="AA301" s="167" t="n"/>
      <c r="AB301" s="167" t="n"/>
      <c r="AC301" s="167" t="n"/>
      <c r="AD301" s="167" t="n"/>
      <c r="AE301" s="167" t="n"/>
      <c r="AF301" s="167" t="n"/>
      <c r="AG301" s="167" t="n"/>
      <c r="AH301" s="167" t="n"/>
      <c r="AI301" s="167" t="n"/>
      <c r="AJ301" s="167"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43" t="n"/>
      <c r="BV301" s="144" t="n"/>
      <c r="BW301" s="143" t="n"/>
      <c r="CG301" s="144" t="n"/>
      <c r="DU301" s="144" t="n"/>
      <c r="DV301" s="2" t="n"/>
      <c r="DW301" s="2" t="n"/>
      <c r="DX301" s="2" t="n"/>
      <c r="DY301" s="2" t="n"/>
      <c r="DZ301" s="2" t="n"/>
      <c r="EA301" s="2" t="n"/>
      <c r="EB301" s="2" t="n"/>
      <c r="EC301" s="2" t="n"/>
    </row>
    <row r="302" ht="4.5" customHeight="1" s="118">
      <c r="A302" s="2" t="n"/>
      <c r="B302" s="2" t="n"/>
      <c r="C302" s="2" t="n"/>
      <c r="D302" s="2" t="n"/>
      <c r="E302" s="143" t="n"/>
      <c r="K302" s="144" t="n"/>
      <c r="L302" s="143"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47" t="n"/>
      <c r="BQ302" s="148" t="n"/>
      <c r="BR302" s="148" t="n"/>
      <c r="BS302" s="148" t="n"/>
      <c r="BT302" s="148" t="n"/>
      <c r="BU302" s="148" t="n"/>
      <c r="BV302" s="149" t="n"/>
      <c r="BW302" s="147" t="n"/>
      <c r="BX302" s="148" t="n"/>
      <c r="BY302" s="148" t="n"/>
      <c r="BZ302" s="148" t="n"/>
      <c r="CA302" s="148" t="n"/>
      <c r="CB302" s="148" t="n"/>
      <c r="CC302" s="148" t="n"/>
      <c r="CD302" s="148" t="n"/>
      <c r="CE302" s="148" t="n"/>
      <c r="CF302" s="148" t="n"/>
      <c r="CG302" s="149" t="n"/>
      <c r="DU302" s="144" t="n"/>
      <c r="DV302" s="2" t="n"/>
      <c r="DW302" s="2" t="n"/>
      <c r="DX302" s="2" t="n"/>
      <c r="DY302" s="2" t="n"/>
      <c r="DZ302" s="2" t="n"/>
      <c r="EA302" s="2" t="n"/>
      <c r="EB302" s="2" t="n"/>
      <c r="EC302" s="2" t="n"/>
    </row>
    <row r="303" ht="6.75" customHeight="1" s="118">
      <c r="A303" s="2" t="n"/>
      <c r="B303" s="2" t="n"/>
      <c r="C303" s="2" t="n"/>
      <c r="D303" s="2" t="n"/>
      <c r="E303" s="143" t="n"/>
      <c r="K303" s="144" t="n"/>
      <c r="L303" s="143"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0" t="inlineStr">
        <is>
          <t>校内外の諸活動</t>
        </is>
      </c>
      <c r="BQ303" s="140" t="n"/>
      <c r="BR303" s="140" t="n"/>
      <c r="BS303" s="140" t="n"/>
      <c r="BT303" s="140" t="n"/>
      <c r="BU303" s="140" t="n"/>
      <c r="BV303" s="141" t="n"/>
      <c r="BW303" s="171">
        <f>計算!$AQ$6</f>
        <v/>
      </c>
      <c r="BX303" s="140" t="n"/>
      <c r="BY303" s="140" t="n"/>
      <c r="BZ303" s="140" t="n"/>
      <c r="CA303" s="140" t="n"/>
      <c r="CB303" s="140" t="n"/>
      <c r="CC303" s="140" t="n"/>
      <c r="CD303" s="140" t="n"/>
      <c r="CE303" s="140" t="n"/>
      <c r="CF303" s="140" t="n"/>
      <c r="CG303" s="140" t="n"/>
      <c r="CH303" s="140" t="n"/>
      <c r="CI303" s="140" t="n"/>
      <c r="CJ303" s="140" t="n"/>
      <c r="CK303" s="140" t="n"/>
      <c r="CL303" s="140" t="n"/>
      <c r="CM303" s="140" t="n"/>
      <c r="CN303" s="140" t="n"/>
      <c r="CO303" s="140" t="n"/>
      <c r="CP303" s="140" t="n"/>
      <c r="CQ303" s="140" t="n"/>
      <c r="CR303" s="140" t="n"/>
      <c r="CS303" s="140" t="n"/>
      <c r="CT303" s="140" t="n"/>
      <c r="CU303" s="140" t="n"/>
      <c r="CV303" s="140" t="n"/>
      <c r="CW303" s="140" t="n"/>
      <c r="CX303" s="140" t="n"/>
      <c r="CY303" s="140" t="n"/>
      <c r="CZ303" s="140" t="n"/>
      <c r="DA303" s="140" t="n"/>
      <c r="DB303" s="140" t="n"/>
      <c r="DC303" s="140" t="n"/>
      <c r="DD303" s="140" t="n"/>
      <c r="DE303" s="140" t="n"/>
      <c r="DF303" s="140" t="n"/>
      <c r="DG303" s="140" t="n"/>
      <c r="DH303" s="140" t="n"/>
      <c r="DI303" s="140" t="n"/>
      <c r="DJ303" s="140" t="n"/>
      <c r="DK303" s="140" t="n"/>
      <c r="DL303" s="140" t="n"/>
      <c r="DM303" s="140" t="n"/>
      <c r="DN303" s="140" t="n"/>
      <c r="DO303" s="140" t="n"/>
      <c r="DP303" s="140" t="n"/>
      <c r="DQ303" s="140" t="n"/>
      <c r="DR303" s="140" t="n"/>
      <c r="DS303" s="140" t="n"/>
      <c r="DT303" s="140" t="n"/>
      <c r="DU303" s="141" t="n"/>
      <c r="DV303" s="7" t="n"/>
      <c r="DW303" s="2" t="n"/>
      <c r="DX303" s="2" t="n"/>
      <c r="DY303" s="2" t="n"/>
      <c r="DZ303" s="2" t="n"/>
      <c r="EA303" s="2" t="n"/>
      <c r="EB303" s="2" t="n"/>
      <c r="EC303" s="2" t="n"/>
    </row>
    <row r="304" ht="6.75" customHeight="1" s="118">
      <c r="A304" s="2" t="n"/>
      <c r="B304" s="2" t="n"/>
      <c r="C304" s="2" t="n"/>
      <c r="D304" s="2" t="n"/>
      <c r="E304" s="143" t="n"/>
      <c r="K304" s="144" t="n"/>
      <c r="L304" s="172">
        <f>計算!$I$6</f>
        <v/>
      </c>
      <c r="BI304" s="144" t="n"/>
      <c r="BJ304" s="2" t="n"/>
      <c r="BK304" s="2" t="n"/>
      <c r="BL304" s="2" t="n"/>
      <c r="BM304" s="2" t="n"/>
      <c r="BN304" s="2" t="n"/>
      <c r="BO304" s="2" t="n"/>
      <c r="BP304" s="143" t="n"/>
      <c r="BV304" s="144" t="n"/>
      <c r="DU304" s="144" t="n"/>
      <c r="DV304" s="7" t="n"/>
      <c r="DW304" s="2" t="n"/>
      <c r="DX304" s="2" t="n"/>
      <c r="DY304" s="2" t="n"/>
      <c r="DZ304" s="2" t="n"/>
      <c r="EA304" s="2" t="n"/>
      <c r="EB304" s="2" t="n"/>
      <c r="EC304" s="2" t="n"/>
    </row>
    <row r="305" ht="6.75" customHeight="1" s="118">
      <c r="A305" s="2" t="n"/>
      <c r="B305" s="2" t="n"/>
      <c r="C305" s="2" t="n"/>
      <c r="D305" s="2" t="n"/>
      <c r="E305" s="143" t="n"/>
      <c r="K305" s="144" t="n"/>
      <c r="L305" s="143" t="n"/>
      <c r="BI305" s="144" t="n"/>
      <c r="BJ305" s="2" t="n"/>
      <c r="BK305" s="2" t="n"/>
      <c r="BL305" s="2" t="n"/>
      <c r="BM305" s="2" t="n"/>
      <c r="BN305" s="2" t="n"/>
      <c r="BO305" s="2" t="n"/>
      <c r="BP305" s="143" t="n"/>
      <c r="BV305" s="144" t="n"/>
      <c r="DU305" s="144" t="n"/>
      <c r="DV305" s="7" t="n"/>
      <c r="DW305" s="2" t="n"/>
      <c r="DX305" s="2" t="n"/>
      <c r="DY305" s="2" t="n"/>
      <c r="DZ305" s="2" t="n"/>
      <c r="EA305" s="2" t="n"/>
      <c r="EB305" s="2" t="n"/>
      <c r="EC305" s="2" t="n"/>
    </row>
    <row r="306" ht="6.75" customHeight="1" s="118">
      <c r="A306" s="2" t="n"/>
      <c r="B306" s="2" t="n"/>
      <c r="C306" s="2" t="n"/>
      <c r="D306" s="2" t="n"/>
      <c r="E306" s="147" t="n"/>
      <c r="F306" s="148" t="n"/>
      <c r="G306" s="148" t="n"/>
      <c r="H306" s="148" t="n"/>
      <c r="I306" s="148" t="n"/>
      <c r="J306" s="148" t="n"/>
      <c r="K306" s="149" t="n"/>
      <c r="L306" s="147" t="n"/>
      <c r="M306" s="148" t="n"/>
      <c r="N306" s="148" t="n"/>
      <c r="O306" s="148" t="n"/>
      <c r="P306" s="148" t="n"/>
      <c r="Q306" s="148" t="n"/>
      <c r="R306" s="148" t="n"/>
      <c r="S306" s="148" t="n"/>
      <c r="T306" s="148" t="n"/>
      <c r="U306" s="148" t="n"/>
      <c r="V306" s="148" t="n"/>
      <c r="W306" s="148" t="n"/>
      <c r="X306" s="148" t="n"/>
      <c r="Y306" s="148" t="n"/>
      <c r="Z306" s="148" t="n"/>
      <c r="AA306" s="148" t="n"/>
      <c r="AB306" s="148" t="n"/>
      <c r="AC306" s="148" t="n"/>
      <c r="AD306" s="148" t="n"/>
      <c r="AE306" s="148" t="n"/>
      <c r="AF306" s="148" t="n"/>
      <c r="AG306" s="148" t="n"/>
      <c r="AH306" s="148" t="n"/>
      <c r="AI306" s="148" t="n"/>
      <c r="AJ306" s="148" t="n"/>
      <c r="AK306" s="148" t="n"/>
      <c r="AL306" s="148" t="n"/>
      <c r="AM306" s="148" t="n"/>
      <c r="AN306" s="148" t="n"/>
      <c r="AO306" s="148" t="n"/>
      <c r="AP306" s="148" t="n"/>
      <c r="AQ306" s="148" t="n"/>
      <c r="AR306" s="148" t="n"/>
      <c r="AS306" s="148" t="n"/>
      <c r="AT306" s="148" t="n"/>
      <c r="AU306" s="148" t="n"/>
      <c r="AV306" s="148" t="n"/>
      <c r="AW306" s="148" t="n"/>
      <c r="AX306" s="148" t="n"/>
      <c r="AY306" s="148" t="n"/>
      <c r="AZ306" s="148" t="n"/>
      <c r="BA306" s="148" t="n"/>
      <c r="BB306" s="148" t="n"/>
      <c r="BC306" s="148" t="n"/>
      <c r="BD306" s="148" t="n"/>
      <c r="BE306" s="148" t="n"/>
      <c r="BF306" s="148" t="n"/>
      <c r="BG306" s="148" t="n"/>
      <c r="BH306" s="148" t="n"/>
      <c r="BI306" s="149" t="n"/>
      <c r="BJ306" s="2" t="n"/>
      <c r="BK306" s="2" t="n"/>
      <c r="BL306" s="2" t="n"/>
      <c r="BM306" s="2" t="n"/>
      <c r="BN306" s="2" t="n"/>
      <c r="BO306" s="2" t="n"/>
      <c r="BP306" s="143" t="n"/>
      <c r="BV306" s="144" t="n"/>
      <c r="DU306" s="144" t="n"/>
      <c r="DV306" s="7" t="n"/>
      <c r="DW306" s="2" t="n"/>
      <c r="DX306" s="2" t="n"/>
      <c r="DY306" s="2" t="n"/>
      <c r="DZ306" s="2" t="n"/>
      <c r="EA306" s="2" t="n"/>
      <c r="EB306" s="2" t="n"/>
      <c r="EC306" s="2" t="n"/>
    </row>
    <row r="307" ht="6.75" customHeight="1" s="118">
      <c r="A307" s="2" t="n"/>
      <c r="B307" s="2" t="n"/>
      <c r="C307" s="2" t="n"/>
      <c r="D307" s="2" t="n"/>
      <c r="E307" s="161" t="inlineStr">
        <is>
          <t>ふ り が な</t>
        </is>
      </c>
      <c r="F307" s="140" t="n"/>
      <c r="G307" s="140" t="n"/>
      <c r="H307" s="140" t="n"/>
      <c r="I307" s="140" t="n"/>
      <c r="J307" s="140" t="n"/>
      <c r="K307" s="141" t="n"/>
      <c r="L307" s="162">
        <f>計算!$M$6</f>
        <v/>
      </c>
      <c r="M307" s="140" t="n"/>
      <c r="N307" s="140" t="n"/>
      <c r="O307" s="140" t="n"/>
      <c r="P307" s="140" t="n"/>
      <c r="Q307" s="140" t="n"/>
      <c r="R307" s="140" t="n"/>
      <c r="S307" s="140" t="n"/>
      <c r="T307" s="140" t="n"/>
      <c r="U307" s="140" t="n"/>
      <c r="V307" s="140" t="n"/>
      <c r="W307" s="140" t="n"/>
      <c r="X307" s="140" t="n"/>
      <c r="Y307" s="140" t="n"/>
      <c r="Z307" s="140" t="n"/>
      <c r="AA307" s="140" t="n"/>
      <c r="AB307" s="140" t="n"/>
      <c r="AC307" s="140" t="n"/>
      <c r="AD307" s="140" t="n"/>
      <c r="AE307" s="140" t="n"/>
      <c r="AF307" s="140" t="n"/>
      <c r="AG307" s="140" t="n"/>
      <c r="AH307" s="140" t="n"/>
      <c r="AI307" s="140" t="n"/>
      <c r="AJ307" s="140" t="n"/>
      <c r="AK307" s="140" t="n"/>
      <c r="AL307" s="140" t="n"/>
      <c r="AM307" s="140" t="n"/>
      <c r="AN307" s="140" t="n"/>
      <c r="AO307" s="140" t="n"/>
      <c r="AP307" s="140" t="n"/>
      <c r="AQ307" s="140" t="n"/>
      <c r="AR307" s="140" t="n"/>
      <c r="AS307" s="140" t="n"/>
      <c r="AT307" s="140" t="n"/>
      <c r="AU307" s="140" t="n"/>
      <c r="AV307" s="140" t="n"/>
      <c r="AW307" s="140" t="n"/>
      <c r="AX307" s="140" t="n"/>
      <c r="AY307" s="140" t="n"/>
      <c r="AZ307" s="140" t="n"/>
      <c r="BA307" s="140" t="n"/>
      <c r="BB307" s="140" t="n"/>
      <c r="BC307" s="140" t="n"/>
      <c r="BD307" s="140" t="n"/>
      <c r="BE307" s="140" t="n"/>
      <c r="BF307" s="140" t="n"/>
      <c r="BG307" s="140" t="n"/>
      <c r="BH307" s="140" t="n"/>
      <c r="BI307" s="141" t="n"/>
      <c r="BJ307" s="2" t="n"/>
      <c r="BK307" s="2" t="n"/>
      <c r="BL307" s="2" t="n"/>
      <c r="BM307" s="2" t="n"/>
      <c r="BN307" s="2" t="n"/>
      <c r="BO307" s="2" t="n"/>
      <c r="BP307" s="143" t="n"/>
      <c r="BV307" s="144" t="n"/>
      <c r="DU307" s="144" t="n"/>
      <c r="DV307" s="7" t="n"/>
      <c r="DW307" s="2" t="n"/>
      <c r="DX307" s="2" t="n"/>
      <c r="DY307" s="2" t="n"/>
      <c r="DZ307" s="2" t="n"/>
      <c r="EA307" s="2" t="n"/>
      <c r="EB307" s="2" t="n"/>
      <c r="EC307" s="2" t="n"/>
    </row>
    <row r="308" ht="6.75" customHeight="1" s="118">
      <c r="A308" s="2" t="n"/>
      <c r="B308" s="2" t="n"/>
      <c r="C308" s="2" t="n"/>
      <c r="D308" s="2" t="n"/>
      <c r="E308" s="143" t="n"/>
      <c r="K308" s="144" t="n"/>
      <c r="BI308" s="144" t="n"/>
      <c r="BJ308" s="2" t="n"/>
      <c r="BK308" s="2" t="n"/>
      <c r="BL308" s="2" t="n"/>
      <c r="BM308" s="2" t="n"/>
      <c r="BN308" s="2" t="n"/>
      <c r="BO308" s="2" t="n"/>
      <c r="BP308" s="143" t="n"/>
      <c r="BV308" s="144" t="n"/>
      <c r="DU308" s="144" t="n"/>
      <c r="DV308" s="7" t="n"/>
      <c r="DW308" s="2" t="n"/>
      <c r="DX308" s="2" t="n"/>
      <c r="DY308" s="2" t="n"/>
      <c r="DZ308" s="2" t="n"/>
      <c r="EA308" s="2" t="n"/>
      <c r="EB308" s="2" t="n"/>
      <c r="EC308" s="2" t="n"/>
    </row>
    <row r="309" ht="6.75" customHeight="1" s="118">
      <c r="A309" s="2" t="n"/>
      <c r="B309" s="2" t="n"/>
      <c r="C309" s="2" t="n"/>
      <c r="D309" s="2" t="n"/>
      <c r="E309" s="163" t="n"/>
      <c r="F309" s="164" t="n"/>
      <c r="G309" s="164" t="n"/>
      <c r="H309" s="164" t="n"/>
      <c r="I309" s="164" t="n"/>
      <c r="J309" s="164" t="n"/>
      <c r="K309" s="165" t="n"/>
      <c r="L309" s="164" t="n"/>
      <c r="M309" s="164" t="n"/>
      <c r="N309" s="164" t="n"/>
      <c r="O309" s="164" t="n"/>
      <c r="P309" s="164" t="n"/>
      <c r="Q309" s="164" t="n"/>
      <c r="R309" s="164" t="n"/>
      <c r="S309" s="164" t="n"/>
      <c r="T309" s="164" t="n"/>
      <c r="U309" s="164" t="n"/>
      <c r="V309" s="164" t="n"/>
      <c r="W309" s="164" t="n"/>
      <c r="X309" s="164" t="n"/>
      <c r="Y309" s="164" t="n"/>
      <c r="Z309" s="164" t="n"/>
      <c r="AA309" s="164" t="n"/>
      <c r="AB309" s="164" t="n"/>
      <c r="AC309" s="164" t="n"/>
      <c r="AD309" s="164" t="n"/>
      <c r="AE309" s="164" t="n"/>
      <c r="AF309" s="164" t="n"/>
      <c r="AG309" s="164" t="n"/>
      <c r="AH309" s="164" t="n"/>
      <c r="AI309" s="164" t="n"/>
      <c r="AJ309" s="164" t="n"/>
      <c r="AK309" s="164" t="n"/>
      <c r="AL309" s="164" t="n"/>
      <c r="AM309" s="164" t="n"/>
      <c r="AN309" s="164" t="n"/>
      <c r="AO309" s="164" t="n"/>
      <c r="AP309" s="164" t="n"/>
      <c r="AQ309" s="164" t="n"/>
      <c r="AR309" s="164" t="n"/>
      <c r="AS309" s="164" t="n"/>
      <c r="AT309" s="164" t="n"/>
      <c r="AU309" s="164" t="n"/>
      <c r="AV309" s="164" t="n"/>
      <c r="AW309" s="164" t="n"/>
      <c r="AX309" s="164" t="n"/>
      <c r="AY309" s="164" t="n"/>
      <c r="AZ309" s="164" t="n"/>
      <c r="BA309" s="164" t="n"/>
      <c r="BB309" s="164" t="n"/>
      <c r="BC309" s="164" t="n"/>
      <c r="BD309" s="164" t="n"/>
      <c r="BE309" s="164" t="n"/>
      <c r="BF309" s="164" t="n"/>
      <c r="BG309" s="164" t="n"/>
      <c r="BH309" s="164" t="n"/>
      <c r="BI309" s="165" t="n"/>
      <c r="BJ309" s="2" t="n"/>
      <c r="BK309" s="2" t="n"/>
      <c r="BL309" s="2" t="n"/>
      <c r="BM309" s="2" t="n"/>
      <c r="BN309" s="2" t="n"/>
      <c r="BO309" s="2" t="n"/>
      <c r="BP309" s="143" t="n"/>
      <c r="BV309" s="144" t="n"/>
      <c r="DU309" s="144" t="n"/>
      <c r="DV309" s="7" t="n"/>
      <c r="DW309" s="2" t="n"/>
      <c r="DX309" s="2" t="n"/>
      <c r="DY309" s="2" t="n"/>
      <c r="DZ309" s="2" t="n"/>
      <c r="EA309" s="2" t="n"/>
      <c r="EB309" s="2" t="n"/>
      <c r="EC309" s="2" t="n"/>
    </row>
    <row r="310" ht="6.75" customHeight="1" s="118">
      <c r="A310" s="2" t="n"/>
      <c r="B310" s="2" t="n"/>
      <c r="C310" s="2" t="n"/>
      <c r="D310" s="2" t="n"/>
      <c r="E310" s="166" t="inlineStr">
        <is>
          <t>連絡先</t>
        </is>
      </c>
      <c r="F310" s="167" t="n"/>
      <c r="G310" s="167" t="n"/>
      <c r="H310" s="167" t="n"/>
      <c r="I310" s="167" t="n"/>
      <c r="J310" s="167" t="n"/>
      <c r="K310" s="168" t="n"/>
      <c r="L310" s="107" t="inlineStr">
        <is>
          <t>〒</t>
        </is>
      </c>
      <c r="M310" s="167" t="n"/>
      <c r="N310" s="167" t="n"/>
      <c r="O310" s="167" t="n"/>
      <c r="P310" s="173">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43" t="n"/>
      <c r="BV310" s="144" t="n"/>
      <c r="DU310" s="144" t="n"/>
      <c r="DV310" s="7" t="n"/>
      <c r="DW310" s="2" t="n"/>
      <c r="DX310" s="2" t="n"/>
      <c r="DY310" s="2" t="n"/>
      <c r="DZ310" s="2" t="n"/>
      <c r="EA310" s="2" t="n"/>
      <c r="EB310" s="2" t="n"/>
      <c r="EC310" s="2" t="n"/>
    </row>
    <row r="311" ht="6.75" customHeight="1" s="118">
      <c r="A311" s="2" t="n"/>
      <c r="B311" s="2" t="n"/>
      <c r="C311" s="2" t="n"/>
      <c r="D311" s="2" t="n"/>
      <c r="E311" s="143" t="n"/>
      <c r="K311" s="144" t="n"/>
      <c r="L311" s="143"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43" t="n"/>
      <c r="BV311" s="144" t="n"/>
      <c r="DU311" s="144" t="n"/>
      <c r="DV311" s="7" t="n"/>
      <c r="DW311" s="2" t="n"/>
      <c r="DX311" s="2" t="n"/>
      <c r="DY311" s="2" t="n"/>
      <c r="DZ311" s="2" t="n"/>
      <c r="EA311" s="2" t="n"/>
      <c r="EB311" s="2" t="n"/>
      <c r="EC311" s="2" t="n"/>
    </row>
    <row r="312" ht="6.75" customHeight="1" s="118">
      <c r="A312" s="2" t="n"/>
      <c r="B312" s="2" t="n"/>
      <c r="C312" s="2" t="n"/>
      <c r="D312" s="2" t="n"/>
      <c r="E312" s="143" t="n"/>
      <c r="K312" s="144" t="n"/>
      <c r="L312" s="143"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43" t="n"/>
      <c r="BV312" s="144" t="n"/>
      <c r="DU312" s="144" t="n"/>
      <c r="DV312" s="7" t="n"/>
      <c r="DW312" s="2" t="n"/>
      <c r="DX312" s="2" t="n"/>
      <c r="DY312" s="2" t="n"/>
      <c r="DZ312" s="2" t="n"/>
      <c r="EA312" s="2" t="n"/>
      <c r="EB312" s="2" t="n"/>
      <c r="EC312" s="2" t="n"/>
    </row>
    <row r="313" ht="6.75" customHeight="1" s="118">
      <c r="A313" s="2" t="n"/>
      <c r="B313" s="2" t="n"/>
      <c r="C313" s="2" t="n"/>
      <c r="D313" s="2" t="n"/>
      <c r="E313" s="143" t="n"/>
      <c r="K313" s="144" t="n"/>
      <c r="L313" s="174">
        <f>計算!$L$6</f>
        <v/>
      </c>
      <c r="BI313" s="144" t="n"/>
      <c r="BJ313" s="2" t="n"/>
      <c r="BK313" s="2" t="n"/>
      <c r="BL313" s="2" t="n"/>
      <c r="BM313" s="2" t="n"/>
      <c r="BN313" s="2" t="n"/>
      <c r="BO313" s="2" t="n"/>
      <c r="BP313" s="143" t="n"/>
      <c r="BV313" s="144" t="n"/>
      <c r="DU313" s="144" t="n"/>
      <c r="DV313" s="7" t="n"/>
      <c r="DW313" s="2" t="n"/>
      <c r="DX313" s="2" t="n"/>
      <c r="DY313" s="2" t="n"/>
      <c r="DZ313" s="2" t="n"/>
      <c r="EA313" s="2" t="n"/>
      <c r="EB313" s="2" t="n"/>
      <c r="EC313" s="2" t="n"/>
    </row>
    <row r="314" ht="6.75" customHeight="1" s="118">
      <c r="A314" s="2" t="n"/>
      <c r="B314" s="2" t="n"/>
      <c r="C314" s="2" t="n"/>
      <c r="D314" s="2" t="n"/>
      <c r="E314" s="147" t="n"/>
      <c r="F314" s="148" t="n"/>
      <c r="G314" s="148" t="n"/>
      <c r="H314" s="148" t="n"/>
      <c r="I314" s="148" t="n"/>
      <c r="J314" s="148" t="n"/>
      <c r="K314" s="149" t="n"/>
      <c r="L314" s="148" t="n"/>
      <c r="M314" s="148" t="n"/>
      <c r="N314" s="148" t="n"/>
      <c r="O314" s="148" t="n"/>
      <c r="P314" s="148" t="n"/>
      <c r="Q314" s="148" t="n"/>
      <c r="R314" s="148" t="n"/>
      <c r="S314" s="148" t="n"/>
      <c r="T314" s="148" t="n"/>
      <c r="U314" s="148" t="n"/>
      <c r="V314" s="148" t="n"/>
      <c r="W314" s="148" t="n"/>
      <c r="X314" s="148" t="n"/>
      <c r="Y314" s="148" t="n"/>
      <c r="Z314" s="148" t="n"/>
      <c r="AA314" s="148" t="n"/>
      <c r="AB314" s="148" t="n"/>
      <c r="AC314" s="148" t="n"/>
      <c r="AD314" s="148" t="n"/>
      <c r="AE314" s="148" t="n"/>
      <c r="AF314" s="148" t="n"/>
      <c r="AG314" s="148" t="n"/>
      <c r="AH314" s="148" t="n"/>
      <c r="AI314" s="148" t="n"/>
      <c r="AJ314" s="148" t="n"/>
      <c r="AK314" s="148" t="n"/>
      <c r="AL314" s="148" t="n"/>
      <c r="AM314" s="148" t="n"/>
      <c r="AN314" s="148" t="n"/>
      <c r="AO314" s="148" t="n"/>
      <c r="AP314" s="148" t="n"/>
      <c r="AQ314" s="148" t="n"/>
      <c r="AR314" s="148" t="n"/>
      <c r="AS314" s="148" t="n"/>
      <c r="AT314" s="148" t="n"/>
      <c r="AU314" s="148" t="n"/>
      <c r="AV314" s="148" t="n"/>
      <c r="AW314" s="148" t="n"/>
      <c r="AX314" s="148" t="n"/>
      <c r="AY314" s="148" t="n"/>
      <c r="AZ314" s="148" t="n"/>
      <c r="BA314" s="148" t="n"/>
      <c r="BB314" s="148" t="n"/>
      <c r="BC314" s="148" t="n"/>
      <c r="BD314" s="148" t="n"/>
      <c r="BE314" s="148" t="n"/>
      <c r="BF314" s="148" t="n"/>
      <c r="BG314" s="148" t="n"/>
      <c r="BH314" s="148" t="n"/>
      <c r="BI314" s="149" t="n"/>
      <c r="BJ314" s="2" t="n"/>
      <c r="BK314" s="2" t="n"/>
      <c r="BL314" s="2" t="n"/>
      <c r="BM314" s="2" t="n"/>
      <c r="BN314" s="2" t="n"/>
      <c r="BO314" s="2" t="n"/>
      <c r="BP314" s="143" t="n"/>
      <c r="BV314" s="144" t="n"/>
      <c r="DU314" s="144"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43" t="n"/>
      <c r="BV315" s="144" t="n"/>
      <c r="DU315" s="144"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43" t="n"/>
      <c r="BV316" s="144" t="n"/>
      <c r="DU316" s="144"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43" t="n"/>
      <c r="BV317" s="144" t="n"/>
      <c r="DU317" s="144"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43" t="n"/>
      <c r="BV318" s="144" t="n"/>
      <c r="DU318" s="144"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43" t="n"/>
      <c r="BV319" s="144" t="n"/>
      <c r="DU319" s="144"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75" t="n"/>
      <c r="BQ320" s="140" t="n"/>
      <c r="BR320" s="176" t="n"/>
      <c r="BS320" s="140" t="n"/>
      <c r="BT320" s="140" t="n"/>
      <c r="BU320" s="28" t="n"/>
      <c r="BV320" s="29" t="n"/>
      <c r="BW320" s="177">
        <f>計算!$AR$6</f>
        <v/>
      </c>
      <c r="BX320" s="140" t="n"/>
      <c r="BY320" s="140" t="n"/>
      <c r="BZ320" s="140" t="n"/>
      <c r="CA320" s="140" t="n"/>
      <c r="CB320" s="140" t="n"/>
      <c r="CC320" s="140" t="n"/>
      <c r="CD320" s="140" t="n"/>
      <c r="CE320" s="140" t="n"/>
      <c r="CF320" s="140" t="n"/>
      <c r="CG320" s="140" t="n"/>
      <c r="CH320" s="140" t="n"/>
      <c r="CI320" s="140" t="n"/>
      <c r="CJ320" s="140" t="n"/>
      <c r="CK320" s="140" t="n"/>
      <c r="CL320" s="140" t="n"/>
      <c r="CM320" s="140" t="n"/>
      <c r="CN320" s="140" t="n"/>
      <c r="CO320" s="140" t="n"/>
      <c r="CP320" s="140" t="n"/>
      <c r="CQ320" s="140" t="n"/>
      <c r="CR320" s="140" t="n"/>
      <c r="CS320" s="140" t="n"/>
      <c r="CT320" s="140" t="n"/>
      <c r="CU320" s="140" t="n"/>
      <c r="CV320" s="140" t="n"/>
      <c r="CW320" s="140" t="n"/>
      <c r="CX320" s="140" t="n"/>
      <c r="CY320" s="140" t="n"/>
      <c r="CZ320" s="140" t="n"/>
      <c r="DA320" s="140" t="n"/>
      <c r="DB320" s="140" t="n"/>
      <c r="DC320" s="140" t="n"/>
      <c r="DD320" s="140" t="n"/>
      <c r="DE320" s="140" t="n"/>
      <c r="DF320" s="140" t="n"/>
      <c r="DG320" s="140" t="n"/>
      <c r="DH320" s="140" t="n"/>
      <c r="DI320" s="140" t="n"/>
      <c r="DJ320" s="140" t="n"/>
      <c r="DK320" s="140" t="n"/>
      <c r="DL320" s="140" t="n"/>
      <c r="DM320" s="140" t="n"/>
      <c r="DN320" s="140" t="n"/>
      <c r="DO320" s="140" t="n"/>
      <c r="DP320" s="140" t="n"/>
      <c r="DQ320" s="140" t="n"/>
      <c r="DR320" s="140" t="n"/>
      <c r="DS320" s="140" t="n"/>
      <c r="DT320" s="140" t="n"/>
      <c r="DU320" s="141"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43" t="n"/>
      <c r="BU321" s="31" t="n"/>
      <c r="BV321" s="32" t="n"/>
      <c r="DU321" s="144"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43" t="n"/>
      <c r="BU322" s="72" t="n"/>
      <c r="BV322" s="144" t="n"/>
      <c r="DU322" s="144"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43" t="n"/>
      <c r="BV323" s="144" t="n"/>
      <c r="DU323" s="144"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43" t="n"/>
      <c r="BV324" s="144" t="n"/>
      <c r="DU324" s="144"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43" t="n"/>
      <c r="BV325" s="144" t="n"/>
      <c r="DU325" s="144" t="n"/>
      <c r="DV325" s="7" t="n"/>
      <c r="DW325" s="2" t="n"/>
      <c r="DX325" s="2" t="n"/>
      <c r="DY325" s="2" t="n"/>
      <c r="DZ325" s="2" t="n"/>
      <c r="EA325" s="2" t="n"/>
      <c r="EB325" s="2" t="n"/>
      <c r="EC325" s="2" t="n"/>
    </row>
    <row r="326" ht="6.75" customHeight="1" s="118">
      <c r="A326" s="2" t="n"/>
      <c r="B326" s="2" t="n"/>
      <c r="C326" s="2" t="n"/>
      <c r="D326" s="2" t="n"/>
      <c r="E326" s="178" t="inlineStr">
        <is>
          <t>在籍校</t>
        </is>
      </c>
      <c r="F326" s="140" t="n"/>
      <c r="G326" s="140" t="n"/>
      <c r="H326" s="140" t="n"/>
      <c r="I326" s="140" t="n"/>
      <c r="J326" s="140" t="n"/>
      <c r="K326" s="141"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0" t="n"/>
      <c r="AY326" s="140" t="n"/>
      <c r="AZ326" s="140" t="n"/>
      <c r="BA326" s="140" t="n"/>
      <c r="BB326" s="140" t="n"/>
      <c r="BC326" s="140" t="n"/>
      <c r="BD326" s="140" t="n"/>
      <c r="BE326" s="140" t="n"/>
      <c r="BF326" s="140" t="n"/>
      <c r="BG326" s="140" t="n"/>
      <c r="BH326" s="140" t="n"/>
      <c r="BI326" s="141" t="n"/>
      <c r="BJ326" s="2" t="n"/>
      <c r="BK326" s="2" t="n"/>
      <c r="BL326" s="2" t="n"/>
      <c r="BM326" s="2" t="n"/>
      <c r="BN326" s="2" t="n"/>
      <c r="BO326" s="2" t="n"/>
      <c r="BP326" s="143" t="n"/>
      <c r="BV326" s="144" t="n"/>
      <c r="DU326" s="144" t="n"/>
      <c r="DV326" s="2" t="n"/>
      <c r="DW326" s="2" t="n"/>
      <c r="DX326" s="2" t="n"/>
      <c r="DY326" s="2" t="n"/>
      <c r="DZ326" s="2" t="n"/>
      <c r="EA326" s="2" t="n"/>
      <c r="EB326" s="2" t="n"/>
      <c r="EC326" s="2" t="n"/>
    </row>
    <row r="327" ht="6.75" customHeight="1" s="118">
      <c r="A327" s="2" t="n"/>
      <c r="B327" s="2" t="n"/>
      <c r="C327" s="2" t="n"/>
      <c r="D327" s="2" t="n"/>
      <c r="E327" s="143" t="n"/>
      <c r="K327" s="144" t="n"/>
      <c r="L327" s="36" t="n"/>
      <c r="M327" s="19" t="n"/>
      <c r="N327" s="19" t="n"/>
      <c r="O327" s="19" t="n"/>
      <c r="P327" s="19" t="n"/>
      <c r="Q327" s="19" t="n"/>
      <c r="R327" s="19" t="n"/>
      <c r="S327" s="19" t="n"/>
      <c r="T327" s="19" t="n"/>
      <c r="U327" s="19" t="n"/>
      <c r="V327" s="19" t="n"/>
      <c r="W327" s="19" t="n"/>
      <c r="X327" s="37" t="n"/>
      <c r="Y327" s="179">
        <f>計算!$N$6</f>
        <v/>
      </c>
      <c r="BI327" s="144" t="n"/>
      <c r="BJ327" s="2" t="n"/>
      <c r="BK327" s="2" t="n"/>
      <c r="BL327" s="2" t="n"/>
      <c r="BM327" s="2" t="n"/>
      <c r="BN327" s="2" t="n"/>
      <c r="BO327" s="2" t="n"/>
      <c r="BP327" s="143" t="n"/>
      <c r="BV327" s="144" t="n"/>
      <c r="DU327" s="144" t="n"/>
      <c r="DV327" s="2" t="n"/>
      <c r="DW327" s="2" t="n"/>
      <c r="DX327" s="2" t="n"/>
      <c r="DY327" s="2" t="n"/>
      <c r="DZ327" s="2" t="n"/>
      <c r="EA327" s="2" t="n"/>
      <c r="EB327" s="2" t="n"/>
      <c r="EC327" s="2" t="n"/>
    </row>
    <row r="328" ht="6.75" customHeight="1" s="118">
      <c r="A328" s="2" t="n"/>
      <c r="B328" s="2" t="n"/>
      <c r="C328" s="2" t="n"/>
      <c r="D328" s="2" t="n"/>
      <c r="E328" s="143" t="n"/>
      <c r="K328" s="144" t="n"/>
      <c r="L328" s="36" t="n"/>
      <c r="M328" s="19" t="n"/>
      <c r="N328" s="19" t="n"/>
      <c r="O328" s="19" t="n"/>
      <c r="P328" s="180">
        <f>IF(計算!$B$6="","",設定!$B$6)&amp;""</f>
        <v/>
      </c>
      <c r="S328" s="11" t="n"/>
      <c r="T328" s="11" t="n"/>
      <c r="U328" s="181">
        <f>IF(計算!$B$6="","",設定!$B$7)&amp;""</f>
        <v/>
      </c>
      <c r="W328" s="11" t="n"/>
      <c r="X328" s="12" t="n"/>
      <c r="Y328" s="143" t="n"/>
      <c r="BI328" s="144" t="n"/>
      <c r="BJ328" s="2" t="n"/>
      <c r="BK328" s="2" t="n"/>
      <c r="BL328" s="2" t="n"/>
      <c r="BM328" s="2" t="n"/>
      <c r="BN328" s="2" t="n"/>
      <c r="BO328" s="2" t="n"/>
      <c r="BP328" s="143" t="n"/>
      <c r="BV328" s="144" t="n"/>
      <c r="DU328" s="144" t="n"/>
      <c r="DV328" s="2" t="n"/>
      <c r="DW328" s="2" t="n"/>
      <c r="DX328" s="2" t="n"/>
      <c r="DY328" s="2" t="n"/>
      <c r="DZ328" s="2" t="n"/>
      <c r="EA328" s="2" t="n"/>
      <c r="EB328" s="2" t="n"/>
      <c r="EC328" s="2" t="n"/>
    </row>
    <row r="329" ht="6.75" customHeight="1" s="118">
      <c r="A329" s="2" t="n"/>
      <c r="B329" s="2" t="n"/>
      <c r="C329" s="2" t="n"/>
      <c r="D329" s="2" t="n"/>
      <c r="E329" s="143" t="n"/>
      <c r="K329" s="144" t="n"/>
      <c r="L329" s="92" t="inlineStr">
        <is>
          <t>令和</t>
        </is>
      </c>
      <c r="S329" s="52" t="inlineStr">
        <is>
          <t>年</t>
        </is>
      </c>
      <c r="W329" s="53" t="inlineStr">
        <is>
          <t>月</t>
        </is>
      </c>
      <c r="X329" s="144" t="n"/>
      <c r="Y329" s="143" t="n"/>
      <c r="BI329" s="144" t="n"/>
      <c r="BJ329" s="2" t="n"/>
      <c r="BK329" s="2" t="n"/>
      <c r="BL329" s="2" t="n"/>
      <c r="BM329" s="2" t="n"/>
      <c r="BN329" s="2" t="n"/>
      <c r="BO329" s="2" t="n"/>
      <c r="BP329" s="143" t="n"/>
      <c r="BV329" s="144" t="n"/>
      <c r="DU329" s="144" t="n"/>
      <c r="DV329" s="2" t="n"/>
      <c r="DW329" s="2" t="n"/>
      <c r="DX329" s="2" t="n"/>
      <c r="DY329" s="2" t="n"/>
      <c r="DZ329" s="2" t="n"/>
      <c r="EA329" s="2" t="n"/>
      <c r="EB329" s="2" t="n"/>
      <c r="EC329" s="2" t="n"/>
    </row>
    <row r="330" ht="6.75" customHeight="1" s="118">
      <c r="A330" s="2" t="n"/>
      <c r="B330" s="2" t="n"/>
      <c r="C330" s="2" t="n"/>
      <c r="D330" s="2" t="n"/>
      <c r="E330" s="143" t="n"/>
      <c r="K330" s="144" t="n"/>
      <c r="L330" s="143" t="n"/>
      <c r="X330" s="144" t="n"/>
      <c r="Y330" s="143" t="n"/>
      <c r="AW330" s="75" t="inlineStr">
        <is>
          <t>卒業</t>
        </is>
      </c>
      <c r="BI330" s="144" t="n"/>
      <c r="BJ330" s="2" t="n"/>
      <c r="BK330" s="2" t="n"/>
      <c r="BL330" s="2" t="n"/>
      <c r="BM330" s="2" t="n"/>
      <c r="BN330" s="2" t="n"/>
      <c r="BO330" s="2" t="n"/>
      <c r="BP330" s="143" t="n"/>
      <c r="BV330" s="144" t="n"/>
      <c r="DU330" s="144" t="n"/>
      <c r="DV330" s="2" t="n"/>
      <c r="DW330" s="2" t="n"/>
      <c r="DX330" s="2" t="n"/>
      <c r="DY330" s="2" t="n"/>
      <c r="DZ330" s="2" t="n"/>
      <c r="EA330" s="2" t="n"/>
      <c r="EB330" s="2" t="n"/>
      <c r="EC330" s="2" t="n"/>
    </row>
    <row r="331" ht="6.75" customHeight="1" s="118">
      <c r="A331" s="2" t="n"/>
      <c r="B331" s="2" t="n"/>
      <c r="C331" s="2" t="n"/>
      <c r="D331" s="2" t="n"/>
      <c r="E331" s="143" t="n"/>
      <c r="K331" s="144" t="n"/>
      <c r="L331" s="36" t="n"/>
      <c r="M331" s="19" t="n"/>
      <c r="N331" s="19" t="n"/>
      <c r="O331" s="19" t="n"/>
      <c r="P331" s="19" t="n"/>
      <c r="Q331" s="19" t="n"/>
      <c r="R331" s="19" t="n"/>
      <c r="S331" s="19" t="n"/>
      <c r="T331" s="19" t="n"/>
      <c r="U331" s="19" t="n"/>
      <c r="V331" s="19" t="n"/>
      <c r="W331" s="19" t="n"/>
      <c r="X331" s="37" t="n"/>
      <c r="Y331" s="143" t="n"/>
      <c r="BI331" s="144" t="n"/>
      <c r="BJ331" s="2" t="n"/>
      <c r="BK331" s="2" t="n"/>
      <c r="BL331" s="2" t="n"/>
      <c r="BM331" s="2" t="n"/>
      <c r="BN331" s="2" t="n"/>
      <c r="BO331" s="2" t="n"/>
      <c r="BP331" s="143" t="n"/>
      <c r="BV331" s="144" t="n"/>
      <c r="DU331" s="144" t="n"/>
      <c r="DV331" s="2" t="n"/>
      <c r="DW331" s="2" t="n"/>
      <c r="DX331" s="2" t="n"/>
      <c r="DY331" s="2" t="n"/>
      <c r="DZ331" s="2" t="n"/>
      <c r="EA331" s="2" t="n"/>
      <c r="EB331" s="2" t="n"/>
      <c r="EC331" s="2" t="n"/>
    </row>
    <row r="332" ht="6.75" customHeight="1" s="118">
      <c r="A332" s="2" t="n"/>
      <c r="B332" s="2" t="n"/>
      <c r="C332" s="2" t="n"/>
      <c r="D332" s="2" t="n"/>
      <c r="E332" s="143" t="n"/>
      <c r="K332" s="144" t="n"/>
      <c r="L332" s="36" t="n"/>
      <c r="M332" s="19" t="n"/>
      <c r="N332" s="19" t="n"/>
      <c r="O332" s="19" t="n"/>
      <c r="P332" s="19" t="n"/>
      <c r="Q332" s="19" t="n"/>
      <c r="R332" s="19" t="n"/>
      <c r="S332" s="19" t="n"/>
      <c r="T332" s="19" t="n"/>
      <c r="U332" s="19" t="n"/>
      <c r="V332" s="19" t="n"/>
      <c r="W332" s="19" t="n"/>
      <c r="X332" s="37" t="n"/>
      <c r="Y332" s="143" t="n"/>
      <c r="BI332" s="144" t="n"/>
      <c r="BJ332" s="2" t="n"/>
      <c r="BK332" s="2" t="n"/>
      <c r="BL332" s="2" t="n"/>
      <c r="BM332" s="2" t="n"/>
      <c r="BN332" s="2" t="n"/>
      <c r="BO332" s="2" t="n"/>
      <c r="BP332" s="143" t="n"/>
      <c r="BV332" s="144" t="n"/>
      <c r="DU332" s="144" t="n"/>
      <c r="DV332" s="2" t="n"/>
      <c r="DW332" s="2" t="n"/>
      <c r="DX332" s="2" t="n"/>
      <c r="DY332" s="2" t="n"/>
      <c r="DZ332" s="2" t="n"/>
      <c r="EA332" s="2" t="n"/>
      <c r="EB332" s="2" t="n"/>
      <c r="EC332" s="2" t="n"/>
    </row>
    <row r="333" ht="6.75" customHeight="1" s="118">
      <c r="A333" s="2" t="n"/>
      <c r="B333" s="2" t="n"/>
      <c r="C333" s="2" t="n"/>
      <c r="D333" s="2" t="n"/>
      <c r="E333" s="147" t="n"/>
      <c r="F333" s="148" t="n"/>
      <c r="G333" s="148" t="n"/>
      <c r="H333" s="148" t="n"/>
      <c r="I333" s="148" t="n"/>
      <c r="J333" s="148" t="n"/>
      <c r="K333" s="149"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48" t="n"/>
      <c r="AX333" s="148" t="n"/>
      <c r="AY333" s="148" t="n"/>
      <c r="AZ333" s="148" t="n"/>
      <c r="BA333" s="148" t="n"/>
      <c r="BB333" s="148" t="n"/>
      <c r="BC333" s="148" t="n"/>
      <c r="BD333" s="148" t="n"/>
      <c r="BE333" s="148" t="n"/>
      <c r="BF333" s="148" t="n"/>
      <c r="BG333" s="148" t="n"/>
      <c r="BH333" s="148" t="n"/>
      <c r="BI333" s="149" t="n"/>
      <c r="BJ333" s="2" t="n"/>
      <c r="BK333" s="2" t="n"/>
      <c r="BL333" s="2" t="n"/>
      <c r="BM333" s="2" t="n"/>
      <c r="BN333" s="2" t="n"/>
      <c r="BO333" s="2" t="n"/>
      <c r="BP333" s="143" t="n"/>
      <c r="BV333" s="144" t="n"/>
      <c r="DU333" s="144"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0" t="n"/>
      <c r="U334" s="17" t="n"/>
      <c r="V334" s="17" t="n"/>
      <c r="W334" s="76" t="n"/>
      <c r="X334" s="140"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43" t="n"/>
      <c r="BV334" s="144" t="n"/>
      <c r="DU334" s="144"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43" t="n"/>
      <c r="BV335" s="144" t="n"/>
      <c r="DU335" s="144"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43" t="n"/>
      <c r="BV336" s="144" t="n"/>
      <c r="DU336" s="144" t="n"/>
      <c r="DV336" s="2" t="n"/>
      <c r="DW336" s="2" t="n"/>
      <c r="DX336" s="2" t="n"/>
      <c r="DY336" s="2" t="n"/>
      <c r="DZ336" s="2" t="n"/>
      <c r="EA336" s="2" t="n"/>
      <c r="EB336" s="2" t="n"/>
      <c r="EC336" s="2" t="n"/>
    </row>
    <row r="337" ht="6.75" customHeight="1" s="118">
      <c r="A337" s="2" t="n"/>
      <c r="B337" s="2" t="n"/>
      <c r="C337" s="2" t="n"/>
      <c r="D337" s="2" t="n"/>
      <c r="E337" s="182" t="inlineStr">
        <is>
          <t>職　歴</t>
        </is>
      </c>
      <c r="K337" s="144" t="n"/>
      <c r="L337" s="54" t="inlineStr">
        <is>
          <t>平成</t>
        </is>
      </c>
      <c r="M337" s="140" t="n"/>
      <c r="N337" s="140" t="n"/>
      <c r="O337" s="140" t="n"/>
      <c r="P337" s="19" t="n"/>
      <c r="Q337" s="19" t="n"/>
      <c r="R337" s="19" t="n"/>
      <c r="S337" s="19" t="n"/>
      <c r="T337" s="19" t="n"/>
      <c r="U337" s="19" t="n"/>
      <c r="V337" s="19" t="n"/>
      <c r="W337" s="19" t="n"/>
      <c r="X337" s="37" t="n"/>
      <c r="Y337" s="172">
        <f>計算!$AV$6</f>
        <v/>
      </c>
      <c r="BI337" s="144" t="n"/>
      <c r="BJ337" s="2" t="n"/>
      <c r="BK337" s="2" t="n"/>
      <c r="BL337" s="2" t="n"/>
      <c r="BM337" s="2" t="n"/>
      <c r="BN337" s="2" t="n"/>
      <c r="BO337" s="2" t="n"/>
      <c r="BP337" s="143" t="n"/>
      <c r="BV337" s="144" t="n"/>
      <c r="DU337" s="144" t="n"/>
      <c r="DV337" s="2" t="n"/>
      <c r="DW337" s="2" t="n"/>
      <c r="DX337" s="2" t="n"/>
      <c r="DY337" s="2" t="n"/>
      <c r="DZ337" s="2" t="n"/>
      <c r="EA337" s="2" t="n"/>
      <c r="EB337" s="2" t="n"/>
      <c r="EC337" s="2" t="n"/>
    </row>
    <row r="338" ht="6.75" customHeight="1" s="118">
      <c r="A338" s="2" t="n"/>
      <c r="B338" s="2" t="n"/>
      <c r="C338" s="2" t="n"/>
      <c r="D338" s="2" t="n"/>
      <c r="E338" s="143" t="n"/>
      <c r="K338" s="144" t="n"/>
      <c r="L338" s="143" t="n"/>
      <c r="P338" s="19" t="n"/>
      <c r="Q338" s="19" t="n"/>
      <c r="R338" s="19" t="n"/>
      <c r="S338" s="19" t="n"/>
      <c r="T338" s="19" t="n"/>
      <c r="U338" s="19" t="n"/>
      <c r="V338" s="19" t="n"/>
      <c r="W338" s="19" t="n"/>
      <c r="X338" s="37" t="n"/>
      <c r="Y338" s="143" t="n"/>
      <c r="BI338" s="144" t="n"/>
      <c r="BJ338" s="2" t="n"/>
      <c r="BK338" s="2" t="n"/>
      <c r="BL338" s="2" t="n"/>
      <c r="BM338" s="2" t="n"/>
      <c r="BN338" s="2" t="n"/>
      <c r="BO338" s="2" t="n"/>
      <c r="BP338" s="143" t="n"/>
      <c r="BV338" s="144" t="n"/>
      <c r="DU338" s="144" t="n"/>
      <c r="DV338" s="2" t="n"/>
      <c r="DW338" s="2" t="n"/>
      <c r="DX338" s="2" t="n"/>
      <c r="DY338" s="2" t="n"/>
      <c r="DZ338" s="2" t="n"/>
      <c r="EA338" s="2" t="n"/>
      <c r="EB338" s="2" t="n"/>
      <c r="EC338" s="2" t="n"/>
    </row>
    <row r="339" ht="6.75" customHeight="1" s="118">
      <c r="A339" s="2" t="n"/>
      <c r="B339" s="2" t="n"/>
      <c r="C339" s="2" t="n"/>
      <c r="D339" s="2" t="n"/>
      <c r="E339" s="143" t="n"/>
      <c r="K339" s="144" t="n"/>
      <c r="L339" s="143" t="n"/>
      <c r="P339" s="180">
        <f>計算!$AT$6</f>
        <v/>
      </c>
      <c r="S339" s="52" t="inlineStr">
        <is>
          <t>年</t>
        </is>
      </c>
      <c r="U339" s="181">
        <f>計算!$AU$6</f>
        <v/>
      </c>
      <c r="W339" s="53" t="inlineStr">
        <is>
          <t>月</t>
        </is>
      </c>
      <c r="X339" s="144" t="n"/>
      <c r="Y339" s="143" t="n"/>
      <c r="BI339" s="144" t="n"/>
      <c r="BJ339" s="2" t="n"/>
      <c r="BK339" s="2" t="n"/>
      <c r="BL339" s="2" t="n"/>
      <c r="BM339" s="2" t="n"/>
      <c r="BN339" s="2" t="n"/>
      <c r="BO339" s="2" t="n"/>
      <c r="BP339" s="143" t="n"/>
      <c r="BV339" s="144" t="n"/>
      <c r="DU339" s="144" t="n"/>
      <c r="DV339" s="2" t="n"/>
      <c r="DW339" s="2" t="n"/>
      <c r="DX339" s="2" t="n"/>
      <c r="DY339" s="2" t="n"/>
      <c r="DZ339" s="2" t="n"/>
      <c r="EA339" s="2" t="n"/>
      <c r="EB339" s="2" t="n"/>
      <c r="EC339" s="2" t="n"/>
    </row>
    <row r="340" ht="6.75" customHeight="1" s="118">
      <c r="A340" s="2" t="n"/>
      <c r="B340" s="2" t="n"/>
      <c r="C340" s="2" t="n"/>
      <c r="D340" s="2" t="n"/>
      <c r="E340" s="143" t="n"/>
      <c r="K340" s="144" t="n"/>
      <c r="L340" s="49" t="inlineStr">
        <is>
          <t>令和</t>
        </is>
      </c>
      <c r="X340" s="144" t="n"/>
      <c r="Y340" s="143" t="n"/>
      <c r="BI340" s="144" t="n"/>
      <c r="BJ340" s="2" t="n"/>
      <c r="BK340" s="2" t="n"/>
      <c r="BL340" s="2" t="n"/>
      <c r="BM340" s="2" t="n"/>
      <c r="BN340" s="2" t="n"/>
      <c r="BO340" s="2" t="n"/>
      <c r="BP340" s="143" t="n"/>
      <c r="BV340" s="144" t="n"/>
      <c r="DU340" s="144" t="n"/>
      <c r="DV340" s="2" t="n"/>
      <c r="DW340" s="2" t="n"/>
      <c r="DX340" s="2" t="n"/>
      <c r="DY340" s="2" t="n"/>
      <c r="DZ340" s="2" t="n"/>
      <c r="EA340" s="2" t="n"/>
      <c r="EB340" s="2" t="n"/>
      <c r="EC340" s="2" t="n"/>
    </row>
    <row r="341" ht="6.75" customHeight="1" s="118">
      <c r="A341" s="2" t="n"/>
      <c r="B341" s="2" t="n"/>
      <c r="C341" s="2" t="n"/>
      <c r="D341" s="2" t="n"/>
      <c r="E341" s="143" t="n"/>
      <c r="K341" s="144" t="n"/>
      <c r="L341" s="143" t="n"/>
      <c r="P341" s="19" t="n"/>
      <c r="Q341" s="19" t="n"/>
      <c r="R341" s="19" t="n"/>
      <c r="S341" s="19" t="n"/>
      <c r="T341" s="19" t="n"/>
      <c r="U341" s="19" t="n"/>
      <c r="V341" s="19" t="n"/>
      <c r="W341" s="19" t="n"/>
      <c r="X341" s="37" t="n"/>
      <c r="Y341" s="143" t="n"/>
      <c r="BI341" s="144" t="n"/>
      <c r="BJ341" s="2" t="n"/>
      <c r="BK341" s="2" t="n"/>
      <c r="BL341" s="2" t="n"/>
      <c r="BM341" s="2" t="n"/>
      <c r="BN341" s="2" t="n"/>
      <c r="BO341" s="2" t="n"/>
      <c r="BP341" s="143" t="n"/>
      <c r="BV341" s="144" t="n"/>
      <c r="DU341" s="144" t="n"/>
      <c r="DV341" s="2" t="n"/>
      <c r="DW341" s="2" t="n"/>
      <c r="DX341" s="2" t="n"/>
      <c r="DY341" s="2" t="n"/>
      <c r="DZ341" s="2" t="n"/>
      <c r="EA341" s="2" t="n"/>
      <c r="EB341" s="2" t="n"/>
      <c r="EC341" s="2" t="n"/>
    </row>
    <row r="342" ht="5.25" customHeight="1" s="118">
      <c r="A342" s="2" t="n"/>
      <c r="B342" s="2" t="n"/>
      <c r="C342" s="2" t="n"/>
      <c r="D342" s="2" t="n"/>
      <c r="E342" s="143" t="n"/>
      <c r="K342" s="144" t="n"/>
      <c r="L342" s="147" t="n"/>
      <c r="M342" s="148" t="n"/>
      <c r="N342" s="148" t="n"/>
      <c r="O342" s="148" t="n"/>
      <c r="P342" s="20" t="n"/>
      <c r="Q342" s="20" t="n"/>
      <c r="R342" s="20" t="n"/>
      <c r="S342" s="20" t="n"/>
      <c r="T342" s="20" t="n"/>
      <c r="U342" s="20" t="n"/>
      <c r="V342" s="20" t="n"/>
      <c r="W342" s="20" t="n"/>
      <c r="X342" s="39" t="n"/>
      <c r="Y342" s="147" t="n"/>
      <c r="Z342" s="148" t="n"/>
      <c r="AA342" s="148" t="n"/>
      <c r="AB342" s="148" t="n"/>
      <c r="AC342" s="148" t="n"/>
      <c r="AD342" s="148" t="n"/>
      <c r="AE342" s="148" t="n"/>
      <c r="AF342" s="148" t="n"/>
      <c r="AG342" s="148" t="n"/>
      <c r="AH342" s="148" t="n"/>
      <c r="AI342" s="148" t="n"/>
      <c r="AJ342" s="148" t="n"/>
      <c r="AK342" s="148" t="n"/>
      <c r="AL342" s="148" t="n"/>
      <c r="AM342" s="148" t="n"/>
      <c r="AN342" s="148" t="n"/>
      <c r="AO342" s="148" t="n"/>
      <c r="AP342" s="148" t="n"/>
      <c r="AQ342" s="148" t="n"/>
      <c r="AR342" s="148" t="n"/>
      <c r="AS342" s="148" t="n"/>
      <c r="AT342" s="148" t="n"/>
      <c r="AU342" s="148" t="n"/>
      <c r="AV342" s="148" t="n"/>
      <c r="AW342" s="148" t="n"/>
      <c r="AX342" s="148" t="n"/>
      <c r="AY342" s="148" t="n"/>
      <c r="AZ342" s="148" t="n"/>
      <c r="BA342" s="148" t="n"/>
      <c r="BB342" s="148" t="n"/>
      <c r="BC342" s="148" t="n"/>
      <c r="BD342" s="148" t="n"/>
      <c r="BE342" s="148" t="n"/>
      <c r="BF342" s="148" t="n"/>
      <c r="BG342" s="148" t="n"/>
      <c r="BH342" s="148" t="n"/>
      <c r="BI342" s="149" t="n"/>
      <c r="BJ342" s="2" t="n"/>
      <c r="BK342" s="2" t="n"/>
      <c r="BL342" s="2" t="n"/>
      <c r="BM342" s="2" t="n"/>
      <c r="BN342" s="2" t="n"/>
      <c r="BO342" s="2" t="n"/>
      <c r="BP342" s="143" t="n"/>
      <c r="BV342" s="144" t="n"/>
      <c r="DU342" s="144" t="n"/>
      <c r="DV342" s="2" t="n"/>
      <c r="DW342" s="2" t="n"/>
      <c r="DX342" s="2" t="n"/>
      <c r="DY342" s="2" t="n"/>
      <c r="DZ342" s="2" t="n"/>
      <c r="EA342" s="2" t="n"/>
      <c r="EB342" s="2" t="n"/>
      <c r="EC342" s="2" t="n"/>
    </row>
    <row r="343" ht="6.75" customHeight="1" s="118">
      <c r="A343" s="2" t="n"/>
      <c r="B343" s="2" t="n"/>
      <c r="C343" s="2" t="n"/>
      <c r="D343" s="2" t="n"/>
      <c r="E343" s="143" t="n"/>
      <c r="K343" s="144" t="n"/>
      <c r="L343" s="54" t="inlineStr">
        <is>
          <t>平成</t>
        </is>
      </c>
      <c r="M343" s="140" t="n"/>
      <c r="N343" s="140" t="n"/>
      <c r="O343" s="140" t="n"/>
      <c r="P343" s="18" t="n"/>
      <c r="Q343" s="18" t="n"/>
      <c r="R343" s="18" t="n"/>
      <c r="S343" s="18" t="n"/>
      <c r="T343" s="18" t="n"/>
      <c r="U343" s="18" t="n"/>
      <c r="V343" s="18" t="n"/>
      <c r="W343" s="18" t="n"/>
      <c r="X343" s="35" t="n"/>
      <c r="Y343" s="172">
        <f>計算!$AY$6</f>
        <v/>
      </c>
      <c r="BI343" s="144" t="n"/>
      <c r="BJ343" s="2" t="n"/>
      <c r="BK343" s="2" t="n"/>
      <c r="BL343" s="2" t="n"/>
      <c r="BM343" s="2" t="n"/>
      <c r="BN343" s="2" t="n"/>
      <c r="BO343" s="2" t="n"/>
      <c r="BP343" s="143" t="n"/>
      <c r="BV343" s="144" t="n"/>
      <c r="DU343" s="144" t="n"/>
      <c r="DV343" s="2" t="n"/>
      <c r="DW343" s="2" t="n"/>
      <c r="DX343" s="2" t="n"/>
      <c r="DY343" s="2" t="n"/>
      <c r="DZ343" s="2" t="n"/>
      <c r="EA343" s="2" t="n"/>
      <c r="EB343" s="2" t="n"/>
      <c r="EC343" s="2" t="n"/>
    </row>
    <row r="344" ht="6.75" customHeight="1" s="118">
      <c r="A344" s="2" t="n"/>
      <c r="B344" s="2" t="n"/>
      <c r="C344" s="2" t="n"/>
      <c r="D344" s="2" t="n"/>
      <c r="E344" s="143" t="n"/>
      <c r="K344" s="144" t="n"/>
      <c r="L344" s="143" t="n"/>
      <c r="P344" s="19" t="n"/>
      <c r="Q344" s="19" t="n"/>
      <c r="R344" s="19" t="n"/>
      <c r="S344" s="19" t="n"/>
      <c r="T344" s="19" t="n"/>
      <c r="U344" s="19" t="n"/>
      <c r="V344" s="19" t="n"/>
      <c r="W344" s="19" t="n"/>
      <c r="X344" s="37" t="n"/>
      <c r="Y344" s="143" t="n"/>
      <c r="BI344" s="144" t="n"/>
      <c r="BJ344" s="2" t="n"/>
      <c r="BK344" s="2" t="n"/>
      <c r="BL344" s="2" t="n"/>
      <c r="BM344" s="2" t="n"/>
      <c r="BN344" s="2" t="n"/>
      <c r="BO344" s="2" t="n"/>
      <c r="BP344" s="143" t="n"/>
      <c r="BV344" s="144" t="n"/>
      <c r="DU344" s="144" t="n"/>
      <c r="DV344" s="2" t="n"/>
      <c r="DW344" s="2" t="n"/>
      <c r="DX344" s="2" t="n"/>
      <c r="DY344" s="2" t="n"/>
      <c r="DZ344" s="2" t="n"/>
      <c r="EA344" s="2" t="n"/>
      <c r="EB344" s="2" t="n"/>
      <c r="EC344" s="2" t="n"/>
    </row>
    <row r="345" ht="6.75" customHeight="1" s="118">
      <c r="A345" s="2" t="n"/>
      <c r="B345" s="2" t="n"/>
      <c r="C345" s="2" t="n"/>
      <c r="D345" s="2" t="n"/>
      <c r="E345" s="143" t="n"/>
      <c r="K345" s="144" t="n"/>
      <c r="L345" s="143" t="n"/>
      <c r="P345" s="180">
        <f>計算!$AW$6</f>
        <v/>
      </c>
      <c r="S345" s="52" t="inlineStr">
        <is>
          <t>年</t>
        </is>
      </c>
      <c r="U345" s="181">
        <f>計算!$AX$6</f>
        <v/>
      </c>
      <c r="W345" s="53" t="inlineStr">
        <is>
          <t>月</t>
        </is>
      </c>
      <c r="X345" s="144" t="n"/>
      <c r="Y345" s="143" t="n"/>
      <c r="BI345" s="144" t="n"/>
      <c r="BJ345" s="2" t="n"/>
      <c r="BK345" s="2" t="n"/>
      <c r="BL345" s="2" t="n"/>
      <c r="BM345" s="2" t="n"/>
      <c r="BN345" s="2" t="n"/>
      <c r="BO345" s="2" t="n"/>
      <c r="BP345" s="143" t="n"/>
      <c r="BV345" s="144" t="n"/>
      <c r="DU345" s="144" t="n"/>
      <c r="DV345" s="2" t="n"/>
      <c r="DW345" s="2" t="n"/>
      <c r="DX345" s="2" t="n"/>
      <c r="DY345" s="2" t="n"/>
      <c r="DZ345" s="2" t="n"/>
      <c r="EA345" s="2" t="n"/>
      <c r="EB345" s="2" t="n"/>
      <c r="EC345" s="2" t="n"/>
    </row>
    <row r="346" ht="6.75" customHeight="1" s="118">
      <c r="A346" s="2" t="n"/>
      <c r="B346" s="2" t="n"/>
      <c r="C346" s="2" t="n"/>
      <c r="D346" s="2" t="n"/>
      <c r="E346" s="143" t="n"/>
      <c r="K346" s="144" t="n"/>
      <c r="L346" s="49" t="inlineStr">
        <is>
          <t>令和</t>
        </is>
      </c>
      <c r="X346" s="144" t="n"/>
      <c r="Y346" s="143" t="n"/>
      <c r="BI346" s="144" t="n"/>
      <c r="BJ346" s="2" t="n"/>
      <c r="BK346" s="2" t="n"/>
      <c r="BL346" s="2" t="n"/>
      <c r="BM346" s="2" t="n"/>
      <c r="BN346" s="2" t="n"/>
      <c r="BO346" s="2" t="n"/>
      <c r="BP346" s="143" t="n"/>
      <c r="BV346" s="144" t="n"/>
      <c r="DU346" s="144" t="n"/>
      <c r="DV346" s="2" t="n"/>
      <c r="DW346" s="2" t="n"/>
      <c r="DX346" s="2" t="n"/>
      <c r="DY346" s="2" t="n"/>
      <c r="DZ346" s="2" t="n"/>
      <c r="EA346" s="2" t="n"/>
      <c r="EB346" s="2" t="n"/>
      <c r="EC346" s="2" t="n"/>
    </row>
    <row r="347" ht="6.75" customHeight="1" s="118">
      <c r="A347" s="2" t="n"/>
      <c r="B347" s="2" t="n"/>
      <c r="C347" s="2" t="n"/>
      <c r="D347" s="2" t="n"/>
      <c r="E347" s="143" t="n"/>
      <c r="K347" s="144" t="n"/>
      <c r="L347" s="143" t="n"/>
      <c r="P347" s="19" t="n"/>
      <c r="Q347" s="19" t="n"/>
      <c r="R347" s="19" t="n"/>
      <c r="S347" s="19" t="n"/>
      <c r="T347" s="19" t="n"/>
      <c r="U347" s="19" t="n"/>
      <c r="V347" s="19" t="n"/>
      <c r="W347" s="19" t="n"/>
      <c r="X347" s="37" t="n"/>
      <c r="Y347" s="143" t="n"/>
      <c r="BI347" s="144" t="n"/>
      <c r="BJ347" s="2" t="n"/>
      <c r="BK347" s="2" t="n"/>
      <c r="BL347" s="2" t="n"/>
      <c r="BM347" s="2" t="n"/>
      <c r="BN347" s="2" t="n"/>
      <c r="BO347" s="2" t="n"/>
      <c r="BP347" s="143" t="n"/>
      <c r="BU347" s="43" t="n"/>
      <c r="BV347" s="44" t="n"/>
      <c r="DU347" s="144" t="n"/>
      <c r="DV347" s="2" t="n"/>
      <c r="DW347" s="2" t="n"/>
      <c r="DX347" s="2" t="n"/>
      <c r="DY347" s="2" t="n"/>
      <c r="DZ347" s="2" t="n"/>
      <c r="EA347" s="2" t="n"/>
      <c r="EB347" s="2" t="n"/>
      <c r="EC347" s="2" t="n"/>
    </row>
    <row r="348" ht="4.5" customHeight="1" s="118">
      <c r="A348" s="2" t="n"/>
      <c r="B348" s="2" t="n"/>
      <c r="C348" s="2" t="n"/>
      <c r="D348" s="2" t="n"/>
      <c r="E348" s="143" t="n"/>
      <c r="K348" s="144" t="n"/>
      <c r="L348" s="147" t="n"/>
      <c r="M348" s="148" t="n"/>
      <c r="N348" s="148" t="n"/>
      <c r="O348" s="148" t="n"/>
      <c r="P348" s="20" t="n"/>
      <c r="Q348" s="20" t="n"/>
      <c r="R348" s="20" t="n"/>
      <c r="S348" s="20" t="n"/>
      <c r="T348" s="20" t="n"/>
      <c r="U348" s="20" t="n"/>
      <c r="V348" s="20" t="n"/>
      <c r="W348" s="20" t="n"/>
      <c r="X348" s="39" t="n"/>
      <c r="Y348" s="147" t="n"/>
      <c r="Z348" s="148" t="n"/>
      <c r="AA348" s="148" t="n"/>
      <c r="AB348" s="148" t="n"/>
      <c r="AC348" s="148" t="n"/>
      <c r="AD348" s="148" t="n"/>
      <c r="AE348" s="148" t="n"/>
      <c r="AF348" s="148" t="n"/>
      <c r="AG348" s="148" t="n"/>
      <c r="AH348" s="148" t="n"/>
      <c r="AI348" s="148" t="n"/>
      <c r="AJ348" s="148" t="n"/>
      <c r="AK348" s="148" t="n"/>
      <c r="AL348" s="148" t="n"/>
      <c r="AM348" s="148" t="n"/>
      <c r="AN348" s="148" t="n"/>
      <c r="AO348" s="148" t="n"/>
      <c r="AP348" s="148" t="n"/>
      <c r="AQ348" s="148" t="n"/>
      <c r="AR348" s="148" t="n"/>
      <c r="AS348" s="148" t="n"/>
      <c r="AT348" s="148" t="n"/>
      <c r="AU348" s="148" t="n"/>
      <c r="AV348" s="148" t="n"/>
      <c r="AW348" s="148" t="n"/>
      <c r="AX348" s="148" t="n"/>
      <c r="AY348" s="148" t="n"/>
      <c r="AZ348" s="148" t="n"/>
      <c r="BA348" s="148" t="n"/>
      <c r="BB348" s="148" t="n"/>
      <c r="BC348" s="148" t="n"/>
      <c r="BD348" s="148" t="n"/>
      <c r="BE348" s="148" t="n"/>
      <c r="BF348" s="148" t="n"/>
      <c r="BG348" s="148" t="n"/>
      <c r="BH348" s="148" t="n"/>
      <c r="BI348" s="149" t="n"/>
      <c r="BJ348" s="2" t="n"/>
      <c r="BK348" s="2" t="n"/>
      <c r="BL348" s="2" t="n"/>
      <c r="BM348" s="2" t="n"/>
      <c r="BN348" s="2" t="n"/>
      <c r="BO348" s="2" t="n"/>
      <c r="BP348" s="147" t="n"/>
      <c r="BQ348" s="148" t="n"/>
      <c r="BR348" s="148" t="n"/>
      <c r="BS348" s="148" t="n"/>
      <c r="BT348" s="148" t="n"/>
      <c r="BU348" s="42" t="n"/>
      <c r="BV348" s="45" t="n"/>
      <c r="BW348" s="148" t="n"/>
      <c r="BX348" s="148" t="n"/>
      <c r="BY348" s="148" t="n"/>
      <c r="BZ348" s="148" t="n"/>
      <c r="CA348" s="148" t="n"/>
      <c r="CB348" s="148" t="n"/>
      <c r="CC348" s="148" t="n"/>
      <c r="CD348" s="148" t="n"/>
      <c r="CE348" s="148" t="n"/>
      <c r="CF348" s="148" t="n"/>
      <c r="CG348" s="148" t="n"/>
      <c r="CH348" s="148" t="n"/>
      <c r="CI348" s="148" t="n"/>
      <c r="CJ348" s="148" t="n"/>
      <c r="CK348" s="148" t="n"/>
      <c r="CL348" s="148" t="n"/>
      <c r="CM348" s="148" t="n"/>
      <c r="CN348" s="148" t="n"/>
      <c r="CO348" s="148" t="n"/>
      <c r="CP348" s="148" t="n"/>
      <c r="CQ348" s="148" t="n"/>
      <c r="CR348" s="148" t="n"/>
      <c r="CS348" s="148" t="n"/>
      <c r="CT348" s="148" t="n"/>
      <c r="CU348" s="148" t="n"/>
      <c r="CV348" s="148" t="n"/>
      <c r="CW348" s="148" t="n"/>
      <c r="CX348" s="148" t="n"/>
      <c r="CY348" s="148" t="n"/>
      <c r="CZ348" s="148" t="n"/>
      <c r="DA348" s="148" t="n"/>
      <c r="DB348" s="148" t="n"/>
      <c r="DC348" s="148" t="n"/>
      <c r="DD348" s="148" t="n"/>
      <c r="DE348" s="148" t="n"/>
      <c r="DF348" s="148" t="n"/>
      <c r="DG348" s="148" t="n"/>
      <c r="DH348" s="148" t="n"/>
      <c r="DI348" s="148" t="n"/>
      <c r="DJ348" s="148" t="n"/>
      <c r="DK348" s="148" t="n"/>
      <c r="DL348" s="148" t="n"/>
      <c r="DM348" s="148" t="n"/>
      <c r="DN348" s="148" t="n"/>
      <c r="DO348" s="148" t="n"/>
      <c r="DP348" s="148" t="n"/>
      <c r="DQ348" s="148" t="n"/>
      <c r="DR348" s="148" t="n"/>
      <c r="DS348" s="148" t="n"/>
      <c r="DT348" s="148" t="n"/>
      <c r="DU348" s="149" t="n"/>
      <c r="DV348" s="2" t="n"/>
      <c r="DW348" s="2" t="n"/>
      <c r="DX348" s="2" t="n"/>
      <c r="DY348" s="2" t="n"/>
      <c r="DZ348" s="2" t="n"/>
      <c r="EA348" s="2" t="n"/>
      <c r="EB348" s="2" t="n"/>
      <c r="EC348" s="2" t="n"/>
    </row>
    <row r="349" ht="6.75" customHeight="1" s="118">
      <c r="A349" s="2" t="n"/>
      <c r="B349" s="2" t="n"/>
      <c r="C349" s="2" t="n"/>
      <c r="D349" s="2" t="n"/>
      <c r="E349" s="143" t="n"/>
      <c r="K349" s="144" t="n"/>
      <c r="L349" s="54" t="inlineStr">
        <is>
          <t>平成</t>
        </is>
      </c>
      <c r="M349" s="140" t="n"/>
      <c r="N349" s="140" t="n"/>
      <c r="O349" s="140"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39" t="inlineStr">
        <is>
          <t>備　考</t>
        </is>
      </c>
      <c r="BQ349" s="140" t="n"/>
      <c r="BR349" s="140" t="n"/>
      <c r="BS349" s="140" t="n"/>
      <c r="BT349" s="140" t="n"/>
      <c r="BU349" s="140" t="n"/>
      <c r="BV349" s="141" t="n"/>
      <c r="BW349" s="177">
        <f>計算!$AS$6</f>
        <v/>
      </c>
      <c r="BX349" s="140" t="n"/>
      <c r="BY349" s="140" t="n"/>
      <c r="BZ349" s="140" t="n"/>
      <c r="CA349" s="140" t="n"/>
      <c r="CB349" s="140" t="n"/>
      <c r="CC349" s="140" t="n"/>
      <c r="CD349" s="140" t="n"/>
      <c r="CE349" s="140" t="n"/>
      <c r="CF349" s="140" t="n"/>
      <c r="CG349" s="140" t="n"/>
      <c r="CH349" s="140" t="n"/>
      <c r="CI349" s="140" t="n"/>
      <c r="CJ349" s="140" t="n"/>
      <c r="CK349" s="140" t="n"/>
      <c r="CL349" s="140" t="n"/>
      <c r="CM349" s="140" t="n"/>
      <c r="CN349" s="140" t="n"/>
      <c r="CO349" s="140" t="n"/>
      <c r="CP349" s="140" t="n"/>
      <c r="CQ349" s="140" t="n"/>
      <c r="CR349" s="140" t="n"/>
      <c r="CS349" s="140" t="n"/>
      <c r="CT349" s="140" t="n"/>
      <c r="CU349" s="140" t="n"/>
      <c r="CV349" s="140" t="n"/>
      <c r="CW349" s="140" t="n"/>
      <c r="CX349" s="140" t="n"/>
      <c r="CY349" s="140" t="n"/>
      <c r="CZ349" s="140" t="n"/>
      <c r="DA349" s="140" t="n"/>
      <c r="DB349" s="140" t="n"/>
      <c r="DC349" s="140" t="n"/>
      <c r="DD349" s="140" t="n"/>
      <c r="DE349" s="140" t="n"/>
      <c r="DF349" s="140" t="n"/>
      <c r="DG349" s="140" t="n"/>
      <c r="DH349" s="140" t="n"/>
      <c r="DI349" s="140" t="n"/>
      <c r="DJ349" s="140" t="n"/>
      <c r="DK349" s="140" t="n"/>
      <c r="DL349" s="140" t="n"/>
      <c r="DM349" s="140" t="n"/>
      <c r="DN349" s="140" t="n"/>
      <c r="DO349" s="140" t="n"/>
      <c r="DP349" s="140" t="n"/>
      <c r="DQ349" s="140" t="n"/>
      <c r="DR349" s="140" t="n"/>
      <c r="DS349" s="140" t="n"/>
      <c r="DT349" s="140" t="n"/>
      <c r="DU349" s="141" t="n"/>
      <c r="DV349" s="2" t="n"/>
      <c r="DW349" s="2" t="n"/>
      <c r="DX349" s="2" t="n"/>
      <c r="DY349" s="2" t="n"/>
      <c r="DZ349" s="2" t="n"/>
      <c r="EA349" s="2" t="n"/>
      <c r="EB349" s="2" t="n"/>
      <c r="EC349" s="2" t="n"/>
    </row>
    <row r="350" ht="6.75" customHeight="1" s="118">
      <c r="A350" s="2" t="n"/>
      <c r="B350" s="2" t="n"/>
      <c r="C350" s="2" t="n"/>
      <c r="D350" s="2" t="n"/>
      <c r="E350" s="143" t="n"/>
      <c r="K350" s="144" t="n"/>
      <c r="L350" s="143"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43" t="n"/>
      <c r="BV350" s="144" t="n"/>
      <c r="DU350" s="144" t="n"/>
      <c r="DV350" s="2" t="n"/>
      <c r="DW350" s="2" t="n"/>
      <c r="DX350" s="2" t="n"/>
      <c r="DY350" s="2" t="n"/>
      <c r="DZ350" s="2" t="n"/>
      <c r="EA350" s="2" t="n"/>
      <c r="EB350" s="2" t="n"/>
      <c r="EC350" s="2" t="n"/>
    </row>
    <row r="351" ht="6.75" customHeight="1" s="118">
      <c r="A351" s="2" t="n"/>
      <c r="B351" s="2" t="n"/>
      <c r="C351" s="2" t="n"/>
      <c r="D351" s="2" t="n"/>
      <c r="E351" s="143" t="n"/>
      <c r="K351" s="144" t="n"/>
      <c r="L351" s="143" t="n"/>
      <c r="P351" s="19" t="n"/>
      <c r="Q351" s="19" t="n"/>
      <c r="R351" s="19" t="n"/>
      <c r="S351" s="52" t="inlineStr">
        <is>
          <t>年</t>
        </is>
      </c>
      <c r="U351" s="11" t="n"/>
      <c r="V351" s="11" t="n"/>
      <c r="W351" s="53" t="inlineStr">
        <is>
          <t>月</t>
        </is>
      </c>
      <c r="X351" s="144"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43" t="n"/>
      <c r="BV351" s="144" t="n"/>
      <c r="DU351" s="144" t="n"/>
      <c r="DV351" s="2" t="n"/>
      <c r="DW351" s="2" t="n"/>
      <c r="DX351" s="2" t="n"/>
      <c r="DY351" s="2" t="n"/>
      <c r="DZ351" s="2" t="n"/>
      <c r="EA351" s="2" t="n"/>
      <c r="EB351" s="2" t="n"/>
      <c r="EC351" s="2" t="n"/>
    </row>
    <row r="352" ht="6.75" customHeight="1" s="118">
      <c r="A352" s="2" t="n"/>
      <c r="B352" s="2" t="n"/>
      <c r="C352" s="2" t="n"/>
      <c r="D352" s="2" t="n"/>
      <c r="E352" s="143" t="n"/>
      <c r="K352" s="144" t="n"/>
      <c r="L352" s="49" t="inlineStr">
        <is>
          <t>令和</t>
        </is>
      </c>
      <c r="P352" s="19" t="n"/>
      <c r="Q352" s="19" t="n"/>
      <c r="R352" s="19" t="n"/>
      <c r="U352" s="11" t="n"/>
      <c r="V352" s="11" t="n"/>
      <c r="X352" s="144"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43" t="n"/>
      <c r="BV352" s="144" t="n"/>
      <c r="DU352" s="144" t="n"/>
      <c r="DV352" s="2" t="n"/>
      <c r="DW352" s="2" t="n"/>
      <c r="DX352" s="2" t="n"/>
      <c r="DY352" s="2" t="n"/>
      <c r="DZ352" s="2" t="n"/>
      <c r="EA352" s="2" t="n"/>
      <c r="EB352" s="2" t="n"/>
      <c r="EC352" s="2" t="n"/>
    </row>
    <row r="353" ht="6.75" customHeight="1" s="118">
      <c r="A353" s="2" t="n"/>
      <c r="B353" s="2" t="n"/>
      <c r="C353" s="2" t="n"/>
      <c r="D353" s="2" t="n"/>
      <c r="E353" s="143" t="n"/>
      <c r="K353" s="144" t="n"/>
      <c r="L353" s="143"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43" t="n"/>
      <c r="BV353" s="144" t="n"/>
      <c r="DU353" s="144" t="n"/>
      <c r="DV353" s="2" t="n"/>
      <c r="DW353" s="2" t="n"/>
      <c r="DX353" s="2" t="n"/>
      <c r="DY353" s="2" t="n"/>
      <c r="DZ353" s="2" t="n"/>
      <c r="EA353" s="2" t="n"/>
      <c r="EB353" s="2" t="n"/>
      <c r="EC353" s="2" t="n"/>
    </row>
    <row r="354" ht="3.75" customHeight="1" s="118">
      <c r="A354" s="2" t="n"/>
      <c r="B354" s="2" t="n"/>
      <c r="C354" s="2" t="n"/>
      <c r="D354" s="2" t="n"/>
      <c r="E354" s="143" t="n"/>
      <c r="K354" s="144" t="n"/>
      <c r="L354" s="147" t="n"/>
      <c r="M354" s="148" t="n"/>
      <c r="N354" s="148" t="n"/>
      <c r="O354" s="148"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43" t="n"/>
      <c r="BV354" s="144" t="n"/>
      <c r="DU354" s="144" t="n"/>
      <c r="DV354" s="2" t="n"/>
      <c r="DW354" s="2" t="n"/>
      <c r="DX354" s="2" t="n"/>
      <c r="DY354" s="2" t="n"/>
      <c r="DZ354" s="2" t="n"/>
      <c r="EA354" s="2" t="n"/>
      <c r="EB354" s="2" t="n"/>
      <c r="EC354" s="2" t="n"/>
    </row>
    <row r="355" ht="6.75" customHeight="1" s="118">
      <c r="A355" s="2" t="n"/>
      <c r="B355" s="2" t="n"/>
      <c r="C355" s="2" t="n"/>
      <c r="D355" s="2" t="n"/>
      <c r="E355" s="143" t="n"/>
      <c r="K355" s="144" t="n"/>
      <c r="L355" s="54" t="inlineStr">
        <is>
          <t>平成</t>
        </is>
      </c>
      <c r="M355" s="140" t="n"/>
      <c r="N355" s="140" t="n"/>
      <c r="O355" s="140"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43" t="n"/>
      <c r="BV355" s="144" t="n"/>
      <c r="DU355" s="144" t="n"/>
      <c r="DV355" s="2" t="n"/>
      <c r="DW355" s="2" t="n"/>
      <c r="DX355" s="2" t="n"/>
      <c r="DY355" s="2" t="n"/>
      <c r="DZ355" s="2" t="n"/>
      <c r="EA355" s="2" t="n"/>
      <c r="EB355" s="2" t="n"/>
      <c r="EC355" s="2" t="n"/>
    </row>
    <row r="356" ht="6.75" customHeight="1" s="118">
      <c r="A356" s="2" t="n"/>
      <c r="B356" s="2" t="n"/>
      <c r="C356" s="2" t="n"/>
      <c r="D356" s="2" t="n"/>
      <c r="E356" s="143" t="n"/>
      <c r="K356" s="144" t="n"/>
      <c r="L356" s="143"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43" t="n"/>
      <c r="BV356" s="144" t="n"/>
      <c r="DU356" s="144" t="n"/>
      <c r="DV356" s="2" t="n"/>
      <c r="DW356" s="2" t="n"/>
      <c r="DX356" s="2" t="n"/>
      <c r="DY356" s="2" t="n"/>
      <c r="DZ356" s="2" t="n"/>
      <c r="EA356" s="2" t="n"/>
      <c r="EB356" s="2" t="n"/>
      <c r="EC356" s="2" t="n"/>
    </row>
    <row r="357" ht="6.75" customHeight="1" s="118">
      <c r="A357" s="2" t="n"/>
      <c r="B357" s="2" t="n"/>
      <c r="C357" s="2" t="n"/>
      <c r="D357" s="2" t="n"/>
      <c r="E357" s="143" t="n"/>
      <c r="K357" s="144" t="n"/>
      <c r="L357" s="143" t="n"/>
      <c r="P357" s="19" t="n"/>
      <c r="Q357" s="19" t="n"/>
      <c r="R357" s="19" t="n"/>
      <c r="S357" s="52" t="inlineStr">
        <is>
          <t>年</t>
        </is>
      </c>
      <c r="U357" s="11" t="n"/>
      <c r="V357" s="11" t="n"/>
      <c r="W357" s="53" t="inlineStr">
        <is>
          <t>月</t>
        </is>
      </c>
      <c r="X357" s="144"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43" t="n"/>
      <c r="BV357" s="144" t="n"/>
      <c r="DU357" s="144" t="n"/>
      <c r="DV357" s="2" t="n"/>
      <c r="DW357" s="2" t="n"/>
      <c r="DX357" s="2" t="n"/>
      <c r="DY357" s="2" t="n"/>
      <c r="DZ357" s="2" t="n"/>
      <c r="EA357" s="2" t="n"/>
      <c r="EB357" s="2" t="n"/>
      <c r="EC357" s="2" t="n"/>
    </row>
    <row r="358" ht="6.75" customHeight="1" s="118">
      <c r="A358" s="2" t="n"/>
      <c r="B358" s="2" t="n"/>
      <c r="C358" s="2" t="n"/>
      <c r="D358" s="2" t="n"/>
      <c r="E358" s="143" t="n"/>
      <c r="K358" s="144" t="n"/>
      <c r="L358" s="49" t="inlineStr">
        <is>
          <t>令和</t>
        </is>
      </c>
      <c r="P358" s="19" t="n"/>
      <c r="Q358" s="19" t="n"/>
      <c r="R358" s="19" t="n"/>
      <c r="U358" s="11" t="n"/>
      <c r="V358" s="11" t="n"/>
      <c r="X358" s="144"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43" t="n"/>
      <c r="BV358" s="144" t="n"/>
      <c r="DU358" s="144" t="n"/>
      <c r="DV358" s="2" t="n"/>
      <c r="DW358" s="2" t="n"/>
      <c r="DX358" s="2" t="n"/>
      <c r="DY358" s="2" t="n"/>
      <c r="DZ358" s="2" t="n"/>
      <c r="EA358" s="2" t="n"/>
      <c r="EB358" s="2" t="n"/>
      <c r="EC358" s="2" t="n"/>
    </row>
    <row r="359" ht="6.75" customHeight="1" s="118">
      <c r="A359" s="2" t="n"/>
      <c r="B359" s="2" t="n"/>
      <c r="C359" s="2" t="n"/>
      <c r="D359" s="2" t="n"/>
      <c r="E359" s="143" t="n"/>
      <c r="K359" s="144" t="n"/>
      <c r="L359" s="143"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43" t="n"/>
      <c r="BV359" s="144" t="n"/>
      <c r="DU359" s="144" t="n"/>
      <c r="DV359" s="2" t="n"/>
      <c r="DW359" s="2" t="n"/>
      <c r="DX359" s="2" t="n"/>
      <c r="DY359" s="2" t="n"/>
      <c r="DZ359" s="2" t="n"/>
      <c r="EA359" s="2" t="n"/>
      <c r="EB359" s="2" t="n"/>
      <c r="EC359" s="2" t="n"/>
    </row>
    <row r="360" ht="6.75" customHeight="1" s="118">
      <c r="A360" s="2" t="n"/>
      <c r="B360" s="2" t="n"/>
      <c r="C360" s="2" t="n"/>
      <c r="D360" s="2" t="n"/>
      <c r="E360" s="147" t="n"/>
      <c r="F360" s="148" t="n"/>
      <c r="G360" s="148" t="n"/>
      <c r="H360" s="148" t="n"/>
      <c r="I360" s="148" t="n"/>
      <c r="J360" s="148" t="n"/>
      <c r="K360" s="149" t="n"/>
      <c r="L360" s="147" t="n"/>
      <c r="M360" s="148" t="n"/>
      <c r="N360" s="148" t="n"/>
      <c r="O360" s="148"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47" t="n"/>
      <c r="BQ360" s="148" t="n"/>
      <c r="BR360" s="148" t="n"/>
      <c r="BS360" s="148" t="n"/>
      <c r="BT360" s="148" t="n"/>
      <c r="BU360" s="148" t="n"/>
      <c r="BV360" s="149" t="n"/>
      <c r="BW360" s="148" t="n"/>
      <c r="BX360" s="148" t="n"/>
      <c r="BY360" s="148" t="n"/>
      <c r="BZ360" s="148" t="n"/>
      <c r="CA360" s="148" t="n"/>
      <c r="CB360" s="148" t="n"/>
      <c r="CC360" s="148" t="n"/>
      <c r="CD360" s="148" t="n"/>
      <c r="CE360" s="148" t="n"/>
      <c r="CF360" s="148" t="n"/>
      <c r="CG360" s="148" t="n"/>
      <c r="CH360" s="148" t="n"/>
      <c r="CI360" s="148" t="n"/>
      <c r="CJ360" s="148" t="n"/>
      <c r="CK360" s="148" t="n"/>
      <c r="CL360" s="148" t="n"/>
      <c r="CM360" s="148" t="n"/>
      <c r="CN360" s="148" t="n"/>
      <c r="CO360" s="148" t="n"/>
      <c r="CP360" s="148" t="n"/>
      <c r="CQ360" s="148" t="n"/>
      <c r="CR360" s="148" t="n"/>
      <c r="CS360" s="148" t="n"/>
      <c r="CT360" s="148" t="n"/>
      <c r="CU360" s="148" t="n"/>
      <c r="CV360" s="148" t="n"/>
      <c r="CW360" s="148" t="n"/>
      <c r="CX360" s="148" t="n"/>
      <c r="CY360" s="148" t="n"/>
      <c r="CZ360" s="148" t="n"/>
      <c r="DA360" s="148" t="n"/>
      <c r="DB360" s="148" t="n"/>
      <c r="DC360" s="148" t="n"/>
      <c r="DD360" s="148" t="n"/>
      <c r="DE360" s="148" t="n"/>
      <c r="DF360" s="148" t="n"/>
      <c r="DG360" s="148" t="n"/>
      <c r="DH360" s="148" t="n"/>
      <c r="DI360" s="148" t="n"/>
      <c r="DJ360" s="148" t="n"/>
      <c r="DK360" s="148" t="n"/>
      <c r="DL360" s="148" t="n"/>
      <c r="DM360" s="148" t="n"/>
      <c r="DN360" s="148" t="n"/>
      <c r="DO360" s="148" t="n"/>
      <c r="DP360" s="148" t="n"/>
      <c r="DQ360" s="148" t="n"/>
      <c r="DR360" s="148" t="n"/>
      <c r="DS360" s="148" t="n"/>
      <c r="DT360" s="148" t="n"/>
      <c r="DU360" s="149"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39" t="inlineStr">
        <is>
          <t xml:space="preserve">資 　格  等      </t>
        </is>
      </c>
      <c r="BQ369" s="140" t="n"/>
      <c r="BR369" s="140" t="n"/>
      <c r="BS369" s="140" t="n"/>
      <c r="BT369" s="140" t="n"/>
      <c r="BU369" s="140" t="n"/>
      <c r="BV369" s="141" t="n"/>
      <c r="BW369" s="142" t="inlineStr">
        <is>
          <t>取  得  年  月</t>
        </is>
      </c>
      <c r="BX369" s="140" t="n"/>
      <c r="BY369" s="140" t="n"/>
      <c r="BZ369" s="140" t="n"/>
      <c r="CA369" s="140" t="n"/>
      <c r="CB369" s="140" t="n"/>
      <c r="CC369" s="140" t="n"/>
      <c r="CD369" s="140" t="n"/>
      <c r="CE369" s="140" t="n"/>
      <c r="CF369" s="140" t="n"/>
      <c r="CG369" s="141" t="n"/>
      <c r="CH369" s="142" t="inlineStr">
        <is>
          <t>資       格       等       の       名       称</t>
        </is>
      </c>
      <c r="CI369" s="140" t="n"/>
      <c r="CJ369" s="140" t="n"/>
      <c r="CK369" s="140" t="n"/>
      <c r="CL369" s="140" t="n"/>
      <c r="CM369" s="140" t="n"/>
      <c r="CN369" s="140" t="n"/>
      <c r="CO369" s="140" t="n"/>
      <c r="CP369" s="140" t="n"/>
      <c r="CQ369" s="140" t="n"/>
      <c r="CR369" s="140" t="n"/>
      <c r="CS369" s="140" t="n"/>
      <c r="CT369" s="140" t="n"/>
      <c r="CU369" s="140" t="n"/>
      <c r="CV369" s="140" t="n"/>
      <c r="CW369" s="140" t="n"/>
      <c r="CX369" s="140" t="n"/>
      <c r="CY369" s="140" t="n"/>
      <c r="CZ369" s="140" t="n"/>
      <c r="DA369" s="140" t="n"/>
      <c r="DB369" s="140" t="n"/>
      <c r="DC369" s="140" t="n"/>
      <c r="DD369" s="140" t="n"/>
      <c r="DE369" s="140" t="n"/>
      <c r="DF369" s="140" t="n"/>
      <c r="DG369" s="140" t="n"/>
      <c r="DH369" s="140" t="n"/>
      <c r="DI369" s="140" t="n"/>
      <c r="DJ369" s="140" t="n"/>
      <c r="DK369" s="140" t="n"/>
      <c r="DL369" s="140" t="n"/>
      <c r="DM369" s="140" t="n"/>
      <c r="DN369" s="140" t="n"/>
      <c r="DO369" s="140" t="n"/>
      <c r="DP369" s="140" t="n"/>
      <c r="DQ369" s="140" t="n"/>
      <c r="DR369" s="140" t="n"/>
      <c r="DS369" s="140" t="n"/>
      <c r="DT369" s="140" t="n"/>
      <c r="DU369" s="141"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43" t="n"/>
      <c r="BV370" s="144" t="n"/>
      <c r="BW370" s="143" t="n"/>
      <c r="CG370" s="144" t="n"/>
      <c r="CH370" s="143" t="n"/>
      <c r="DU370" s="144"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43" t="n"/>
      <c r="BV371" s="144" t="n"/>
      <c r="BW371" s="143" t="n"/>
      <c r="CG371" s="144" t="n"/>
      <c r="CH371" s="143" t="n"/>
      <c r="DU371" s="144"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45">
        <f>IF(計算!$B$7="","",IF(N(設定!$B$3)=0,"",YEAR(設定!$B$3)-2018))&amp;""</f>
        <v/>
      </c>
      <c r="AG372" s="95" t="inlineStr">
        <is>
          <t>年</t>
        </is>
      </c>
      <c r="AI372" s="145">
        <f>IF(計算!$B$7="","",IF(N(設定!$B$3)=0,"",MONTH(設定!$B$3)))&amp;""</f>
        <v/>
      </c>
      <c r="AL372" s="95" t="inlineStr">
        <is>
          <t>月</t>
        </is>
      </c>
      <c r="AN372" s="146">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43" t="n"/>
      <c r="BV372" s="144" t="n"/>
      <c r="BW372" s="147" t="n"/>
      <c r="BX372" s="148" t="n"/>
      <c r="BY372" s="148" t="n"/>
      <c r="BZ372" s="148" t="n"/>
      <c r="CA372" s="148" t="n"/>
      <c r="CB372" s="148" t="n"/>
      <c r="CC372" s="148" t="n"/>
      <c r="CD372" s="148" t="n"/>
      <c r="CE372" s="148" t="n"/>
      <c r="CF372" s="148" t="n"/>
      <c r="CG372" s="149" t="n"/>
      <c r="CH372" s="147" t="n"/>
      <c r="CI372" s="148" t="n"/>
      <c r="CJ372" s="148" t="n"/>
      <c r="CK372" s="148" t="n"/>
      <c r="CL372" s="148" t="n"/>
      <c r="CM372" s="148" t="n"/>
      <c r="CN372" s="148" t="n"/>
      <c r="CO372" s="148" t="n"/>
      <c r="CP372" s="148" t="n"/>
      <c r="CQ372" s="148" t="n"/>
      <c r="CR372" s="148" t="n"/>
      <c r="CS372" s="148" t="n"/>
      <c r="CT372" s="148" t="n"/>
      <c r="CU372" s="148" t="n"/>
      <c r="CV372" s="148" t="n"/>
      <c r="CW372" s="148" t="n"/>
      <c r="CX372" s="148" t="n"/>
      <c r="CY372" s="148" t="n"/>
      <c r="CZ372" s="148" t="n"/>
      <c r="DA372" s="148" t="n"/>
      <c r="DB372" s="148" t="n"/>
      <c r="DC372" s="148" t="n"/>
      <c r="DD372" s="148" t="n"/>
      <c r="DE372" s="148" t="n"/>
      <c r="DF372" s="148" t="n"/>
      <c r="DG372" s="148" t="n"/>
      <c r="DH372" s="148" t="n"/>
      <c r="DI372" s="148" t="n"/>
      <c r="DJ372" s="148" t="n"/>
      <c r="DK372" s="148" t="n"/>
      <c r="DL372" s="148" t="n"/>
      <c r="DM372" s="148" t="n"/>
      <c r="DN372" s="148" t="n"/>
      <c r="DO372" s="148" t="n"/>
      <c r="DP372" s="148" t="n"/>
      <c r="DQ372" s="148" t="n"/>
      <c r="DR372" s="148" t="n"/>
      <c r="DS372" s="148" t="n"/>
      <c r="DT372" s="148" t="n"/>
      <c r="DU372" s="149"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43" t="n"/>
      <c r="BV373" s="144" t="n"/>
      <c r="BW373" s="150">
        <f>計算!$BD$7</f>
        <v/>
      </c>
      <c r="CG373" s="144" t="n"/>
      <c r="CH373" s="151">
        <f>計算!$BE$7</f>
        <v/>
      </c>
      <c r="DU373" s="144"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48" t="n"/>
      <c r="AA374" s="148" t="n"/>
      <c r="AB374" s="148" t="n"/>
      <c r="AC374" s="148" t="n"/>
      <c r="AD374" s="148" t="n"/>
      <c r="AE374" s="148" t="n"/>
      <c r="AF374" s="148" t="n"/>
      <c r="AG374" s="148" t="n"/>
      <c r="AH374" s="148" t="n"/>
      <c r="AI374" s="148" t="n"/>
      <c r="AJ374" s="148" t="n"/>
      <c r="AK374" s="148" t="n"/>
      <c r="AL374" s="148" t="n"/>
      <c r="AM374" s="148" t="n"/>
      <c r="AN374" s="148" t="n"/>
      <c r="AO374" s="148" t="n"/>
      <c r="AP374" s="148" t="n"/>
      <c r="AQ374" s="148" t="n"/>
      <c r="AR374" s="148" t="n"/>
      <c r="AS374" s="148" t="n"/>
      <c r="AT374" s="148" t="n"/>
      <c r="AU374" s="12" t="n"/>
      <c r="AV374" s="7" t="n"/>
      <c r="BI374" s="8" t="n"/>
      <c r="BJ374" s="7" t="n"/>
      <c r="BK374" s="2" t="n"/>
      <c r="BL374" s="2" t="n"/>
      <c r="BM374" s="2" t="n"/>
      <c r="BN374" s="2" t="n"/>
      <c r="BO374" s="2" t="n"/>
      <c r="BP374" s="143" t="n"/>
      <c r="BV374" s="144" t="n"/>
      <c r="BW374" s="143" t="n"/>
      <c r="CG374" s="144" t="n"/>
      <c r="DU374" s="144" t="n"/>
      <c r="DV374" s="2" t="n"/>
      <c r="DW374" s="2" t="n"/>
      <c r="DX374" s="2" t="n"/>
      <c r="DY374" s="2" t="n"/>
      <c r="DZ374" s="2" t="n"/>
      <c r="EA374" s="2" t="n"/>
      <c r="EB374" s="2" t="n"/>
      <c r="EC374" s="2" t="n"/>
    </row>
    <row r="375" ht="6.75" customHeight="1" s="118">
      <c r="A375" s="2" t="n"/>
      <c r="B375" s="2" t="n"/>
      <c r="C375" s="2" t="n"/>
      <c r="D375" s="2" t="n"/>
      <c r="E375" s="142" t="inlineStr">
        <is>
          <t>ふ り が な</t>
        </is>
      </c>
      <c r="F375" s="140" t="n"/>
      <c r="G375" s="140" t="n"/>
      <c r="H375" s="140" t="n"/>
      <c r="I375" s="140" t="n"/>
      <c r="J375" s="140" t="n"/>
      <c r="K375" s="141" t="n"/>
      <c r="L375" s="152">
        <f>計算!$C$7</f>
        <v/>
      </c>
      <c r="M375" s="140" t="n"/>
      <c r="N375" s="140" t="n"/>
      <c r="O375" s="140" t="n"/>
      <c r="P375" s="140" t="n"/>
      <c r="Q375" s="140" t="n"/>
      <c r="R375" s="140" t="n"/>
      <c r="S375" s="140" t="n"/>
      <c r="T375" s="140" t="n"/>
      <c r="U375" s="140" t="n"/>
      <c r="V375" s="140" t="n"/>
      <c r="W375" s="140" t="n"/>
      <c r="X375" s="140" t="n"/>
      <c r="Y375" s="140" t="n"/>
      <c r="Z375" s="140" t="n"/>
      <c r="AA375" s="140" t="n"/>
      <c r="AB375" s="140" t="n"/>
      <c r="AC375" s="140" t="n"/>
      <c r="AD375" s="140" t="n"/>
      <c r="AE375" s="140" t="n"/>
      <c r="AF375" s="140" t="n"/>
      <c r="AG375" s="140" t="n"/>
      <c r="AH375" s="140" t="n"/>
      <c r="AI375" s="140" t="n"/>
      <c r="AJ375" s="140" t="n"/>
      <c r="AK375" s="140" t="n"/>
      <c r="AL375" s="140" t="n"/>
      <c r="AM375" s="140" t="n"/>
      <c r="AN375" s="140" t="n"/>
      <c r="AO375" s="140" t="n"/>
      <c r="AP375" s="140" t="n"/>
      <c r="AQ375" s="140" t="n"/>
      <c r="AR375" s="140" t="n"/>
      <c r="AS375" s="140" t="n"/>
      <c r="AT375" s="141"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43" t="n"/>
      <c r="BV375" s="144" t="n"/>
      <c r="BW375" s="143" t="n"/>
      <c r="CG375" s="144" t="n"/>
      <c r="DU375" s="144" t="n"/>
      <c r="DV375" s="2" t="n"/>
      <c r="DW375" s="2" t="n"/>
      <c r="DX375" s="2" t="n"/>
      <c r="DY375" s="2" t="n"/>
      <c r="DZ375" s="2" t="n"/>
      <c r="EA375" s="2" t="n"/>
      <c r="EB375" s="2" t="n"/>
      <c r="EC375" s="2" t="n"/>
    </row>
    <row r="376" ht="6.75" customHeight="1" s="118">
      <c r="A376" s="2" t="n"/>
      <c r="B376" s="2" t="n"/>
      <c r="C376" s="2" t="n"/>
      <c r="D376" s="2" t="n"/>
      <c r="E376" s="143" t="n"/>
      <c r="K376" s="144" t="n"/>
      <c r="AT376" s="144"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43" t="n"/>
      <c r="BV376" s="144" t="n"/>
      <c r="BW376" s="143" t="n"/>
      <c r="CG376" s="144" t="n"/>
      <c r="DU376" s="144" t="n"/>
      <c r="DV376" s="2" t="n"/>
      <c r="DW376" s="2" t="n"/>
      <c r="DX376" s="2" t="n"/>
      <c r="DY376" s="2" t="n"/>
      <c r="DZ376" s="2" t="n"/>
      <c r="EA376" s="2" t="n"/>
      <c r="EB376" s="2" t="n"/>
      <c r="EC376" s="2" t="n"/>
    </row>
    <row r="377" ht="6.75" customHeight="1" s="118">
      <c r="A377" s="2" t="n"/>
      <c r="B377" s="2" t="n"/>
      <c r="C377" s="2" t="n"/>
      <c r="D377" s="2" t="n"/>
      <c r="E377" s="143" t="n"/>
      <c r="K377" s="144" t="n"/>
      <c r="AT377" s="144"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43" t="n"/>
      <c r="BV377" s="144" t="n"/>
      <c r="BW377" s="143" t="n"/>
      <c r="CG377" s="144" t="n"/>
      <c r="DU377" s="144" t="n"/>
      <c r="DV377" s="2" t="n"/>
      <c r="DW377" s="2" t="n"/>
      <c r="DX377" s="2" t="n"/>
      <c r="DY377" s="2" t="n"/>
      <c r="DZ377" s="2" t="n"/>
      <c r="EA377" s="2" t="n"/>
      <c r="EB377" s="2" t="n"/>
      <c r="EC377" s="2" t="n"/>
    </row>
    <row r="378" ht="6.75" customHeight="1" s="118">
      <c r="A378" s="2" t="n"/>
      <c r="B378" s="2" t="n"/>
      <c r="C378" s="2" t="n"/>
      <c r="D378" s="2" t="n"/>
      <c r="E378" s="147" t="n"/>
      <c r="F378" s="148" t="n"/>
      <c r="G378" s="148" t="n"/>
      <c r="H378" s="148" t="n"/>
      <c r="I378" s="148" t="n"/>
      <c r="J378" s="148" t="n"/>
      <c r="K378" s="149" t="n"/>
      <c r="L378" s="148" t="n"/>
      <c r="M378" s="148" t="n"/>
      <c r="N378" s="148" t="n"/>
      <c r="O378" s="148" t="n"/>
      <c r="P378" s="148" t="n"/>
      <c r="Q378" s="148" t="n"/>
      <c r="R378" s="148" t="n"/>
      <c r="S378" s="148" t="n"/>
      <c r="T378" s="148" t="n"/>
      <c r="U378" s="148" t="n"/>
      <c r="V378" s="148" t="n"/>
      <c r="W378" s="148" t="n"/>
      <c r="X378" s="148" t="n"/>
      <c r="Y378" s="148" t="n"/>
      <c r="Z378" s="148" t="n"/>
      <c r="AA378" s="148" t="n"/>
      <c r="AB378" s="148" t="n"/>
      <c r="AC378" s="148" t="n"/>
      <c r="AD378" s="148" t="n"/>
      <c r="AE378" s="148" t="n"/>
      <c r="AF378" s="148" t="n"/>
      <c r="AG378" s="148" t="n"/>
      <c r="AH378" s="148" t="n"/>
      <c r="AI378" s="148" t="n"/>
      <c r="AJ378" s="148" t="n"/>
      <c r="AK378" s="148" t="n"/>
      <c r="AL378" s="148" t="n"/>
      <c r="AM378" s="148" t="n"/>
      <c r="AN378" s="148" t="n"/>
      <c r="AO378" s="148" t="n"/>
      <c r="AP378" s="148" t="n"/>
      <c r="AQ378" s="148" t="n"/>
      <c r="AR378" s="148" t="n"/>
      <c r="AS378" s="148" t="n"/>
      <c r="AT378" s="149"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43" t="n"/>
      <c r="BV378" s="144" t="n"/>
      <c r="BW378" s="143" t="n"/>
      <c r="CG378" s="144" t="n"/>
      <c r="DU378" s="144" t="n"/>
      <c r="DV378" s="2" t="n"/>
      <c r="DW378" s="2" t="n"/>
      <c r="DX378" s="2" t="n"/>
      <c r="DY378" s="2" t="n"/>
      <c r="DZ378" s="2" t="n"/>
      <c r="EA378" s="2" t="n"/>
      <c r="EB378" s="2" t="n"/>
      <c r="EC378" s="2" t="n"/>
    </row>
    <row r="379" ht="6.75" customHeight="1" s="118">
      <c r="A379" s="2" t="n"/>
      <c r="B379" s="2" t="n"/>
      <c r="C379" s="2" t="n"/>
      <c r="D379" s="2" t="n"/>
      <c r="E379" s="153" t="inlineStr">
        <is>
          <t>名　前</t>
        </is>
      </c>
      <c r="F379" s="140" t="n"/>
      <c r="G379" s="140" t="n"/>
      <c r="H379" s="140" t="n"/>
      <c r="I379" s="140" t="n"/>
      <c r="J379" s="140" t="n"/>
      <c r="K379" s="141" t="n"/>
      <c r="L379" s="154">
        <f>計算!$B$7</f>
        <v/>
      </c>
      <c r="M379" s="140" t="n"/>
      <c r="N379" s="140" t="n"/>
      <c r="O379" s="140" t="n"/>
      <c r="P379" s="140" t="n"/>
      <c r="Q379" s="140" t="n"/>
      <c r="R379" s="140" t="n"/>
      <c r="S379" s="140" t="n"/>
      <c r="T379" s="140" t="n"/>
      <c r="U379" s="140" t="n"/>
      <c r="V379" s="140" t="n"/>
      <c r="W379" s="140" t="n"/>
      <c r="X379" s="140" t="n"/>
      <c r="Y379" s="140" t="n"/>
      <c r="Z379" s="140" t="n"/>
      <c r="AA379" s="140" t="n"/>
      <c r="AB379" s="140" t="n"/>
      <c r="AC379" s="140" t="n"/>
      <c r="AD379" s="140" t="n"/>
      <c r="AE379" s="140" t="n"/>
      <c r="AF379" s="140" t="n"/>
      <c r="AG379" s="140" t="n"/>
      <c r="AH379" s="140" t="n"/>
      <c r="AI379" s="140" t="n"/>
      <c r="AJ379" s="140" t="n"/>
      <c r="AK379" s="140" t="n"/>
      <c r="AL379" s="140" t="n"/>
      <c r="AM379" s="140" t="n"/>
      <c r="AN379" s="140" t="n"/>
      <c r="AO379" s="140" t="n"/>
      <c r="AP379" s="140" t="n"/>
      <c r="AQ379" s="140" t="n"/>
      <c r="AR379" s="140" t="n"/>
      <c r="AS379" s="140" t="n"/>
      <c r="AT379" s="141"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43" t="n"/>
      <c r="BV379" s="144" t="n"/>
      <c r="BW379" s="143" t="n"/>
      <c r="CG379" s="144" t="n"/>
      <c r="DU379" s="144" t="n"/>
      <c r="DV379" s="2" t="n"/>
      <c r="DW379" s="2" t="n"/>
      <c r="DX379" s="2" t="n"/>
      <c r="DY379" s="2" t="n"/>
      <c r="DZ379" s="2" t="n"/>
      <c r="EA379" s="2" t="n"/>
      <c r="EB379" s="2" t="n"/>
      <c r="EC379" s="2" t="n"/>
    </row>
    <row r="380" ht="6.75" customHeight="1" s="118">
      <c r="A380" s="2" t="n"/>
      <c r="B380" s="2" t="n"/>
      <c r="C380" s="2" t="n"/>
      <c r="D380" s="2" t="n"/>
      <c r="E380" s="143" t="n"/>
      <c r="K380" s="144" t="n"/>
      <c r="L380" s="143" t="n"/>
      <c r="AT380" s="144" t="n"/>
      <c r="AU380" s="8" t="n"/>
      <c r="AV380" s="7" t="n"/>
      <c r="AW380" s="2" t="n"/>
      <c r="AX380" s="52" t="inlineStr">
        <is>
          <t>（30×40mm）</t>
        </is>
      </c>
      <c r="BH380" s="2" t="n"/>
      <c r="BI380" s="8" t="n"/>
      <c r="BJ380" s="7" t="n"/>
      <c r="BK380" s="2" t="n"/>
      <c r="BL380" s="2" t="n"/>
      <c r="BM380" s="2" t="n"/>
      <c r="BN380" s="2" t="n"/>
      <c r="BO380" s="2" t="n"/>
      <c r="BP380" s="143" t="n"/>
      <c r="BV380" s="144" t="n"/>
      <c r="BW380" s="143" t="n"/>
      <c r="CG380" s="144" t="n"/>
      <c r="DU380" s="144" t="n"/>
      <c r="DV380" s="2" t="n"/>
      <c r="DW380" s="2" t="n"/>
      <c r="DX380" s="2" t="n"/>
      <c r="DY380" s="2" t="n"/>
      <c r="DZ380" s="2" t="n"/>
      <c r="EA380" s="2" t="n"/>
      <c r="EB380" s="2" t="n"/>
      <c r="EC380" s="2" t="n"/>
    </row>
    <row r="381" ht="6.75" customHeight="1" s="118">
      <c r="A381" s="2" t="n"/>
      <c r="B381" s="2" t="n"/>
      <c r="C381" s="2" t="n"/>
      <c r="D381" s="2" t="n"/>
      <c r="E381" s="143" t="n"/>
      <c r="K381" s="144" t="n"/>
      <c r="L381" s="143" t="n"/>
      <c r="AT381" s="144" t="n"/>
      <c r="AU381" s="8" t="n"/>
      <c r="AV381" s="7" t="n"/>
      <c r="AW381" s="2" t="n"/>
      <c r="BH381" s="2" t="n"/>
      <c r="BI381" s="8" t="n"/>
      <c r="BJ381" s="7" t="n"/>
      <c r="BK381" s="2" t="n"/>
      <c r="BL381" s="2" t="n"/>
      <c r="BM381" s="2" t="n"/>
      <c r="BN381" s="2" t="n"/>
      <c r="BO381" s="2" t="n"/>
      <c r="BP381" s="143" t="n"/>
      <c r="BV381" s="144" t="n"/>
      <c r="BW381" s="143" t="n"/>
      <c r="CG381" s="144" t="n"/>
      <c r="DU381" s="144" t="n"/>
      <c r="DV381" s="2" t="n"/>
      <c r="DW381" s="2" t="n"/>
      <c r="DX381" s="2" t="n"/>
      <c r="DY381" s="2" t="n"/>
      <c r="DZ381" s="2" t="n"/>
      <c r="EA381" s="2" t="n"/>
      <c r="EB381" s="2" t="n"/>
      <c r="EC381" s="2" t="n"/>
    </row>
    <row r="382" ht="6.75" customHeight="1" s="118">
      <c r="A382" s="2" t="n"/>
      <c r="B382" s="2" t="n"/>
      <c r="C382" s="2" t="n"/>
      <c r="D382" s="2" t="n"/>
      <c r="E382" s="143" t="n"/>
      <c r="K382" s="144" t="n"/>
      <c r="L382" s="143" t="n"/>
      <c r="AT382" s="144"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43" t="n"/>
      <c r="BV382" s="144" t="n"/>
      <c r="BW382" s="143" t="n"/>
      <c r="CG382" s="144" t="n"/>
      <c r="DU382" s="144" t="n"/>
      <c r="DV382" s="2" t="n"/>
      <c r="DW382" s="2" t="n"/>
      <c r="DX382" s="2" t="n"/>
      <c r="DY382" s="2" t="n"/>
      <c r="DZ382" s="2" t="n"/>
      <c r="EA382" s="2" t="n"/>
      <c r="EB382" s="2" t="n"/>
      <c r="EC382" s="2" t="n"/>
    </row>
    <row r="383" ht="6.75" customHeight="1" s="118">
      <c r="A383" s="2" t="n"/>
      <c r="B383" s="2" t="n"/>
      <c r="C383" s="2" t="n"/>
      <c r="D383" s="2" t="n"/>
      <c r="E383" s="143" t="n"/>
      <c r="K383" s="144" t="n"/>
      <c r="L383" s="143" t="n"/>
      <c r="AT383" s="144"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43" t="n"/>
      <c r="BV383" s="144" t="n"/>
      <c r="BW383" s="143" t="n"/>
      <c r="CG383" s="144" t="n"/>
      <c r="DU383" s="144" t="n"/>
      <c r="DV383" s="2" t="n"/>
      <c r="DW383" s="2" t="n"/>
      <c r="DX383" s="2" t="n"/>
      <c r="DY383" s="2" t="n"/>
      <c r="DZ383" s="2" t="n"/>
      <c r="EA383" s="2" t="n"/>
      <c r="EB383" s="2" t="n"/>
      <c r="EC383" s="2" t="n"/>
    </row>
    <row r="384" ht="4.5" customHeight="1" s="118">
      <c r="A384" s="2" t="n"/>
      <c r="B384" s="2" t="n"/>
      <c r="C384" s="2" t="n"/>
      <c r="D384" s="2" t="n"/>
      <c r="E384" s="147" t="n"/>
      <c r="F384" s="148" t="n"/>
      <c r="G384" s="148" t="n"/>
      <c r="H384" s="148" t="n"/>
      <c r="I384" s="148" t="n"/>
      <c r="J384" s="148" t="n"/>
      <c r="K384" s="149" t="n"/>
      <c r="L384" s="147" t="n"/>
      <c r="M384" s="148" t="n"/>
      <c r="N384" s="148" t="n"/>
      <c r="O384" s="148" t="n"/>
      <c r="P384" s="148" t="n"/>
      <c r="Q384" s="148" t="n"/>
      <c r="R384" s="148" t="n"/>
      <c r="S384" s="148" t="n"/>
      <c r="T384" s="148" t="n"/>
      <c r="U384" s="148" t="n"/>
      <c r="V384" s="148" t="n"/>
      <c r="W384" s="148" t="n"/>
      <c r="X384" s="148" t="n"/>
      <c r="Y384" s="148" t="n"/>
      <c r="Z384" s="148" t="n"/>
      <c r="AA384" s="148" t="n"/>
      <c r="AB384" s="148" t="n"/>
      <c r="AC384" s="148" t="n"/>
      <c r="AD384" s="148" t="n"/>
      <c r="AE384" s="148" t="n"/>
      <c r="AF384" s="148" t="n"/>
      <c r="AG384" s="148" t="n"/>
      <c r="AH384" s="148" t="n"/>
      <c r="AI384" s="148" t="n"/>
      <c r="AJ384" s="148" t="n"/>
      <c r="AK384" s="148" t="n"/>
      <c r="AL384" s="148" t="n"/>
      <c r="AM384" s="148" t="n"/>
      <c r="AN384" s="148" t="n"/>
      <c r="AO384" s="148" t="n"/>
      <c r="AP384" s="148" t="n"/>
      <c r="AQ384" s="148" t="n"/>
      <c r="AR384" s="148" t="n"/>
      <c r="AS384" s="148" t="n"/>
      <c r="AT384" s="149"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43" t="n"/>
      <c r="BV384" s="144" t="n"/>
      <c r="BW384" s="143" t="n"/>
      <c r="CG384" s="144" t="n"/>
      <c r="DU384" s="144" t="n"/>
      <c r="DV384" s="2" t="n"/>
      <c r="DW384" s="2" t="n"/>
      <c r="DX384" s="2" t="n"/>
      <c r="DY384" s="2" t="n"/>
      <c r="DZ384" s="2" t="n"/>
      <c r="EA384" s="2" t="n"/>
      <c r="EB384" s="2" t="n"/>
      <c r="EC384" s="2" t="n"/>
    </row>
    <row r="385" ht="6.75" customHeight="1" s="118">
      <c r="A385" s="2" t="n"/>
      <c r="B385" s="2" t="n"/>
      <c r="C385" s="2" t="n"/>
      <c r="D385" s="2" t="n"/>
      <c r="E385" s="153" t="inlineStr">
        <is>
          <t>生年月日</t>
        </is>
      </c>
      <c r="F385" s="140" t="n"/>
      <c r="G385" s="140" t="n"/>
      <c r="H385" s="140" t="n"/>
      <c r="I385" s="140" t="n"/>
      <c r="J385" s="140" t="n"/>
      <c r="K385" s="141" t="n"/>
      <c r="L385" s="155" t="inlineStr">
        <is>
          <t>昭和 ・ 平成</t>
        </is>
      </c>
      <c r="M385" s="140" t="n"/>
      <c r="N385" s="140" t="n"/>
      <c r="O385" s="140" t="n"/>
      <c r="P385" s="140" t="n"/>
      <c r="Q385" s="140" t="n"/>
      <c r="R385" s="140" t="n"/>
      <c r="S385" s="140" t="n"/>
      <c r="T385" s="140" t="n"/>
      <c r="U385" s="140" t="n"/>
      <c r="V385" s="156">
        <f>計算!$D$7</f>
        <v/>
      </c>
      <c r="W385" s="140" t="n"/>
      <c r="X385" s="157" t="inlineStr">
        <is>
          <t>年</t>
        </is>
      </c>
      <c r="Y385" s="140" t="n"/>
      <c r="Z385" s="158">
        <f>計算!$E$7</f>
        <v/>
      </c>
      <c r="AA385" s="140" t="n"/>
      <c r="AB385" s="140" t="n"/>
      <c r="AC385" s="157" t="inlineStr">
        <is>
          <t>月</t>
        </is>
      </c>
      <c r="AD385" s="140" t="n"/>
      <c r="AE385" s="158">
        <f>計算!$F$7</f>
        <v/>
      </c>
      <c r="AF385" s="140" t="n"/>
      <c r="AG385" s="140" t="n"/>
      <c r="AH385" s="157" t="inlineStr">
        <is>
          <t>日　生 （満</t>
        </is>
      </c>
      <c r="AI385" s="140" t="n"/>
      <c r="AJ385" s="140" t="n"/>
      <c r="AK385" s="140" t="n"/>
      <c r="AL385" s="140" t="n"/>
      <c r="AM385" s="140" t="n"/>
      <c r="AN385" s="140" t="n"/>
      <c r="AO385" s="140" t="n"/>
      <c r="AP385" s="159">
        <f>計算!$G$7</f>
        <v/>
      </c>
      <c r="AQ385" s="140" t="n"/>
      <c r="AR385" s="160" t="inlineStr">
        <is>
          <t>歳）</t>
        </is>
      </c>
      <c r="AS385" s="140" t="n"/>
      <c r="AT385" s="141"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43" t="n"/>
      <c r="BV385" s="144" t="n"/>
      <c r="BW385" s="143" t="n"/>
      <c r="CG385" s="144" t="n"/>
      <c r="DU385" s="144" t="n"/>
      <c r="DV385" s="2" t="n"/>
      <c r="DW385" s="2" t="n"/>
      <c r="DX385" s="2" t="n"/>
      <c r="DY385" s="2" t="n"/>
      <c r="DZ385" s="2" t="n"/>
      <c r="EA385" s="2" t="n"/>
      <c r="EB385" s="2" t="n"/>
      <c r="EC385" s="2" t="n"/>
    </row>
    <row r="386" ht="6.75" customHeight="1" s="118">
      <c r="A386" s="2" t="n"/>
      <c r="B386" s="2" t="n"/>
      <c r="C386" s="2" t="n"/>
      <c r="D386" s="2" t="n"/>
      <c r="E386" s="143" t="n"/>
      <c r="K386" s="144" t="n"/>
      <c r="L386" s="143" t="n"/>
      <c r="AT386" s="144"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43" t="n"/>
      <c r="BV386" s="144" t="n"/>
      <c r="BW386" s="143" t="n"/>
      <c r="CG386" s="144" t="n"/>
      <c r="DU386" s="144" t="n"/>
      <c r="DV386" s="2" t="n"/>
      <c r="DW386" s="2" t="n"/>
      <c r="DX386" s="2" t="n"/>
      <c r="DY386" s="2" t="n"/>
      <c r="DZ386" s="2" t="n"/>
      <c r="EA386" s="2" t="n"/>
      <c r="EB386" s="2" t="n"/>
      <c r="EC386" s="2" t="n"/>
    </row>
    <row r="387" ht="6.75" customHeight="1" s="118">
      <c r="A387" s="2" t="n"/>
      <c r="B387" s="2" t="n"/>
      <c r="C387" s="2" t="n"/>
      <c r="D387" s="2" t="n"/>
      <c r="E387" s="143" t="n"/>
      <c r="K387" s="144" t="n"/>
      <c r="L387" s="143" t="n"/>
      <c r="AT387" s="144"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43" t="n"/>
      <c r="BV387" s="144" t="n"/>
      <c r="BW387" s="143" t="n"/>
      <c r="CG387" s="144" t="n"/>
      <c r="DU387" s="144" t="n"/>
      <c r="DV387" s="2" t="n"/>
      <c r="DW387" s="2" t="n"/>
      <c r="DX387" s="2" t="n"/>
      <c r="DY387" s="2" t="n"/>
      <c r="DZ387" s="2" t="n"/>
      <c r="EA387" s="2" t="n"/>
      <c r="EB387" s="2" t="n"/>
      <c r="EC387" s="2" t="n"/>
    </row>
    <row r="388" ht="3.75" customHeight="1" s="118">
      <c r="A388" s="2" t="n"/>
      <c r="B388" s="2" t="n"/>
      <c r="C388" s="2" t="n"/>
      <c r="D388" s="2" t="n"/>
      <c r="E388" s="147" t="n"/>
      <c r="F388" s="148" t="n"/>
      <c r="G388" s="148" t="n"/>
      <c r="H388" s="148" t="n"/>
      <c r="I388" s="148" t="n"/>
      <c r="J388" s="148" t="n"/>
      <c r="K388" s="149" t="n"/>
      <c r="L388" s="147" t="n"/>
      <c r="M388" s="148" t="n"/>
      <c r="N388" s="148" t="n"/>
      <c r="O388" s="148" t="n"/>
      <c r="P388" s="148" t="n"/>
      <c r="Q388" s="148" t="n"/>
      <c r="R388" s="148" t="n"/>
      <c r="S388" s="148" t="n"/>
      <c r="T388" s="148" t="n"/>
      <c r="U388" s="148" t="n"/>
      <c r="X388" s="148" t="n"/>
      <c r="Y388" s="148" t="n"/>
      <c r="AC388" s="148" t="n"/>
      <c r="AD388" s="148" t="n"/>
      <c r="AH388" s="148" t="n"/>
      <c r="AI388" s="148" t="n"/>
      <c r="AJ388" s="148" t="n"/>
      <c r="AK388" s="148" t="n"/>
      <c r="AL388" s="148" t="n"/>
      <c r="AM388" s="148" t="n"/>
      <c r="AN388" s="148" t="n"/>
      <c r="AO388" s="148" t="n"/>
      <c r="AP388" s="148" t="n"/>
      <c r="AQ388" s="148" t="n"/>
      <c r="AR388" s="148" t="n"/>
      <c r="AS388" s="148" t="n"/>
      <c r="AT388" s="149"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43" t="n"/>
      <c r="BV388" s="144" t="n"/>
      <c r="BW388" s="143" t="n"/>
      <c r="CG388" s="144" t="n"/>
      <c r="DU388" s="144" t="n"/>
      <c r="DV388" s="2" t="n"/>
      <c r="DW388" s="2" t="n"/>
      <c r="DX388" s="2" t="n"/>
      <c r="DY388" s="2" t="n"/>
      <c r="DZ388" s="2" t="n"/>
      <c r="EA388" s="2" t="n"/>
      <c r="EB388" s="2" t="n"/>
      <c r="EC388" s="2" t="n"/>
    </row>
    <row r="389" ht="6.75" customHeight="1" s="118">
      <c r="A389" s="2" t="n"/>
      <c r="B389" s="2" t="n"/>
      <c r="C389" s="2" t="n"/>
      <c r="D389" s="2" t="n"/>
      <c r="E389" s="161" t="inlineStr">
        <is>
          <t>ふ り が な</t>
        </is>
      </c>
      <c r="F389" s="140" t="n"/>
      <c r="G389" s="140" t="n"/>
      <c r="H389" s="140" t="n"/>
      <c r="I389" s="140" t="n"/>
      <c r="J389" s="140" t="n"/>
      <c r="K389" s="141" t="n"/>
      <c r="L389" s="162">
        <f>計算!$J$7</f>
        <v/>
      </c>
      <c r="M389" s="140" t="n"/>
      <c r="N389" s="140" t="n"/>
      <c r="O389" s="140" t="n"/>
      <c r="P389" s="140" t="n"/>
      <c r="Q389" s="140" t="n"/>
      <c r="R389" s="140" t="n"/>
      <c r="S389" s="140" t="n"/>
      <c r="T389" s="140" t="n"/>
      <c r="U389" s="140" t="n"/>
      <c r="V389" s="140" t="n"/>
      <c r="W389" s="140" t="n"/>
      <c r="X389" s="140" t="n"/>
      <c r="Y389" s="140" t="n"/>
      <c r="Z389" s="140" t="n"/>
      <c r="AA389" s="140" t="n"/>
      <c r="AB389" s="140" t="n"/>
      <c r="AC389" s="140" t="n"/>
      <c r="AD389" s="140" t="n"/>
      <c r="AE389" s="140" t="n"/>
      <c r="AF389" s="140" t="n"/>
      <c r="AG389" s="140" t="n"/>
      <c r="AH389" s="140" t="n"/>
      <c r="AI389" s="140" t="n"/>
      <c r="AJ389" s="140" t="n"/>
      <c r="AK389" s="140" t="n"/>
      <c r="AL389" s="140" t="n"/>
      <c r="AM389" s="140" t="n"/>
      <c r="AN389" s="140" t="n"/>
      <c r="AO389" s="140" t="n"/>
      <c r="AP389" s="140" t="n"/>
      <c r="AQ389" s="140" t="n"/>
      <c r="AR389" s="140" t="n"/>
      <c r="AS389" s="140" t="n"/>
      <c r="AT389" s="140" t="n"/>
      <c r="AU389" s="140" t="n"/>
      <c r="AV389" s="140" t="n"/>
      <c r="AW389" s="140" t="n"/>
      <c r="AX389" s="140" t="n"/>
      <c r="AY389" s="140" t="n"/>
      <c r="AZ389" s="140" t="n"/>
      <c r="BA389" s="140" t="n"/>
      <c r="BB389" s="140" t="n"/>
      <c r="BC389" s="140" t="n"/>
      <c r="BD389" s="140" t="n"/>
      <c r="BE389" s="140" t="n"/>
      <c r="BF389" s="140" t="n"/>
      <c r="BG389" s="140" t="n"/>
      <c r="BH389" s="140" t="n"/>
      <c r="BI389" s="141" t="n"/>
      <c r="BJ389" s="2" t="n"/>
      <c r="BK389" s="2" t="n"/>
      <c r="BL389" s="2" t="n"/>
      <c r="BM389" s="2" t="n"/>
      <c r="BN389" s="2" t="n"/>
      <c r="BO389" s="2" t="n"/>
      <c r="BP389" s="143" t="n"/>
      <c r="BV389" s="144" t="n"/>
      <c r="BW389" s="143" t="n"/>
      <c r="CG389" s="144" t="n"/>
      <c r="DU389" s="144" t="n"/>
      <c r="DV389" s="2" t="n"/>
      <c r="DW389" s="2" t="n"/>
      <c r="DX389" s="2" t="n"/>
      <c r="DY389" s="2" t="n"/>
      <c r="DZ389" s="2" t="n"/>
      <c r="EA389" s="2" t="n"/>
      <c r="EB389" s="2" t="n"/>
      <c r="EC389" s="2" t="n"/>
    </row>
    <row r="390" ht="6.75" customHeight="1" s="118">
      <c r="A390" s="2" t="n"/>
      <c r="B390" s="2" t="n"/>
      <c r="C390" s="2" t="n"/>
      <c r="D390" s="2" t="n"/>
      <c r="E390" s="143" t="n"/>
      <c r="K390" s="144" t="n"/>
      <c r="BI390" s="144" t="n"/>
      <c r="BJ390" s="2" t="n"/>
      <c r="BK390" s="2" t="n"/>
      <c r="BL390" s="2" t="n"/>
      <c r="BM390" s="2" t="n"/>
      <c r="BN390" s="2" t="n"/>
      <c r="BO390" s="2" t="n"/>
      <c r="BP390" s="143" t="n"/>
      <c r="BV390" s="144" t="n"/>
      <c r="BW390" s="143" t="n"/>
      <c r="CG390" s="144" t="n"/>
      <c r="DU390" s="144" t="n"/>
      <c r="DV390" s="2" t="n"/>
      <c r="DW390" s="2" t="n"/>
      <c r="DX390" s="2" t="n"/>
      <c r="DY390" s="2" t="n"/>
      <c r="DZ390" s="2" t="n"/>
      <c r="EA390" s="2" t="n"/>
      <c r="EB390" s="2" t="n"/>
      <c r="EC390" s="2" t="n"/>
    </row>
    <row r="391" ht="6.75" customHeight="1" s="118">
      <c r="A391" s="2" t="n"/>
      <c r="B391" s="2" t="n"/>
      <c r="C391" s="2" t="n"/>
      <c r="D391" s="2" t="n"/>
      <c r="E391" s="163" t="n"/>
      <c r="F391" s="164" t="n"/>
      <c r="G391" s="164" t="n"/>
      <c r="H391" s="164" t="n"/>
      <c r="I391" s="164" t="n"/>
      <c r="J391" s="164" t="n"/>
      <c r="K391" s="165" t="n"/>
      <c r="L391" s="164" t="n"/>
      <c r="M391" s="164" t="n"/>
      <c r="N391" s="164" t="n"/>
      <c r="O391" s="164" t="n"/>
      <c r="P391" s="164" t="n"/>
      <c r="Q391" s="164" t="n"/>
      <c r="R391" s="164" t="n"/>
      <c r="S391" s="164" t="n"/>
      <c r="T391" s="164" t="n"/>
      <c r="U391" s="164" t="n"/>
      <c r="V391" s="164" t="n"/>
      <c r="W391" s="164" t="n"/>
      <c r="X391" s="164" t="n"/>
      <c r="Y391" s="164" t="n"/>
      <c r="Z391" s="164" t="n"/>
      <c r="AA391" s="164" t="n"/>
      <c r="AB391" s="164" t="n"/>
      <c r="AC391" s="164" t="n"/>
      <c r="AD391" s="164" t="n"/>
      <c r="AE391" s="164" t="n"/>
      <c r="AF391" s="164" t="n"/>
      <c r="AG391" s="164" t="n"/>
      <c r="AH391" s="164" t="n"/>
      <c r="AI391" s="164" t="n"/>
      <c r="AJ391" s="164" t="n"/>
      <c r="AK391" s="164" t="n"/>
      <c r="AL391" s="164" t="n"/>
      <c r="AM391" s="164" t="n"/>
      <c r="AN391" s="164" t="n"/>
      <c r="AO391" s="164" t="n"/>
      <c r="AP391" s="164" t="n"/>
      <c r="AQ391" s="164" t="n"/>
      <c r="AR391" s="164" t="n"/>
      <c r="AS391" s="164" t="n"/>
      <c r="AT391" s="164" t="n"/>
      <c r="AU391" s="164" t="n"/>
      <c r="AV391" s="164" t="n"/>
      <c r="AW391" s="164" t="n"/>
      <c r="AX391" s="164" t="n"/>
      <c r="AY391" s="164" t="n"/>
      <c r="AZ391" s="164" t="n"/>
      <c r="BA391" s="164" t="n"/>
      <c r="BB391" s="164" t="n"/>
      <c r="BC391" s="164" t="n"/>
      <c r="BD391" s="164" t="n"/>
      <c r="BE391" s="164" t="n"/>
      <c r="BF391" s="164" t="n"/>
      <c r="BG391" s="164" t="n"/>
      <c r="BH391" s="164" t="n"/>
      <c r="BI391" s="165" t="n"/>
      <c r="BJ391" s="2" t="n"/>
      <c r="BK391" s="2" t="n"/>
      <c r="BL391" s="2" t="n"/>
      <c r="BM391" s="2" t="n"/>
      <c r="BN391" s="2" t="n"/>
      <c r="BO391" s="2" t="n"/>
      <c r="BP391" s="143" t="n"/>
      <c r="BV391" s="144" t="n"/>
      <c r="BW391" s="143" t="n"/>
      <c r="CG391" s="144" t="n"/>
      <c r="DU391" s="144" t="n"/>
      <c r="DV391" s="2" t="n"/>
      <c r="DW391" s="2" t="n"/>
      <c r="DX391" s="2" t="n"/>
      <c r="DY391" s="2" t="n"/>
      <c r="DZ391" s="2" t="n"/>
      <c r="EA391" s="2" t="n"/>
      <c r="EB391" s="2" t="n"/>
      <c r="EC391" s="2" t="n"/>
    </row>
    <row r="392" ht="6.75" customHeight="1" s="118">
      <c r="A392" s="2" t="n"/>
      <c r="B392" s="2" t="n"/>
      <c r="C392" s="2" t="n"/>
      <c r="D392" s="2" t="n"/>
      <c r="E392" s="166" t="inlineStr">
        <is>
          <t>現住所</t>
        </is>
      </c>
      <c r="F392" s="167" t="n"/>
      <c r="G392" s="167" t="n"/>
      <c r="H392" s="167" t="n"/>
      <c r="I392" s="167" t="n"/>
      <c r="J392" s="167" t="n"/>
      <c r="K392" s="168" t="n"/>
      <c r="L392" s="107" t="inlineStr">
        <is>
          <t>〒</t>
        </is>
      </c>
      <c r="M392" s="167" t="n"/>
      <c r="N392" s="167" t="n"/>
      <c r="O392" s="167" t="n"/>
      <c r="P392" s="169">
        <f>計算!$H$7</f>
        <v/>
      </c>
      <c r="Q392" s="167" t="n"/>
      <c r="R392" s="167" t="n"/>
      <c r="S392" s="167" t="n"/>
      <c r="T392" s="167" t="n"/>
      <c r="U392" s="167" t="n"/>
      <c r="V392" s="167" t="n"/>
      <c r="W392" s="167" t="n"/>
      <c r="X392" s="167" t="n"/>
      <c r="Y392" s="167" t="n"/>
      <c r="Z392" s="167" t="n"/>
      <c r="AA392" s="167" t="n"/>
      <c r="AB392" s="167" t="n"/>
      <c r="AC392" s="167" t="n"/>
      <c r="AD392" s="167" t="n"/>
      <c r="AE392" s="167" t="n"/>
      <c r="AF392" s="167" t="n"/>
      <c r="AG392" s="167" t="n"/>
      <c r="AH392" s="167" t="n"/>
      <c r="AI392" s="167" t="n"/>
      <c r="AJ392" s="167"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43" t="n"/>
      <c r="BV392" s="144" t="n"/>
      <c r="BW392" s="143" t="n"/>
      <c r="CG392" s="144" t="n"/>
      <c r="DU392" s="144" t="n"/>
      <c r="DV392" s="2" t="n"/>
      <c r="DW392" s="2" t="n"/>
      <c r="DX392" s="2" t="n"/>
      <c r="DY392" s="2" t="n"/>
      <c r="DZ392" s="2" t="n"/>
      <c r="EA392" s="2" t="n"/>
      <c r="EB392" s="2" t="n"/>
      <c r="EC392" s="2" t="n"/>
    </row>
    <row r="393" ht="4.5" customHeight="1" s="118">
      <c r="A393" s="2" t="n"/>
      <c r="B393" s="2" t="n"/>
      <c r="C393" s="2" t="n"/>
      <c r="D393" s="2" t="n"/>
      <c r="E393" s="143" t="n"/>
      <c r="K393" s="144" t="n"/>
      <c r="L393" s="143"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47" t="n"/>
      <c r="BQ393" s="148" t="n"/>
      <c r="BR393" s="148" t="n"/>
      <c r="BS393" s="148" t="n"/>
      <c r="BT393" s="148" t="n"/>
      <c r="BU393" s="148" t="n"/>
      <c r="BV393" s="149" t="n"/>
      <c r="BW393" s="147" t="n"/>
      <c r="BX393" s="148" t="n"/>
      <c r="BY393" s="148" t="n"/>
      <c r="BZ393" s="148" t="n"/>
      <c r="CA393" s="148" t="n"/>
      <c r="CB393" s="148" t="n"/>
      <c r="CC393" s="148" t="n"/>
      <c r="CD393" s="148" t="n"/>
      <c r="CE393" s="148" t="n"/>
      <c r="CF393" s="148" t="n"/>
      <c r="CG393" s="149" t="n"/>
      <c r="DU393" s="144" t="n"/>
      <c r="DV393" s="2" t="n"/>
      <c r="DW393" s="2" t="n"/>
      <c r="DX393" s="2" t="n"/>
      <c r="DY393" s="2" t="n"/>
      <c r="DZ393" s="2" t="n"/>
      <c r="EA393" s="2" t="n"/>
      <c r="EB393" s="2" t="n"/>
      <c r="EC393" s="2" t="n"/>
    </row>
    <row r="394" ht="6.75" customHeight="1" s="118">
      <c r="A394" s="2" t="n"/>
      <c r="B394" s="2" t="n"/>
      <c r="C394" s="2" t="n"/>
      <c r="D394" s="2" t="n"/>
      <c r="E394" s="143" t="n"/>
      <c r="K394" s="144" t="n"/>
      <c r="L394" s="143"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0" t="inlineStr">
        <is>
          <t>校内外の諸活動</t>
        </is>
      </c>
      <c r="BQ394" s="140" t="n"/>
      <c r="BR394" s="140" t="n"/>
      <c r="BS394" s="140" t="n"/>
      <c r="BT394" s="140" t="n"/>
      <c r="BU394" s="140" t="n"/>
      <c r="BV394" s="141" t="n"/>
      <c r="BW394" s="171">
        <f>計算!$AQ$7</f>
        <v/>
      </c>
      <c r="BX394" s="140" t="n"/>
      <c r="BY394" s="140" t="n"/>
      <c r="BZ394" s="140" t="n"/>
      <c r="CA394" s="140" t="n"/>
      <c r="CB394" s="140" t="n"/>
      <c r="CC394" s="140" t="n"/>
      <c r="CD394" s="140" t="n"/>
      <c r="CE394" s="140" t="n"/>
      <c r="CF394" s="140" t="n"/>
      <c r="CG394" s="140" t="n"/>
      <c r="CH394" s="140" t="n"/>
      <c r="CI394" s="140" t="n"/>
      <c r="CJ394" s="140" t="n"/>
      <c r="CK394" s="140" t="n"/>
      <c r="CL394" s="140" t="n"/>
      <c r="CM394" s="140" t="n"/>
      <c r="CN394" s="140" t="n"/>
      <c r="CO394" s="140" t="n"/>
      <c r="CP394" s="140" t="n"/>
      <c r="CQ394" s="140" t="n"/>
      <c r="CR394" s="140" t="n"/>
      <c r="CS394" s="140" t="n"/>
      <c r="CT394" s="140" t="n"/>
      <c r="CU394" s="140" t="n"/>
      <c r="CV394" s="140" t="n"/>
      <c r="CW394" s="140" t="n"/>
      <c r="CX394" s="140" t="n"/>
      <c r="CY394" s="140" t="n"/>
      <c r="CZ394" s="140" t="n"/>
      <c r="DA394" s="140" t="n"/>
      <c r="DB394" s="140" t="n"/>
      <c r="DC394" s="140" t="n"/>
      <c r="DD394" s="140" t="n"/>
      <c r="DE394" s="140" t="n"/>
      <c r="DF394" s="140" t="n"/>
      <c r="DG394" s="140" t="n"/>
      <c r="DH394" s="140" t="n"/>
      <c r="DI394" s="140" t="n"/>
      <c r="DJ394" s="140" t="n"/>
      <c r="DK394" s="140" t="n"/>
      <c r="DL394" s="140" t="n"/>
      <c r="DM394" s="140" t="n"/>
      <c r="DN394" s="140" t="n"/>
      <c r="DO394" s="140" t="n"/>
      <c r="DP394" s="140" t="n"/>
      <c r="DQ394" s="140" t="n"/>
      <c r="DR394" s="140" t="n"/>
      <c r="DS394" s="140" t="n"/>
      <c r="DT394" s="140" t="n"/>
      <c r="DU394" s="141" t="n"/>
      <c r="DV394" s="7" t="n"/>
      <c r="DW394" s="2" t="n"/>
      <c r="DX394" s="2" t="n"/>
      <c r="DY394" s="2" t="n"/>
      <c r="DZ394" s="2" t="n"/>
      <c r="EA394" s="2" t="n"/>
      <c r="EB394" s="2" t="n"/>
      <c r="EC394" s="2" t="n"/>
    </row>
    <row r="395" ht="6.75" customHeight="1" s="118">
      <c r="A395" s="2" t="n"/>
      <c r="B395" s="2" t="n"/>
      <c r="C395" s="2" t="n"/>
      <c r="D395" s="2" t="n"/>
      <c r="E395" s="143" t="n"/>
      <c r="K395" s="144" t="n"/>
      <c r="L395" s="172">
        <f>計算!$I$7</f>
        <v/>
      </c>
      <c r="BI395" s="144" t="n"/>
      <c r="BJ395" s="2" t="n"/>
      <c r="BK395" s="2" t="n"/>
      <c r="BL395" s="2" t="n"/>
      <c r="BM395" s="2" t="n"/>
      <c r="BN395" s="2" t="n"/>
      <c r="BO395" s="2" t="n"/>
      <c r="BP395" s="143" t="n"/>
      <c r="BV395" s="144" t="n"/>
      <c r="DU395" s="144" t="n"/>
      <c r="DV395" s="7" t="n"/>
      <c r="DW395" s="2" t="n"/>
      <c r="DX395" s="2" t="n"/>
      <c r="DY395" s="2" t="n"/>
      <c r="DZ395" s="2" t="n"/>
      <c r="EA395" s="2" t="n"/>
      <c r="EB395" s="2" t="n"/>
      <c r="EC395" s="2" t="n"/>
    </row>
    <row r="396" ht="6.75" customHeight="1" s="118">
      <c r="A396" s="2" t="n"/>
      <c r="B396" s="2" t="n"/>
      <c r="C396" s="2" t="n"/>
      <c r="D396" s="2" t="n"/>
      <c r="E396" s="143" t="n"/>
      <c r="K396" s="144" t="n"/>
      <c r="L396" s="143" t="n"/>
      <c r="BI396" s="144" t="n"/>
      <c r="BJ396" s="2" t="n"/>
      <c r="BK396" s="2" t="n"/>
      <c r="BL396" s="2" t="n"/>
      <c r="BM396" s="2" t="n"/>
      <c r="BN396" s="2" t="n"/>
      <c r="BO396" s="2" t="n"/>
      <c r="BP396" s="143" t="n"/>
      <c r="BV396" s="144" t="n"/>
      <c r="DU396" s="144" t="n"/>
      <c r="DV396" s="7" t="n"/>
      <c r="DW396" s="2" t="n"/>
      <c r="DX396" s="2" t="n"/>
      <c r="DY396" s="2" t="n"/>
      <c r="DZ396" s="2" t="n"/>
      <c r="EA396" s="2" t="n"/>
      <c r="EB396" s="2" t="n"/>
      <c r="EC396" s="2" t="n"/>
    </row>
    <row r="397" ht="6.75" customHeight="1" s="118">
      <c r="A397" s="2" t="n"/>
      <c r="B397" s="2" t="n"/>
      <c r="C397" s="2" t="n"/>
      <c r="D397" s="2" t="n"/>
      <c r="E397" s="147" t="n"/>
      <c r="F397" s="148" t="n"/>
      <c r="G397" s="148" t="n"/>
      <c r="H397" s="148" t="n"/>
      <c r="I397" s="148" t="n"/>
      <c r="J397" s="148" t="n"/>
      <c r="K397" s="149" t="n"/>
      <c r="L397" s="147" t="n"/>
      <c r="M397" s="148" t="n"/>
      <c r="N397" s="148" t="n"/>
      <c r="O397" s="148" t="n"/>
      <c r="P397" s="148" t="n"/>
      <c r="Q397" s="148" t="n"/>
      <c r="R397" s="148" t="n"/>
      <c r="S397" s="148" t="n"/>
      <c r="T397" s="148" t="n"/>
      <c r="U397" s="148" t="n"/>
      <c r="V397" s="148" t="n"/>
      <c r="W397" s="148" t="n"/>
      <c r="X397" s="148" t="n"/>
      <c r="Y397" s="148" t="n"/>
      <c r="Z397" s="148" t="n"/>
      <c r="AA397" s="148" t="n"/>
      <c r="AB397" s="148" t="n"/>
      <c r="AC397" s="148" t="n"/>
      <c r="AD397" s="148" t="n"/>
      <c r="AE397" s="148" t="n"/>
      <c r="AF397" s="148" t="n"/>
      <c r="AG397" s="148" t="n"/>
      <c r="AH397" s="148" t="n"/>
      <c r="AI397" s="148" t="n"/>
      <c r="AJ397" s="148" t="n"/>
      <c r="AK397" s="148" t="n"/>
      <c r="AL397" s="148" t="n"/>
      <c r="AM397" s="148" t="n"/>
      <c r="AN397" s="148" t="n"/>
      <c r="AO397" s="148" t="n"/>
      <c r="AP397" s="148" t="n"/>
      <c r="AQ397" s="148" t="n"/>
      <c r="AR397" s="148" t="n"/>
      <c r="AS397" s="148" t="n"/>
      <c r="AT397" s="148" t="n"/>
      <c r="AU397" s="148" t="n"/>
      <c r="AV397" s="148" t="n"/>
      <c r="AW397" s="148" t="n"/>
      <c r="AX397" s="148" t="n"/>
      <c r="AY397" s="148" t="n"/>
      <c r="AZ397" s="148" t="n"/>
      <c r="BA397" s="148" t="n"/>
      <c r="BB397" s="148" t="n"/>
      <c r="BC397" s="148" t="n"/>
      <c r="BD397" s="148" t="n"/>
      <c r="BE397" s="148" t="n"/>
      <c r="BF397" s="148" t="n"/>
      <c r="BG397" s="148" t="n"/>
      <c r="BH397" s="148" t="n"/>
      <c r="BI397" s="149" t="n"/>
      <c r="BJ397" s="2" t="n"/>
      <c r="BK397" s="2" t="n"/>
      <c r="BL397" s="2" t="n"/>
      <c r="BM397" s="2" t="n"/>
      <c r="BN397" s="2" t="n"/>
      <c r="BO397" s="2" t="n"/>
      <c r="BP397" s="143" t="n"/>
      <c r="BV397" s="144" t="n"/>
      <c r="DU397" s="144" t="n"/>
      <c r="DV397" s="7" t="n"/>
      <c r="DW397" s="2" t="n"/>
      <c r="DX397" s="2" t="n"/>
      <c r="DY397" s="2" t="n"/>
      <c r="DZ397" s="2" t="n"/>
      <c r="EA397" s="2" t="n"/>
      <c r="EB397" s="2" t="n"/>
      <c r="EC397" s="2" t="n"/>
    </row>
    <row r="398" ht="6.75" customHeight="1" s="118">
      <c r="A398" s="2" t="n"/>
      <c r="B398" s="2" t="n"/>
      <c r="C398" s="2" t="n"/>
      <c r="D398" s="2" t="n"/>
      <c r="E398" s="161" t="inlineStr">
        <is>
          <t>ふ り が な</t>
        </is>
      </c>
      <c r="F398" s="140" t="n"/>
      <c r="G398" s="140" t="n"/>
      <c r="H398" s="140" t="n"/>
      <c r="I398" s="140" t="n"/>
      <c r="J398" s="140" t="n"/>
      <c r="K398" s="141" t="n"/>
      <c r="L398" s="162">
        <f>計算!$M$7</f>
        <v/>
      </c>
      <c r="M398" s="140" t="n"/>
      <c r="N398" s="140" t="n"/>
      <c r="O398" s="140" t="n"/>
      <c r="P398" s="140" t="n"/>
      <c r="Q398" s="140" t="n"/>
      <c r="R398" s="140" t="n"/>
      <c r="S398" s="140" t="n"/>
      <c r="T398" s="140" t="n"/>
      <c r="U398" s="140" t="n"/>
      <c r="V398" s="140" t="n"/>
      <c r="W398" s="140" t="n"/>
      <c r="X398" s="140" t="n"/>
      <c r="Y398" s="140" t="n"/>
      <c r="Z398" s="140" t="n"/>
      <c r="AA398" s="140" t="n"/>
      <c r="AB398" s="140" t="n"/>
      <c r="AC398" s="140" t="n"/>
      <c r="AD398" s="140" t="n"/>
      <c r="AE398" s="140" t="n"/>
      <c r="AF398" s="140" t="n"/>
      <c r="AG398" s="140" t="n"/>
      <c r="AH398" s="140" t="n"/>
      <c r="AI398" s="140" t="n"/>
      <c r="AJ398" s="140" t="n"/>
      <c r="AK398" s="140" t="n"/>
      <c r="AL398" s="140" t="n"/>
      <c r="AM398" s="140" t="n"/>
      <c r="AN398" s="140" t="n"/>
      <c r="AO398" s="140" t="n"/>
      <c r="AP398" s="140" t="n"/>
      <c r="AQ398" s="140" t="n"/>
      <c r="AR398" s="140" t="n"/>
      <c r="AS398" s="140" t="n"/>
      <c r="AT398" s="140" t="n"/>
      <c r="AU398" s="140" t="n"/>
      <c r="AV398" s="140" t="n"/>
      <c r="AW398" s="140" t="n"/>
      <c r="AX398" s="140" t="n"/>
      <c r="AY398" s="140" t="n"/>
      <c r="AZ398" s="140" t="n"/>
      <c r="BA398" s="140" t="n"/>
      <c r="BB398" s="140" t="n"/>
      <c r="BC398" s="140" t="n"/>
      <c r="BD398" s="140" t="n"/>
      <c r="BE398" s="140" t="n"/>
      <c r="BF398" s="140" t="n"/>
      <c r="BG398" s="140" t="n"/>
      <c r="BH398" s="140" t="n"/>
      <c r="BI398" s="141" t="n"/>
      <c r="BJ398" s="2" t="n"/>
      <c r="BK398" s="2" t="n"/>
      <c r="BL398" s="2" t="n"/>
      <c r="BM398" s="2" t="n"/>
      <c r="BN398" s="2" t="n"/>
      <c r="BO398" s="2" t="n"/>
      <c r="BP398" s="143" t="n"/>
      <c r="BV398" s="144" t="n"/>
      <c r="DU398" s="144" t="n"/>
      <c r="DV398" s="7" t="n"/>
      <c r="DW398" s="2" t="n"/>
      <c r="DX398" s="2" t="n"/>
      <c r="DY398" s="2" t="n"/>
      <c r="DZ398" s="2" t="n"/>
      <c r="EA398" s="2" t="n"/>
      <c r="EB398" s="2" t="n"/>
      <c r="EC398" s="2" t="n"/>
    </row>
    <row r="399" ht="6.75" customHeight="1" s="118">
      <c r="A399" s="2" t="n"/>
      <c r="B399" s="2" t="n"/>
      <c r="C399" s="2" t="n"/>
      <c r="D399" s="2" t="n"/>
      <c r="E399" s="143" t="n"/>
      <c r="K399" s="144" t="n"/>
      <c r="BI399" s="144" t="n"/>
      <c r="BJ399" s="2" t="n"/>
      <c r="BK399" s="2" t="n"/>
      <c r="BL399" s="2" t="n"/>
      <c r="BM399" s="2" t="n"/>
      <c r="BN399" s="2" t="n"/>
      <c r="BO399" s="2" t="n"/>
      <c r="BP399" s="143" t="n"/>
      <c r="BV399" s="144" t="n"/>
      <c r="DU399" s="144" t="n"/>
      <c r="DV399" s="7" t="n"/>
      <c r="DW399" s="2" t="n"/>
      <c r="DX399" s="2" t="n"/>
      <c r="DY399" s="2" t="n"/>
      <c r="DZ399" s="2" t="n"/>
      <c r="EA399" s="2" t="n"/>
      <c r="EB399" s="2" t="n"/>
      <c r="EC399" s="2" t="n"/>
    </row>
    <row r="400" ht="6.75" customHeight="1" s="118">
      <c r="A400" s="2" t="n"/>
      <c r="B400" s="2" t="n"/>
      <c r="C400" s="2" t="n"/>
      <c r="D400" s="2" t="n"/>
      <c r="E400" s="163" t="n"/>
      <c r="F400" s="164" t="n"/>
      <c r="G400" s="164" t="n"/>
      <c r="H400" s="164" t="n"/>
      <c r="I400" s="164" t="n"/>
      <c r="J400" s="164" t="n"/>
      <c r="K400" s="165" t="n"/>
      <c r="L400" s="164" t="n"/>
      <c r="M400" s="164" t="n"/>
      <c r="N400" s="164" t="n"/>
      <c r="O400" s="164" t="n"/>
      <c r="P400" s="164" t="n"/>
      <c r="Q400" s="164" t="n"/>
      <c r="R400" s="164" t="n"/>
      <c r="S400" s="164" t="n"/>
      <c r="T400" s="164" t="n"/>
      <c r="U400" s="164" t="n"/>
      <c r="V400" s="164" t="n"/>
      <c r="W400" s="164" t="n"/>
      <c r="X400" s="164" t="n"/>
      <c r="Y400" s="164" t="n"/>
      <c r="Z400" s="164" t="n"/>
      <c r="AA400" s="164" t="n"/>
      <c r="AB400" s="164" t="n"/>
      <c r="AC400" s="164" t="n"/>
      <c r="AD400" s="164" t="n"/>
      <c r="AE400" s="164" t="n"/>
      <c r="AF400" s="164" t="n"/>
      <c r="AG400" s="164" t="n"/>
      <c r="AH400" s="164" t="n"/>
      <c r="AI400" s="164" t="n"/>
      <c r="AJ400" s="164" t="n"/>
      <c r="AK400" s="164" t="n"/>
      <c r="AL400" s="164" t="n"/>
      <c r="AM400" s="164" t="n"/>
      <c r="AN400" s="164" t="n"/>
      <c r="AO400" s="164" t="n"/>
      <c r="AP400" s="164" t="n"/>
      <c r="AQ400" s="164" t="n"/>
      <c r="AR400" s="164" t="n"/>
      <c r="AS400" s="164" t="n"/>
      <c r="AT400" s="164" t="n"/>
      <c r="AU400" s="164" t="n"/>
      <c r="AV400" s="164" t="n"/>
      <c r="AW400" s="164" t="n"/>
      <c r="AX400" s="164" t="n"/>
      <c r="AY400" s="164" t="n"/>
      <c r="AZ400" s="164" t="n"/>
      <c r="BA400" s="164" t="n"/>
      <c r="BB400" s="164" t="n"/>
      <c r="BC400" s="164" t="n"/>
      <c r="BD400" s="164" t="n"/>
      <c r="BE400" s="164" t="n"/>
      <c r="BF400" s="164" t="n"/>
      <c r="BG400" s="164" t="n"/>
      <c r="BH400" s="164" t="n"/>
      <c r="BI400" s="165" t="n"/>
      <c r="BJ400" s="2" t="n"/>
      <c r="BK400" s="2" t="n"/>
      <c r="BL400" s="2" t="n"/>
      <c r="BM400" s="2" t="n"/>
      <c r="BN400" s="2" t="n"/>
      <c r="BO400" s="2" t="n"/>
      <c r="BP400" s="143" t="n"/>
      <c r="BV400" s="144" t="n"/>
      <c r="DU400" s="144" t="n"/>
      <c r="DV400" s="7" t="n"/>
      <c r="DW400" s="2" t="n"/>
      <c r="DX400" s="2" t="n"/>
      <c r="DY400" s="2" t="n"/>
      <c r="DZ400" s="2" t="n"/>
      <c r="EA400" s="2" t="n"/>
      <c r="EB400" s="2" t="n"/>
      <c r="EC400" s="2" t="n"/>
    </row>
    <row r="401" ht="6.75" customHeight="1" s="118">
      <c r="A401" s="2" t="n"/>
      <c r="B401" s="2" t="n"/>
      <c r="C401" s="2" t="n"/>
      <c r="D401" s="2" t="n"/>
      <c r="E401" s="166" t="inlineStr">
        <is>
          <t>連絡先</t>
        </is>
      </c>
      <c r="F401" s="167" t="n"/>
      <c r="G401" s="167" t="n"/>
      <c r="H401" s="167" t="n"/>
      <c r="I401" s="167" t="n"/>
      <c r="J401" s="167" t="n"/>
      <c r="K401" s="168" t="n"/>
      <c r="L401" s="107" t="inlineStr">
        <is>
          <t>〒</t>
        </is>
      </c>
      <c r="M401" s="167" t="n"/>
      <c r="N401" s="167" t="n"/>
      <c r="O401" s="167" t="n"/>
      <c r="P401" s="173">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43" t="n"/>
      <c r="BV401" s="144" t="n"/>
      <c r="DU401" s="144" t="n"/>
      <c r="DV401" s="7" t="n"/>
      <c r="DW401" s="2" t="n"/>
      <c r="DX401" s="2" t="n"/>
      <c r="DY401" s="2" t="n"/>
      <c r="DZ401" s="2" t="n"/>
      <c r="EA401" s="2" t="n"/>
      <c r="EB401" s="2" t="n"/>
      <c r="EC401" s="2" t="n"/>
    </row>
    <row r="402" ht="6.75" customHeight="1" s="118">
      <c r="A402" s="2" t="n"/>
      <c r="B402" s="2" t="n"/>
      <c r="C402" s="2" t="n"/>
      <c r="D402" s="2" t="n"/>
      <c r="E402" s="143" t="n"/>
      <c r="K402" s="144" t="n"/>
      <c r="L402" s="143"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43" t="n"/>
      <c r="BV402" s="144" t="n"/>
      <c r="DU402" s="144" t="n"/>
      <c r="DV402" s="7" t="n"/>
      <c r="DW402" s="2" t="n"/>
      <c r="DX402" s="2" t="n"/>
      <c r="DY402" s="2" t="n"/>
      <c r="DZ402" s="2" t="n"/>
      <c r="EA402" s="2" t="n"/>
      <c r="EB402" s="2" t="n"/>
      <c r="EC402" s="2" t="n"/>
    </row>
    <row r="403" ht="6.75" customHeight="1" s="118">
      <c r="A403" s="2" t="n"/>
      <c r="B403" s="2" t="n"/>
      <c r="C403" s="2" t="n"/>
      <c r="D403" s="2" t="n"/>
      <c r="E403" s="143" t="n"/>
      <c r="K403" s="144" t="n"/>
      <c r="L403" s="143"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43" t="n"/>
      <c r="BV403" s="144" t="n"/>
      <c r="DU403" s="144" t="n"/>
      <c r="DV403" s="7" t="n"/>
      <c r="DW403" s="2" t="n"/>
      <c r="DX403" s="2" t="n"/>
      <c r="DY403" s="2" t="n"/>
      <c r="DZ403" s="2" t="n"/>
      <c r="EA403" s="2" t="n"/>
      <c r="EB403" s="2" t="n"/>
      <c r="EC403" s="2" t="n"/>
    </row>
    <row r="404" ht="6.75" customHeight="1" s="118">
      <c r="A404" s="2" t="n"/>
      <c r="B404" s="2" t="n"/>
      <c r="C404" s="2" t="n"/>
      <c r="D404" s="2" t="n"/>
      <c r="E404" s="143" t="n"/>
      <c r="K404" s="144" t="n"/>
      <c r="L404" s="174">
        <f>計算!$L$7</f>
        <v/>
      </c>
      <c r="BI404" s="144" t="n"/>
      <c r="BJ404" s="2" t="n"/>
      <c r="BK404" s="2" t="n"/>
      <c r="BL404" s="2" t="n"/>
      <c r="BM404" s="2" t="n"/>
      <c r="BN404" s="2" t="n"/>
      <c r="BO404" s="2" t="n"/>
      <c r="BP404" s="143" t="n"/>
      <c r="BV404" s="144" t="n"/>
      <c r="DU404" s="144" t="n"/>
      <c r="DV404" s="7" t="n"/>
      <c r="DW404" s="2" t="n"/>
      <c r="DX404" s="2" t="n"/>
      <c r="DY404" s="2" t="n"/>
      <c r="DZ404" s="2" t="n"/>
      <c r="EA404" s="2" t="n"/>
      <c r="EB404" s="2" t="n"/>
      <c r="EC404" s="2" t="n"/>
    </row>
    <row r="405" ht="6.75" customHeight="1" s="118">
      <c r="A405" s="2" t="n"/>
      <c r="B405" s="2" t="n"/>
      <c r="C405" s="2" t="n"/>
      <c r="D405" s="2" t="n"/>
      <c r="E405" s="147" t="n"/>
      <c r="F405" s="148" t="n"/>
      <c r="G405" s="148" t="n"/>
      <c r="H405" s="148" t="n"/>
      <c r="I405" s="148" t="n"/>
      <c r="J405" s="148" t="n"/>
      <c r="K405" s="149" t="n"/>
      <c r="L405" s="148" t="n"/>
      <c r="M405" s="148" t="n"/>
      <c r="N405" s="148" t="n"/>
      <c r="O405" s="148" t="n"/>
      <c r="P405" s="148" t="n"/>
      <c r="Q405" s="148" t="n"/>
      <c r="R405" s="148" t="n"/>
      <c r="S405" s="148" t="n"/>
      <c r="T405" s="148" t="n"/>
      <c r="U405" s="148" t="n"/>
      <c r="V405" s="148" t="n"/>
      <c r="W405" s="148" t="n"/>
      <c r="X405" s="148" t="n"/>
      <c r="Y405" s="148" t="n"/>
      <c r="Z405" s="148" t="n"/>
      <c r="AA405" s="148" t="n"/>
      <c r="AB405" s="148" t="n"/>
      <c r="AC405" s="148" t="n"/>
      <c r="AD405" s="148" t="n"/>
      <c r="AE405" s="148" t="n"/>
      <c r="AF405" s="148" t="n"/>
      <c r="AG405" s="148" t="n"/>
      <c r="AH405" s="148" t="n"/>
      <c r="AI405" s="148" t="n"/>
      <c r="AJ405" s="148" t="n"/>
      <c r="AK405" s="148" t="n"/>
      <c r="AL405" s="148" t="n"/>
      <c r="AM405" s="148" t="n"/>
      <c r="AN405" s="148" t="n"/>
      <c r="AO405" s="148" t="n"/>
      <c r="AP405" s="148" t="n"/>
      <c r="AQ405" s="148" t="n"/>
      <c r="AR405" s="148" t="n"/>
      <c r="AS405" s="148" t="n"/>
      <c r="AT405" s="148" t="n"/>
      <c r="AU405" s="148" t="n"/>
      <c r="AV405" s="148" t="n"/>
      <c r="AW405" s="148" t="n"/>
      <c r="AX405" s="148" t="n"/>
      <c r="AY405" s="148" t="n"/>
      <c r="AZ405" s="148" t="n"/>
      <c r="BA405" s="148" t="n"/>
      <c r="BB405" s="148" t="n"/>
      <c r="BC405" s="148" t="n"/>
      <c r="BD405" s="148" t="n"/>
      <c r="BE405" s="148" t="n"/>
      <c r="BF405" s="148" t="n"/>
      <c r="BG405" s="148" t="n"/>
      <c r="BH405" s="148" t="n"/>
      <c r="BI405" s="149" t="n"/>
      <c r="BJ405" s="2" t="n"/>
      <c r="BK405" s="2" t="n"/>
      <c r="BL405" s="2" t="n"/>
      <c r="BM405" s="2" t="n"/>
      <c r="BN405" s="2" t="n"/>
      <c r="BO405" s="2" t="n"/>
      <c r="BP405" s="143" t="n"/>
      <c r="BV405" s="144" t="n"/>
      <c r="DU405" s="144"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43" t="n"/>
      <c r="BV406" s="144" t="n"/>
      <c r="DU406" s="144"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43" t="n"/>
      <c r="BV407" s="144" t="n"/>
      <c r="DU407" s="144"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43" t="n"/>
      <c r="BV408" s="144" t="n"/>
      <c r="DU408" s="144"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43" t="n"/>
      <c r="BV409" s="144" t="n"/>
      <c r="DU409" s="144"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43" t="n"/>
      <c r="BV410" s="144" t="n"/>
      <c r="DU410" s="144"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75" t="n"/>
      <c r="BQ411" s="140" t="n"/>
      <c r="BR411" s="176" t="n"/>
      <c r="BS411" s="140" t="n"/>
      <c r="BT411" s="140" t="n"/>
      <c r="BU411" s="28" t="n"/>
      <c r="BV411" s="29" t="n"/>
      <c r="BW411" s="177">
        <f>計算!$AR$7</f>
        <v/>
      </c>
      <c r="BX411" s="140" t="n"/>
      <c r="BY411" s="140" t="n"/>
      <c r="BZ411" s="140" t="n"/>
      <c r="CA411" s="140" t="n"/>
      <c r="CB411" s="140" t="n"/>
      <c r="CC411" s="140" t="n"/>
      <c r="CD411" s="140" t="n"/>
      <c r="CE411" s="140" t="n"/>
      <c r="CF411" s="140" t="n"/>
      <c r="CG411" s="140" t="n"/>
      <c r="CH411" s="140" t="n"/>
      <c r="CI411" s="140" t="n"/>
      <c r="CJ411" s="140" t="n"/>
      <c r="CK411" s="140" t="n"/>
      <c r="CL411" s="140" t="n"/>
      <c r="CM411" s="140" t="n"/>
      <c r="CN411" s="140" t="n"/>
      <c r="CO411" s="140" t="n"/>
      <c r="CP411" s="140" t="n"/>
      <c r="CQ411" s="140" t="n"/>
      <c r="CR411" s="140" t="n"/>
      <c r="CS411" s="140" t="n"/>
      <c r="CT411" s="140" t="n"/>
      <c r="CU411" s="140" t="n"/>
      <c r="CV411" s="140" t="n"/>
      <c r="CW411" s="140" t="n"/>
      <c r="CX411" s="140" t="n"/>
      <c r="CY411" s="140" t="n"/>
      <c r="CZ411" s="140" t="n"/>
      <c r="DA411" s="140" t="n"/>
      <c r="DB411" s="140" t="n"/>
      <c r="DC411" s="140" t="n"/>
      <c r="DD411" s="140" t="n"/>
      <c r="DE411" s="140" t="n"/>
      <c r="DF411" s="140" t="n"/>
      <c r="DG411" s="140" t="n"/>
      <c r="DH411" s="140" t="n"/>
      <c r="DI411" s="140" t="n"/>
      <c r="DJ411" s="140" t="n"/>
      <c r="DK411" s="140" t="n"/>
      <c r="DL411" s="140" t="n"/>
      <c r="DM411" s="140" t="n"/>
      <c r="DN411" s="140" t="n"/>
      <c r="DO411" s="140" t="n"/>
      <c r="DP411" s="140" t="n"/>
      <c r="DQ411" s="140" t="n"/>
      <c r="DR411" s="140" t="n"/>
      <c r="DS411" s="140" t="n"/>
      <c r="DT411" s="140" t="n"/>
      <c r="DU411" s="141"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43" t="n"/>
      <c r="BU412" s="31" t="n"/>
      <c r="BV412" s="32" t="n"/>
      <c r="DU412" s="144"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43" t="n"/>
      <c r="BU413" s="72" t="n"/>
      <c r="BV413" s="144" t="n"/>
      <c r="DU413" s="144"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43" t="n"/>
      <c r="BV414" s="144" t="n"/>
      <c r="DU414" s="144"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43" t="n"/>
      <c r="BV415" s="144" t="n"/>
      <c r="DU415" s="144"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43" t="n"/>
      <c r="BV416" s="144" t="n"/>
      <c r="DU416" s="144" t="n"/>
      <c r="DV416" s="7" t="n"/>
      <c r="DW416" s="2" t="n"/>
      <c r="DX416" s="2" t="n"/>
      <c r="DY416" s="2" t="n"/>
      <c r="DZ416" s="2" t="n"/>
      <c r="EA416" s="2" t="n"/>
      <c r="EB416" s="2" t="n"/>
      <c r="EC416" s="2" t="n"/>
    </row>
    <row r="417" ht="6.75" customHeight="1" s="118">
      <c r="A417" s="2" t="n"/>
      <c r="B417" s="2" t="n"/>
      <c r="C417" s="2" t="n"/>
      <c r="D417" s="2" t="n"/>
      <c r="E417" s="178" t="inlineStr">
        <is>
          <t>在籍校</t>
        </is>
      </c>
      <c r="F417" s="140" t="n"/>
      <c r="G417" s="140" t="n"/>
      <c r="H417" s="140" t="n"/>
      <c r="I417" s="140" t="n"/>
      <c r="J417" s="140" t="n"/>
      <c r="K417" s="141"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0" t="n"/>
      <c r="AY417" s="140" t="n"/>
      <c r="AZ417" s="140" t="n"/>
      <c r="BA417" s="140" t="n"/>
      <c r="BB417" s="140" t="n"/>
      <c r="BC417" s="140" t="n"/>
      <c r="BD417" s="140" t="n"/>
      <c r="BE417" s="140" t="n"/>
      <c r="BF417" s="140" t="n"/>
      <c r="BG417" s="140" t="n"/>
      <c r="BH417" s="140" t="n"/>
      <c r="BI417" s="141" t="n"/>
      <c r="BJ417" s="2" t="n"/>
      <c r="BK417" s="2" t="n"/>
      <c r="BL417" s="2" t="n"/>
      <c r="BM417" s="2" t="n"/>
      <c r="BN417" s="2" t="n"/>
      <c r="BO417" s="2" t="n"/>
      <c r="BP417" s="143" t="n"/>
      <c r="BV417" s="144" t="n"/>
      <c r="DU417" s="144" t="n"/>
      <c r="DV417" s="2" t="n"/>
      <c r="DW417" s="2" t="n"/>
      <c r="DX417" s="2" t="n"/>
      <c r="DY417" s="2" t="n"/>
      <c r="DZ417" s="2" t="n"/>
      <c r="EA417" s="2" t="n"/>
      <c r="EB417" s="2" t="n"/>
      <c r="EC417" s="2" t="n"/>
    </row>
    <row r="418" ht="6.75" customHeight="1" s="118">
      <c r="A418" s="2" t="n"/>
      <c r="B418" s="2" t="n"/>
      <c r="C418" s="2" t="n"/>
      <c r="D418" s="2" t="n"/>
      <c r="E418" s="143" t="n"/>
      <c r="K418" s="144" t="n"/>
      <c r="L418" s="36" t="n"/>
      <c r="M418" s="19" t="n"/>
      <c r="N418" s="19" t="n"/>
      <c r="O418" s="19" t="n"/>
      <c r="P418" s="19" t="n"/>
      <c r="Q418" s="19" t="n"/>
      <c r="R418" s="19" t="n"/>
      <c r="S418" s="19" t="n"/>
      <c r="T418" s="19" t="n"/>
      <c r="U418" s="19" t="n"/>
      <c r="V418" s="19" t="n"/>
      <c r="W418" s="19" t="n"/>
      <c r="X418" s="37" t="n"/>
      <c r="Y418" s="179">
        <f>計算!$N$7</f>
        <v/>
      </c>
      <c r="BI418" s="144" t="n"/>
      <c r="BJ418" s="2" t="n"/>
      <c r="BK418" s="2" t="n"/>
      <c r="BL418" s="2" t="n"/>
      <c r="BM418" s="2" t="n"/>
      <c r="BN418" s="2" t="n"/>
      <c r="BO418" s="2" t="n"/>
      <c r="BP418" s="143" t="n"/>
      <c r="BV418" s="144" t="n"/>
      <c r="DU418" s="144" t="n"/>
      <c r="DV418" s="2" t="n"/>
      <c r="DW418" s="2" t="n"/>
      <c r="DX418" s="2" t="n"/>
      <c r="DY418" s="2" t="n"/>
      <c r="DZ418" s="2" t="n"/>
      <c r="EA418" s="2" t="n"/>
      <c r="EB418" s="2" t="n"/>
      <c r="EC418" s="2" t="n"/>
    </row>
    <row r="419" ht="6.75" customHeight="1" s="118">
      <c r="A419" s="2" t="n"/>
      <c r="B419" s="2" t="n"/>
      <c r="C419" s="2" t="n"/>
      <c r="D419" s="2" t="n"/>
      <c r="E419" s="143" t="n"/>
      <c r="K419" s="144" t="n"/>
      <c r="L419" s="36" t="n"/>
      <c r="M419" s="19" t="n"/>
      <c r="N419" s="19" t="n"/>
      <c r="O419" s="19" t="n"/>
      <c r="P419" s="180">
        <f>IF(計算!$B$7="","",設定!$B$6)&amp;""</f>
        <v/>
      </c>
      <c r="S419" s="11" t="n"/>
      <c r="T419" s="11" t="n"/>
      <c r="U419" s="181">
        <f>IF(計算!$B$7="","",設定!$B$7)&amp;""</f>
        <v/>
      </c>
      <c r="W419" s="11" t="n"/>
      <c r="X419" s="12" t="n"/>
      <c r="Y419" s="143" t="n"/>
      <c r="BI419" s="144" t="n"/>
      <c r="BJ419" s="2" t="n"/>
      <c r="BK419" s="2" t="n"/>
      <c r="BL419" s="2" t="n"/>
      <c r="BM419" s="2" t="n"/>
      <c r="BN419" s="2" t="n"/>
      <c r="BO419" s="2" t="n"/>
      <c r="BP419" s="143" t="n"/>
      <c r="BV419" s="144" t="n"/>
      <c r="DU419" s="144" t="n"/>
      <c r="DV419" s="2" t="n"/>
      <c r="DW419" s="2" t="n"/>
      <c r="DX419" s="2" t="n"/>
      <c r="DY419" s="2" t="n"/>
      <c r="DZ419" s="2" t="n"/>
      <c r="EA419" s="2" t="n"/>
      <c r="EB419" s="2" t="n"/>
      <c r="EC419" s="2" t="n"/>
    </row>
    <row r="420" ht="6.75" customHeight="1" s="118">
      <c r="A420" s="2" t="n"/>
      <c r="B420" s="2" t="n"/>
      <c r="C420" s="2" t="n"/>
      <c r="D420" s="2" t="n"/>
      <c r="E420" s="143" t="n"/>
      <c r="K420" s="144" t="n"/>
      <c r="L420" s="92" t="inlineStr">
        <is>
          <t>令和</t>
        </is>
      </c>
      <c r="S420" s="52" t="inlineStr">
        <is>
          <t>年</t>
        </is>
      </c>
      <c r="W420" s="53" t="inlineStr">
        <is>
          <t>月</t>
        </is>
      </c>
      <c r="X420" s="144" t="n"/>
      <c r="Y420" s="143" t="n"/>
      <c r="BI420" s="144" t="n"/>
      <c r="BJ420" s="2" t="n"/>
      <c r="BK420" s="2" t="n"/>
      <c r="BL420" s="2" t="n"/>
      <c r="BM420" s="2" t="n"/>
      <c r="BN420" s="2" t="n"/>
      <c r="BO420" s="2" t="n"/>
      <c r="BP420" s="143" t="n"/>
      <c r="BV420" s="144" t="n"/>
      <c r="DU420" s="144" t="n"/>
      <c r="DV420" s="2" t="n"/>
      <c r="DW420" s="2" t="n"/>
      <c r="DX420" s="2" t="n"/>
      <c r="DY420" s="2" t="n"/>
      <c r="DZ420" s="2" t="n"/>
      <c r="EA420" s="2" t="n"/>
      <c r="EB420" s="2" t="n"/>
      <c r="EC420" s="2" t="n"/>
    </row>
    <row r="421" ht="6.75" customHeight="1" s="118">
      <c r="A421" s="2" t="n"/>
      <c r="B421" s="2" t="n"/>
      <c r="C421" s="2" t="n"/>
      <c r="D421" s="2" t="n"/>
      <c r="E421" s="143" t="n"/>
      <c r="K421" s="144" t="n"/>
      <c r="L421" s="143" t="n"/>
      <c r="X421" s="144" t="n"/>
      <c r="Y421" s="143" t="n"/>
      <c r="AW421" s="75" t="inlineStr">
        <is>
          <t>卒業</t>
        </is>
      </c>
      <c r="BI421" s="144" t="n"/>
      <c r="BJ421" s="2" t="n"/>
      <c r="BK421" s="2" t="n"/>
      <c r="BL421" s="2" t="n"/>
      <c r="BM421" s="2" t="n"/>
      <c r="BN421" s="2" t="n"/>
      <c r="BO421" s="2" t="n"/>
      <c r="BP421" s="143" t="n"/>
      <c r="BV421" s="144" t="n"/>
      <c r="DU421" s="144" t="n"/>
      <c r="DV421" s="2" t="n"/>
      <c r="DW421" s="2" t="n"/>
      <c r="DX421" s="2" t="n"/>
      <c r="DY421" s="2" t="n"/>
      <c r="DZ421" s="2" t="n"/>
      <c r="EA421" s="2" t="n"/>
      <c r="EB421" s="2" t="n"/>
      <c r="EC421" s="2" t="n"/>
    </row>
    <row r="422" ht="6.75" customHeight="1" s="118">
      <c r="A422" s="2" t="n"/>
      <c r="B422" s="2" t="n"/>
      <c r="C422" s="2" t="n"/>
      <c r="D422" s="2" t="n"/>
      <c r="E422" s="143" t="n"/>
      <c r="K422" s="144" t="n"/>
      <c r="L422" s="36" t="n"/>
      <c r="M422" s="19" t="n"/>
      <c r="N422" s="19" t="n"/>
      <c r="O422" s="19" t="n"/>
      <c r="P422" s="19" t="n"/>
      <c r="Q422" s="19" t="n"/>
      <c r="R422" s="19" t="n"/>
      <c r="S422" s="19" t="n"/>
      <c r="T422" s="19" t="n"/>
      <c r="U422" s="19" t="n"/>
      <c r="V422" s="19" t="n"/>
      <c r="W422" s="19" t="n"/>
      <c r="X422" s="37" t="n"/>
      <c r="Y422" s="143" t="n"/>
      <c r="BI422" s="144" t="n"/>
      <c r="BJ422" s="2" t="n"/>
      <c r="BK422" s="2" t="n"/>
      <c r="BL422" s="2" t="n"/>
      <c r="BM422" s="2" t="n"/>
      <c r="BN422" s="2" t="n"/>
      <c r="BO422" s="2" t="n"/>
      <c r="BP422" s="143" t="n"/>
      <c r="BV422" s="144" t="n"/>
      <c r="DU422" s="144" t="n"/>
      <c r="DV422" s="2" t="n"/>
      <c r="DW422" s="2" t="n"/>
      <c r="DX422" s="2" t="n"/>
      <c r="DY422" s="2" t="n"/>
      <c r="DZ422" s="2" t="n"/>
      <c r="EA422" s="2" t="n"/>
      <c r="EB422" s="2" t="n"/>
      <c r="EC422" s="2" t="n"/>
    </row>
    <row r="423" ht="6.75" customHeight="1" s="118">
      <c r="A423" s="2" t="n"/>
      <c r="B423" s="2" t="n"/>
      <c r="C423" s="2" t="n"/>
      <c r="D423" s="2" t="n"/>
      <c r="E423" s="143" t="n"/>
      <c r="K423" s="144" t="n"/>
      <c r="L423" s="36" t="n"/>
      <c r="M423" s="19" t="n"/>
      <c r="N423" s="19" t="n"/>
      <c r="O423" s="19" t="n"/>
      <c r="P423" s="19" t="n"/>
      <c r="Q423" s="19" t="n"/>
      <c r="R423" s="19" t="n"/>
      <c r="S423" s="19" t="n"/>
      <c r="T423" s="19" t="n"/>
      <c r="U423" s="19" t="n"/>
      <c r="V423" s="19" t="n"/>
      <c r="W423" s="19" t="n"/>
      <c r="X423" s="37" t="n"/>
      <c r="Y423" s="143" t="n"/>
      <c r="BI423" s="144" t="n"/>
      <c r="BJ423" s="2" t="n"/>
      <c r="BK423" s="2" t="n"/>
      <c r="BL423" s="2" t="n"/>
      <c r="BM423" s="2" t="n"/>
      <c r="BN423" s="2" t="n"/>
      <c r="BO423" s="2" t="n"/>
      <c r="BP423" s="143" t="n"/>
      <c r="BV423" s="144" t="n"/>
      <c r="DU423" s="144" t="n"/>
      <c r="DV423" s="2" t="n"/>
      <c r="DW423" s="2" t="n"/>
      <c r="DX423" s="2" t="n"/>
      <c r="DY423" s="2" t="n"/>
      <c r="DZ423" s="2" t="n"/>
      <c r="EA423" s="2" t="n"/>
      <c r="EB423" s="2" t="n"/>
      <c r="EC423" s="2" t="n"/>
    </row>
    <row r="424" ht="6.75" customHeight="1" s="118">
      <c r="A424" s="2" t="n"/>
      <c r="B424" s="2" t="n"/>
      <c r="C424" s="2" t="n"/>
      <c r="D424" s="2" t="n"/>
      <c r="E424" s="147" t="n"/>
      <c r="F424" s="148" t="n"/>
      <c r="G424" s="148" t="n"/>
      <c r="H424" s="148" t="n"/>
      <c r="I424" s="148" t="n"/>
      <c r="J424" s="148" t="n"/>
      <c r="K424" s="149"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48" t="n"/>
      <c r="AX424" s="148" t="n"/>
      <c r="AY424" s="148" t="n"/>
      <c r="AZ424" s="148" t="n"/>
      <c r="BA424" s="148" t="n"/>
      <c r="BB424" s="148" t="n"/>
      <c r="BC424" s="148" t="n"/>
      <c r="BD424" s="148" t="n"/>
      <c r="BE424" s="148" t="n"/>
      <c r="BF424" s="148" t="n"/>
      <c r="BG424" s="148" t="n"/>
      <c r="BH424" s="148" t="n"/>
      <c r="BI424" s="149" t="n"/>
      <c r="BJ424" s="2" t="n"/>
      <c r="BK424" s="2" t="n"/>
      <c r="BL424" s="2" t="n"/>
      <c r="BM424" s="2" t="n"/>
      <c r="BN424" s="2" t="n"/>
      <c r="BO424" s="2" t="n"/>
      <c r="BP424" s="143" t="n"/>
      <c r="BV424" s="144" t="n"/>
      <c r="DU424" s="144"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0" t="n"/>
      <c r="U425" s="17" t="n"/>
      <c r="V425" s="17" t="n"/>
      <c r="W425" s="76" t="n"/>
      <c r="X425" s="140"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43" t="n"/>
      <c r="BV425" s="144" t="n"/>
      <c r="DU425" s="144"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43" t="n"/>
      <c r="BV426" s="144" t="n"/>
      <c r="DU426" s="144"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43" t="n"/>
      <c r="BV427" s="144" t="n"/>
      <c r="DU427" s="144" t="n"/>
      <c r="DV427" s="2" t="n"/>
      <c r="DW427" s="2" t="n"/>
      <c r="DX427" s="2" t="n"/>
      <c r="DY427" s="2" t="n"/>
      <c r="DZ427" s="2" t="n"/>
      <c r="EA427" s="2" t="n"/>
      <c r="EB427" s="2" t="n"/>
      <c r="EC427" s="2" t="n"/>
    </row>
    <row r="428" ht="6.75" customHeight="1" s="118">
      <c r="A428" s="2" t="n"/>
      <c r="B428" s="2" t="n"/>
      <c r="C428" s="2" t="n"/>
      <c r="D428" s="2" t="n"/>
      <c r="E428" s="182" t="inlineStr">
        <is>
          <t>職　歴</t>
        </is>
      </c>
      <c r="K428" s="144" t="n"/>
      <c r="L428" s="54" t="inlineStr">
        <is>
          <t>平成</t>
        </is>
      </c>
      <c r="M428" s="140" t="n"/>
      <c r="N428" s="140" t="n"/>
      <c r="O428" s="140" t="n"/>
      <c r="P428" s="19" t="n"/>
      <c r="Q428" s="19" t="n"/>
      <c r="R428" s="19" t="n"/>
      <c r="S428" s="19" t="n"/>
      <c r="T428" s="19" t="n"/>
      <c r="U428" s="19" t="n"/>
      <c r="V428" s="19" t="n"/>
      <c r="W428" s="19" t="n"/>
      <c r="X428" s="37" t="n"/>
      <c r="Y428" s="172">
        <f>計算!$AV$7</f>
        <v/>
      </c>
      <c r="BI428" s="144" t="n"/>
      <c r="BJ428" s="2" t="n"/>
      <c r="BK428" s="2" t="n"/>
      <c r="BL428" s="2" t="n"/>
      <c r="BM428" s="2" t="n"/>
      <c r="BN428" s="2" t="n"/>
      <c r="BO428" s="2" t="n"/>
      <c r="BP428" s="143" t="n"/>
      <c r="BV428" s="144" t="n"/>
      <c r="DU428" s="144" t="n"/>
      <c r="DV428" s="2" t="n"/>
      <c r="DW428" s="2" t="n"/>
      <c r="DX428" s="2" t="n"/>
      <c r="DY428" s="2" t="n"/>
      <c r="DZ428" s="2" t="n"/>
      <c r="EA428" s="2" t="n"/>
      <c r="EB428" s="2" t="n"/>
      <c r="EC428" s="2" t="n"/>
    </row>
    <row r="429" ht="6.75" customHeight="1" s="118">
      <c r="A429" s="2" t="n"/>
      <c r="B429" s="2" t="n"/>
      <c r="C429" s="2" t="n"/>
      <c r="D429" s="2" t="n"/>
      <c r="E429" s="143" t="n"/>
      <c r="K429" s="144" t="n"/>
      <c r="L429" s="143" t="n"/>
      <c r="P429" s="19" t="n"/>
      <c r="Q429" s="19" t="n"/>
      <c r="R429" s="19" t="n"/>
      <c r="S429" s="19" t="n"/>
      <c r="T429" s="19" t="n"/>
      <c r="U429" s="19" t="n"/>
      <c r="V429" s="19" t="n"/>
      <c r="W429" s="19" t="n"/>
      <c r="X429" s="37" t="n"/>
      <c r="Y429" s="143" t="n"/>
      <c r="BI429" s="144" t="n"/>
      <c r="BJ429" s="2" t="n"/>
      <c r="BK429" s="2" t="n"/>
      <c r="BL429" s="2" t="n"/>
      <c r="BM429" s="2" t="n"/>
      <c r="BN429" s="2" t="n"/>
      <c r="BO429" s="2" t="n"/>
      <c r="BP429" s="143" t="n"/>
      <c r="BV429" s="144" t="n"/>
      <c r="DU429" s="144" t="n"/>
      <c r="DV429" s="2" t="n"/>
      <c r="DW429" s="2" t="n"/>
      <c r="DX429" s="2" t="n"/>
      <c r="DY429" s="2" t="n"/>
      <c r="DZ429" s="2" t="n"/>
      <c r="EA429" s="2" t="n"/>
      <c r="EB429" s="2" t="n"/>
      <c r="EC429" s="2" t="n"/>
    </row>
    <row r="430" ht="6.75" customHeight="1" s="118">
      <c r="A430" s="2" t="n"/>
      <c r="B430" s="2" t="n"/>
      <c r="C430" s="2" t="n"/>
      <c r="D430" s="2" t="n"/>
      <c r="E430" s="143" t="n"/>
      <c r="K430" s="144" t="n"/>
      <c r="L430" s="143" t="n"/>
      <c r="P430" s="180">
        <f>計算!$AT$7</f>
        <v/>
      </c>
      <c r="S430" s="52" t="inlineStr">
        <is>
          <t>年</t>
        </is>
      </c>
      <c r="U430" s="181">
        <f>計算!$AU$7</f>
        <v/>
      </c>
      <c r="W430" s="53" t="inlineStr">
        <is>
          <t>月</t>
        </is>
      </c>
      <c r="X430" s="144" t="n"/>
      <c r="Y430" s="143" t="n"/>
      <c r="BI430" s="144" t="n"/>
      <c r="BJ430" s="2" t="n"/>
      <c r="BK430" s="2" t="n"/>
      <c r="BL430" s="2" t="n"/>
      <c r="BM430" s="2" t="n"/>
      <c r="BN430" s="2" t="n"/>
      <c r="BO430" s="2" t="n"/>
      <c r="BP430" s="143" t="n"/>
      <c r="BV430" s="144" t="n"/>
      <c r="DU430" s="144" t="n"/>
      <c r="DV430" s="2" t="n"/>
      <c r="DW430" s="2" t="n"/>
      <c r="DX430" s="2" t="n"/>
      <c r="DY430" s="2" t="n"/>
      <c r="DZ430" s="2" t="n"/>
      <c r="EA430" s="2" t="n"/>
      <c r="EB430" s="2" t="n"/>
      <c r="EC430" s="2" t="n"/>
    </row>
    <row r="431" ht="6.75" customHeight="1" s="118">
      <c r="A431" s="2" t="n"/>
      <c r="B431" s="2" t="n"/>
      <c r="C431" s="2" t="n"/>
      <c r="D431" s="2" t="n"/>
      <c r="E431" s="143" t="n"/>
      <c r="K431" s="144" t="n"/>
      <c r="L431" s="49" t="inlineStr">
        <is>
          <t>令和</t>
        </is>
      </c>
      <c r="X431" s="144" t="n"/>
      <c r="Y431" s="143" t="n"/>
      <c r="BI431" s="144" t="n"/>
      <c r="BJ431" s="2" t="n"/>
      <c r="BK431" s="2" t="n"/>
      <c r="BL431" s="2" t="n"/>
      <c r="BM431" s="2" t="n"/>
      <c r="BN431" s="2" t="n"/>
      <c r="BO431" s="2" t="n"/>
      <c r="BP431" s="143" t="n"/>
      <c r="BV431" s="144" t="n"/>
      <c r="DU431" s="144" t="n"/>
      <c r="DV431" s="2" t="n"/>
      <c r="DW431" s="2" t="n"/>
      <c r="DX431" s="2" t="n"/>
      <c r="DY431" s="2" t="n"/>
      <c r="DZ431" s="2" t="n"/>
      <c r="EA431" s="2" t="n"/>
      <c r="EB431" s="2" t="n"/>
      <c r="EC431" s="2" t="n"/>
    </row>
    <row r="432" ht="6.75" customHeight="1" s="118">
      <c r="A432" s="2" t="n"/>
      <c r="B432" s="2" t="n"/>
      <c r="C432" s="2" t="n"/>
      <c r="D432" s="2" t="n"/>
      <c r="E432" s="143" t="n"/>
      <c r="K432" s="144" t="n"/>
      <c r="L432" s="143" t="n"/>
      <c r="P432" s="19" t="n"/>
      <c r="Q432" s="19" t="n"/>
      <c r="R432" s="19" t="n"/>
      <c r="S432" s="19" t="n"/>
      <c r="T432" s="19" t="n"/>
      <c r="U432" s="19" t="n"/>
      <c r="V432" s="19" t="n"/>
      <c r="W432" s="19" t="n"/>
      <c r="X432" s="37" t="n"/>
      <c r="Y432" s="143" t="n"/>
      <c r="BI432" s="144" t="n"/>
      <c r="BJ432" s="2" t="n"/>
      <c r="BK432" s="2" t="n"/>
      <c r="BL432" s="2" t="n"/>
      <c r="BM432" s="2" t="n"/>
      <c r="BN432" s="2" t="n"/>
      <c r="BO432" s="2" t="n"/>
      <c r="BP432" s="143" t="n"/>
      <c r="BV432" s="144" t="n"/>
      <c r="DU432" s="144" t="n"/>
      <c r="DV432" s="2" t="n"/>
      <c r="DW432" s="2" t="n"/>
      <c r="DX432" s="2" t="n"/>
      <c r="DY432" s="2" t="n"/>
      <c r="DZ432" s="2" t="n"/>
      <c r="EA432" s="2" t="n"/>
      <c r="EB432" s="2" t="n"/>
      <c r="EC432" s="2" t="n"/>
    </row>
    <row r="433" ht="5.25" customHeight="1" s="118">
      <c r="A433" s="2" t="n"/>
      <c r="B433" s="2" t="n"/>
      <c r="C433" s="2" t="n"/>
      <c r="D433" s="2" t="n"/>
      <c r="E433" s="143" t="n"/>
      <c r="K433" s="144" t="n"/>
      <c r="L433" s="147" t="n"/>
      <c r="M433" s="148" t="n"/>
      <c r="N433" s="148" t="n"/>
      <c r="O433" s="148" t="n"/>
      <c r="P433" s="20" t="n"/>
      <c r="Q433" s="20" t="n"/>
      <c r="R433" s="20" t="n"/>
      <c r="S433" s="20" t="n"/>
      <c r="T433" s="20" t="n"/>
      <c r="U433" s="20" t="n"/>
      <c r="V433" s="20" t="n"/>
      <c r="W433" s="20" t="n"/>
      <c r="X433" s="39" t="n"/>
      <c r="Y433" s="147" t="n"/>
      <c r="Z433" s="148" t="n"/>
      <c r="AA433" s="148" t="n"/>
      <c r="AB433" s="148" t="n"/>
      <c r="AC433" s="148" t="n"/>
      <c r="AD433" s="148" t="n"/>
      <c r="AE433" s="148" t="n"/>
      <c r="AF433" s="148" t="n"/>
      <c r="AG433" s="148" t="n"/>
      <c r="AH433" s="148" t="n"/>
      <c r="AI433" s="148" t="n"/>
      <c r="AJ433" s="148" t="n"/>
      <c r="AK433" s="148" t="n"/>
      <c r="AL433" s="148" t="n"/>
      <c r="AM433" s="148" t="n"/>
      <c r="AN433" s="148" t="n"/>
      <c r="AO433" s="148" t="n"/>
      <c r="AP433" s="148" t="n"/>
      <c r="AQ433" s="148" t="n"/>
      <c r="AR433" s="148" t="n"/>
      <c r="AS433" s="148" t="n"/>
      <c r="AT433" s="148" t="n"/>
      <c r="AU433" s="148" t="n"/>
      <c r="AV433" s="148" t="n"/>
      <c r="AW433" s="148" t="n"/>
      <c r="AX433" s="148" t="n"/>
      <c r="AY433" s="148" t="n"/>
      <c r="AZ433" s="148" t="n"/>
      <c r="BA433" s="148" t="n"/>
      <c r="BB433" s="148" t="n"/>
      <c r="BC433" s="148" t="n"/>
      <c r="BD433" s="148" t="n"/>
      <c r="BE433" s="148" t="n"/>
      <c r="BF433" s="148" t="n"/>
      <c r="BG433" s="148" t="n"/>
      <c r="BH433" s="148" t="n"/>
      <c r="BI433" s="149" t="n"/>
      <c r="BJ433" s="2" t="n"/>
      <c r="BK433" s="2" t="n"/>
      <c r="BL433" s="2" t="n"/>
      <c r="BM433" s="2" t="n"/>
      <c r="BN433" s="2" t="n"/>
      <c r="BO433" s="2" t="n"/>
      <c r="BP433" s="143" t="n"/>
      <c r="BV433" s="144" t="n"/>
      <c r="DU433" s="144" t="n"/>
      <c r="DV433" s="2" t="n"/>
      <c r="DW433" s="2" t="n"/>
      <c r="DX433" s="2" t="n"/>
      <c r="DY433" s="2" t="n"/>
      <c r="DZ433" s="2" t="n"/>
      <c r="EA433" s="2" t="n"/>
      <c r="EB433" s="2" t="n"/>
      <c r="EC433" s="2" t="n"/>
    </row>
    <row r="434" ht="6.75" customHeight="1" s="118">
      <c r="A434" s="2" t="n"/>
      <c r="B434" s="2" t="n"/>
      <c r="C434" s="2" t="n"/>
      <c r="D434" s="2" t="n"/>
      <c r="E434" s="143" t="n"/>
      <c r="K434" s="144" t="n"/>
      <c r="L434" s="54" t="inlineStr">
        <is>
          <t>平成</t>
        </is>
      </c>
      <c r="M434" s="140" t="n"/>
      <c r="N434" s="140" t="n"/>
      <c r="O434" s="140" t="n"/>
      <c r="P434" s="18" t="n"/>
      <c r="Q434" s="18" t="n"/>
      <c r="R434" s="18" t="n"/>
      <c r="S434" s="18" t="n"/>
      <c r="T434" s="18" t="n"/>
      <c r="U434" s="18" t="n"/>
      <c r="V434" s="18" t="n"/>
      <c r="W434" s="18" t="n"/>
      <c r="X434" s="35" t="n"/>
      <c r="Y434" s="172">
        <f>計算!$AY$7</f>
        <v/>
      </c>
      <c r="BI434" s="144" t="n"/>
      <c r="BJ434" s="2" t="n"/>
      <c r="BK434" s="2" t="n"/>
      <c r="BL434" s="2" t="n"/>
      <c r="BM434" s="2" t="n"/>
      <c r="BN434" s="2" t="n"/>
      <c r="BO434" s="2" t="n"/>
      <c r="BP434" s="143" t="n"/>
      <c r="BV434" s="144" t="n"/>
      <c r="DU434" s="144" t="n"/>
      <c r="DV434" s="2" t="n"/>
      <c r="DW434" s="2" t="n"/>
      <c r="DX434" s="2" t="n"/>
      <c r="DY434" s="2" t="n"/>
      <c r="DZ434" s="2" t="n"/>
      <c r="EA434" s="2" t="n"/>
      <c r="EB434" s="2" t="n"/>
      <c r="EC434" s="2" t="n"/>
    </row>
    <row r="435" ht="6.75" customHeight="1" s="118">
      <c r="A435" s="2" t="n"/>
      <c r="B435" s="2" t="n"/>
      <c r="C435" s="2" t="n"/>
      <c r="D435" s="2" t="n"/>
      <c r="E435" s="143" t="n"/>
      <c r="K435" s="144" t="n"/>
      <c r="L435" s="143" t="n"/>
      <c r="P435" s="19" t="n"/>
      <c r="Q435" s="19" t="n"/>
      <c r="R435" s="19" t="n"/>
      <c r="S435" s="19" t="n"/>
      <c r="T435" s="19" t="n"/>
      <c r="U435" s="19" t="n"/>
      <c r="V435" s="19" t="n"/>
      <c r="W435" s="19" t="n"/>
      <c r="X435" s="37" t="n"/>
      <c r="Y435" s="143" t="n"/>
      <c r="BI435" s="144" t="n"/>
      <c r="BJ435" s="2" t="n"/>
      <c r="BK435" s="2" t="n"/>
      <c r="BL435" s="2" t="n"/>
      <c r="BM435" s="2" t="n"/>
      <c r="BN435" s="2" t="n"/>
      <c r="BO435" s="2" t="n"/>
      <c r="BP435" s="143" t="n"/>
      <c r="BV435" s="144" t="n"/>
      <c r="DU435" s="144" t="n"/>
      <c r="DV435" s="2" t="n"/>
      <c r="DW435" s="2" t="n"/>
      <c r="DX435" s="2" t="n"/>
      <c r="DY435" s="2" t="n"/>
      <c r="DZ435" s="2" t="n"/>
      <c r="EA435" s="2" t="n"/>
      <c r="EB435" s="2" t="n"/>
      <c r="EC435" s="2" t="n"/>
    </row>
    <row r="436" ht="6.75" customHeight="1" s="118">
      <c r="A436" s="2" t="n"/>
      <c r="B436" s="2" t="n"/>
      <c r="C436" s="2" t="n"/>
      <c r="D436" s="2" t="n"/>
      <c r="E436" s="143" t="n"/>
      <c r="K436" s="144" t="n"/>
      <c r="L436" s="143" t="n"/>
      <c r="P436" s="180">
        <f>計算!$AW$7</f>
        <v/>
      </c>
      <c r="S436" s="52" t="inlineStr">
        <is>
          <t>年</t>
        </is>
      </c>
      <c r="U436" s="181">
        <f>計算!$AX$7</f>
        <v/>
      </c>
      <c r="W436" s="53" t="inlineStr">
        <is>
          <t>月</t>
        </is>
      </c>
      <c r="X436" s="144" t="n"/>
      <c r="Y436" s="143" t="n"/>
      <c r="BI436" s="144" t="n"/>
      <c r="BJ436" s="2" t="n"/>
      <c r="BK436" s="2" t="n"/>
      <c r="BL436" s="2" t="n"/>
      <c r="BM436" s="2" t="n"/>
      <c r="BN436" s="2" t="n"/>
      <c r="BO436" s="2" t="n"/>
      <c r="BP436" s="143" t="n"/>
      <c r="BV436" s="144" t="n"/>
      <c r="DU436" s="144" t="n"/>
      <c r="DV436" s="2" t="n"/>
      <c r="DW436" s="2" t="n"/>
      <c r="DX436" s="2" t="n"/>
      <c r="DY436" s="2" t="n"/>
      <c r="DZ436" s="2" t="n"/>
      <c r="EA436" s="2" t="n"/>
      <c r="EB436" s="2" t="n"/>
      <c r="EC436" s="2" t="n"/>
    </row>
    <row r="437" ht="6.75" customHeight="1" s="118">
      <c r="A437" s="2" t="n"/>
      <c r="B437" s="2" t="n"/>
      <c r="C437" s="2" t="n"/>
      <c r="D437" s="2" t="n"/>
      <c r="E437" s="143" t="n"/>
      <c r="K437" s="144" t="n"/>
      <c r="L437" s="49" t="inlineStr">
        <is>
          <t>令和</t>
        </is>
      </c>
      <c r="X437" s="144" t="n"/>
      <c r="Y437" s="143" t="n"/>
      <c r="BI437" s="144" t="n"/>
      <c r="BJ437" s="2" t="n"/>
      <c r="BK437" s="2" t="n"/>
      <c r="BL437" s="2" t="n"/>
      <c r="BM437" s="2" t="n"/>
      <c r="BN437" s="2" t="n"/>
      <c r="BO437" s="2" t="n"/>
      <c r="BP437" s="143" t="n"/>
      <c r="BV437" s="144" t="n"/>
      <c r="DU437" s="144" t="n"/>
      <c r="DV437" s="2" t="n"/>
      <c r="DW437" s="2" t="n"/>
      <c r="DX437" s="2" t="n"/>
      <c r="DY437" s="2" t="n"/>
      <c r="DZ437" s="2" t="n"/>
      <c r="EA437" s="2" t="n"/>
      <c r="EB437" s="2" t="n"/>
      <c r="EC437" s="2" t="n"/>
    </row>
    <row r="438" ht="6.75" customHeight="1" s="118">
      <c r="A438" s="2" t="n"/>
      <c r="B438" s="2" t="n"/>
      <c r="C438" s="2" t="n"/>
      <c r="D438" s="2" t="n"/>
      <c r="E438" s="143" t="n"/>
      <c r="K438" s="144" t="n"/>
      <c r="L438" s="143" t="n"/>
      <c r="P438" s="19" t="n"/>
      <c r="Q438" s="19" t="n"/>
      <c r="R438" s="19" t="n"/>
      <c r="S438" s="19" t="n"/>
      <c r="T438" s="19" t="n"/>
      <c r="U438" s="19" t="n"/>
      <c r="V438" s="19" t="n"/>
      <c r="W438" s="19" t="n"/>
      <c r="X438" s="37" t="n"/>
      <c r="Y438" s="143" t="n"/>
      <c r="BI438" s="144" t="n"/>
      <c r="BJ438" s="2" t="n"/>
      <c r="BK438" s="2" t="n"/>
      <c r="BL438" s="2" t="n"/>
      <c r="BM438" s="2" t="n"/>
      <c r="BN438" s="2" t="n"/>
      <c r="BO438" s="2" t="n"/>
      <c r="BP438" s="143" t="n"/>
      <c r="BU438" s="43" t="n"/>
      <c r="BV438" s="44" t="n"/>
      <c r="DU438" s="144" t="n"/>
      <c r="DV438" s="2" t="n"/>
      <c r="DW438" s="2" t="n"/>
      <c r="DX438" s="2" t="n"/>
      <c r="DY438" s="2" t="n"/>
      <c r="DZ438" s="2" t="n"/>
      <c r="EA438" s="2" t="n"/>
      <c r="EB438" s="2" t="n"/>
      <c r="EC438" s="2" t="n"/>
    </row>
    <row r="439" ht="4.5" customHeight="1" s="118">
      <c r="A439" s="2" t="n"/>
      <c r="B439" s="2" t="n"/>
      <c r="C439" s="2" t="n"/>
      <c r="D439" s="2" t="n"/>
      <c r="E439" s="143" t="n"/>
      <c r="K439" s="144" t="n"/>
      <c r="L439" s="147" t="n"/>
      <c r="M439" s="148" t="n"/>
      <c r="N439" s="148" t="n"/>
      <c r="O439" s="148" t="n"/>
      <c r="P439" s="20" t="n"/>
      <c r="Q439" s="20" t="n"/>
      <c r="R439" s="20" t="n"/>
      <c r="S439" s="20" t="n"/>
      <c r="T439" s="20" t="n"/>
      <c r="U439" s="20" t="n"/>
      <c r="V439" s="20" t="n"/>
      <c r="W439" s="20" t="n"/>
      <c r="X439" s="39" t="n"/>
      <c r="Y439" s="147" t="n"/>
      <c r="Z439" s="148" t="n"/>
      <c r="AA439" s="148" t="n"/>
      <c r="AB439" s="148" t="n"/>
      <c r="AC439" s="148" t="n"/>
      <c r="AD439" s="148" t="n"/>
      <c r="AE439" s="148" t="n"/>
      <c r="AF439" s="148" t="n"/>
      <c r="AG439" s="148" t="n"/>
      <c r="AH439" s="148" t="n"/>
      <c r="AI439" s="148" t="n"/>
      <c r="AJ439" s="148" t="n"/>
      <c r="AK439" s="148" t="n"/>
      <c r="AL439" s="148" t="n"/>
      <c r="AM439" s="148" t="n"/>
      <c r="AN439" s="148" t="n"/>
      <c r="AO439" s="148" t="n"/>
      <c r="AP439" s="148" t="n"/>
      <c r="AQ439" s="148" t="n"/>
      <c r="AR439" s="148" t="n"/>
      <c r="AS439" s="148" t="n"/>
      <c r="AT439" s="148" t="n"/>
      <c r="AU439" s="148" t="n"/>
      <c r="AV439" s="148" t="n"/>
      <c r="AW439" s="148" t="n"/>
      <c r="AX439" s="148" t="n"/>
      <c r="AY439" s="148" t="n"/>
      <c r="AZ439" s="148" t="n"/>
      <c r="BA439" s="148" t="n"/>
      <c r="BB439" s="148" t="n"/>
      <c r="BC439" s="148" t="n"/>
      <c r="BD439" s="148" t="n"/>
      <c r="BE439" s="148" t="n"/>
      <c r="BF439" s="148" t="n"/>
      <c r="BG439" s="148" t="n"/>
      <c r="BH439" s="148" t="n"/>
      <c r="BI439" s="149" t="n"/>
      <c r="BJ439" s="2" t="n"/>
      <c r="BK439" s="2" t="n"/>
      <c r="BL439" s="2" t="n"/>
      <c r="BM439" s="2" t="n"/>
      <c r="BN439" s="2" t="n"/>
      <c r="BO439" s="2" t="n"/>
      <c r="BP439" s="147" t="n"/>
      <c r="BQ439" s="148" t="n"/>
      <c r="BR439" s="148" t="n"/>
      <c r="BS439" s="148" t="n"/>
      <c r="BT439" s="148" t="n"/>
      <c r="BU439" s="42" t="n"/>
      <c r="BV439" s="45" t="n"/>
      <c r="BW439" s="148" t="n"/>
      <c r="BX439" s="148" t="n"/>
      <c r="BY439" s="148" t="n"/>
      <c r="BZ439" s="148" t="n"/>
      <c r="CA439" s="148" t="n"/>
      <c r="CB439" s="148" t="n"/>
      <c r="CC439" s="148" t="n"/>
      <c r="CD439" s="148" t="n"/>
      <c r="CE439" s="148" t="n"/>
      <c r="CF439" s="148" t="n"/>
      <c r="CG439" s="148" t="n"/>
      <c r="CH439" s="148" t="n"/>
      <c r="CI439" s="148" t="n"/>
      <c r="CJ439" s="148" t="n"/>
      <c r="CK439" s="148" t="n"/>
      <c r="CL439" s="148" t="n"/>
      <c r="CM439" s="148" t="n"/>
      <c r="CN439" s="148" t="n"/>
      <c r="CO439" s="148" t="n"/>
      <c r="CP439" s="148" t="n"/>
      <c r="CQ439" s="148" t="n"/>
      <c r="CR439" s="148" t="n"/>
      <c r="CS439" s="148" t="n"/>
      <c r="CT439" s="148" t="n"/>
      <c r="CU439" s="148" t="n"/>
      <c r="CV439" s="148" t="n"/>
      <c r="CW439" s="148" t="n"/>
      <c r="CX439" s="148" t="n"/>
      <c r="CY439" s="148" t="n"/>
      <c r="CZ439" s="148" t="n"/>
      <c r="DA439" s="148" t="n"/>
      <c r="DB439" s="148" t="n"/>
      <c r="DC439" s="148" t="n"/>
      <c r="DD439" s="148" t="n"/>
      <c r="DE439" s="148" t="n"/>
      <c r="DF439" s="148" t="n"/>
      <c r="DG439" s="148" t="n"/>
      <c r="DH439" s="148" t="n"/>
      <c r="DI439" s="148" t="n"/>
      <c r="DJ439" s="148" t="n"/>
      <c r="DK439" s="148" t="n"/>
      <c r="DL439" s="148" t="n"/>
      <c r="DM439" s="148" t="n"/>
      <c r="DN439" s="148" t="n"/>
      <c r="DO439" s="148" t="n"/>
      <c r="DP439" s="148" t="n"/>
      <c r="DQ439" s="148" t="n"/>
      <c r="DR439" s="148" t="n"/>
      <c r="DS439" s="148" t="n"/>
      <c r="DT439" s="148" t="n"/>
      <c r="DU439" s="149" t="n"/>
      <c r="DV439" s="2" t="n"/>
      <c r="DW439" s="2" t="n"/>
      <c r="DX439" s="2" t="n"/>
      <c r="DY439" s="2" t="n"/>
      <c r="DZ439" s="2" t="n"/>
      <c r="EA439" s="2" t="n"/>
      <c r="EB439" s="2" t="n"/>
      <c r="EC439" s="2" t="n"/>
    </row>
    <row r="440" ht="6.75" customHeight="1" s="118">
      <c r="A440" s="2" t="n"/>
      <c r="B440" s="2" t="n"/>
      <c r="C440" s="2" t="n"/>
      <c r="D440" s="2" t="n"/>
      <c r="E440" s="143" t="n"/>
      <c r="K440" s="144" t="n"/>
      <c r="L440" s="54" t="inlineStr">
        <is>
          <t>平成</t>
        </is>
      </c>
      <c r="M440" s="140" t="n"/>
      <c r="N440" s="140" t="n"/>
      <c r="O440" s="140"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39" t="inlineStr">
        <is>
          <t>備　考</t>
        </is>
      </c>
      <c r="BQ440" s="140" t="n"/>
      <c r="BR440" s="140" t="n"/>
      <c r="BS440" s="140" t="n"/>
      <c r="BT440" s="140" t="n"/>
      <c r="BU440" s="140" t="n"/>
      <c r="BV440" s="141" t="n"/>
      <c r="BW440" s="177">
        <f>計算!$AS$7</f>
        <v/>
      </c>
      <c r="BX440" s="140" t="n"/>
      <c r="BY440" s="140" t="n"/>
      <c r="BZ440" s="140" t="n"/>
      <c r="CA440" s="140" t="n"/>
      <c r="CB440" s="140" t="n"/>
      <c r="CC440" s="140" t="n"/>
      <c r="CD440" s="140" t="n"/>
      <c r="CE440" s="140" t="n"/>
      <c r="CF440" s="140" t="n"/>
      <c r="CG440" s="140" t="n"/>
      <c r="CH440" s="140" t="n"/>
      <c r="CI440" s="140" t="n"/>
      <c r="CJ440" s="140" t="n"/>
      <c r="CK440" s="140" t="n"/>
      <c r="CL440" s="140" t="n"/>
      <c r="CM440" s="140" t="n"/>
      <c r="CN440" s="140" t="n"/>
      <c r="CO440" s="140" t="n"/>
      <c r="CP440" s="140" t="n"/>
      <c r="CQ440" s="140" t="n"/>
      <c r="CR440" s="140" t="n"/>
      <c r="CS440" s="140" t="n"/>
      <c r="CT440" s="140" t="n"/>
      <c r="CU440" s="140" t="n"/>
      <c r="CV440" s="140" t="n"/>
      <c r="CW440" s="140" t="n"/>
      <c r="CX440" s="140" t="n"/>
      <c r="CY440" s="140" t="n"/>
      <c r="CZ440" s="140" t="n"/>
      <c r="DA440" s="140" t="n"/>
      <c r="DB440" s="140" t="n"/>
      <c r="DC440" s="140" t="n"/>
      <c r="DD440" s="140" t="n"/>
      <c r="DE440" s="140" t="n"/>
      <c r="DF440" s="140" t="n"/>
      <c r="DG440" s="140" t="n"/>
      <c r="DH440" s="140" t="n"/>
      <c r="DI440" s="140" t="n"/>
      <c r="DJ440" s="140" t="n"/>
      <c r="DK440" s="140" t="n"/>
      <c r="DL440" s="140" t="n"/>
      <c r="DM440" s="140" t="n"/>
      <c r="DN440" s="140" t="n"/>
      <c r="DO440" s="140" t="n"/>
      <c r="DP440" s="140" t="n"/>
      <c r="DQ440" s="140" t="n"/>
      <c r="DR440" s="140" t="n"/>
      <c r="DS440" s="140" t="n"/>
      <c r="DT440" s="140" t="n"/>
      <c r="DU440" s="141" t="n"/>
      <c r="DV440" s="2" t="n"/>
      <c r="DW440" s="2" t="n"/>
      <c r="DX440" s="2" t="n"/>
      <c r="DY440" s="2" t="n"/>
      <c r="DZ440" s="2" t="n"/>
      <c r="EA440" s="2" t="n"/>
      <c r="EB440" s="2" t="n"/>
      <c r="EC440" s="2" t="n"/>
    </row>
    <row r="441" ht="6.75" customHeight="1" s="118">
      <c r="A441" s="2" t="n"/>
      <c r="B441" s="2" t="n"/>
      <c r="C441" s="2" t="n"/>
      <c r="D441" s="2" t="n"/>
      <c r="E441" s="143" t="n"/>
      <c r="K441" s="144" t="n"/>
      <c r="L441" s="143"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43" t="n"/>
      <c r="BV441" s="144" t="n"/>
      <c r="DU441" s="144" t="n"/>
      <c r="DV441" s="2" t="n"/>
      <c r="DW441" s="2" t="n"/>
      <c r="DX441" s="2" t="n"/>
      <c r="DY441" s="2" t="n"/>
      <c r="DZ441" s="2" t="n"/>
      <c r="EA441" s="2" t="n"/>
      <c r="EB441" s="2" t="n"/>
      <c r="EC441" s="2" t="n"/>
    </row>
    <row r="442" ht="6.75" customHeight="1" s="118">
      <c r="A442" s="2" t="n"/>
      <c r="B442" s="2" t="n"/>
      <c r="C442" s="2" t="n"/>
      <c r="D442" s="2" t="n"/>
      <c r="E442" s="143" t="n"/>
      <c r="K442" s="144" t="n"/>
      <c r="L442" s="143" t="n"/>
      <c r="P442" s="19" t="n"/>
      <c r="Q442" s="19" t="n"/>
      <c r="R442" s="19" t="n"/>
      <c r="S442" s="52" t="inlineStr">
        <is>
          <t>年</t>
        </is>
      </c>
      <c r="U442" s="11" t="n"/>
      <c r="V442" s="11" t="n"/>
      <c r="W442" s="53" t="inlineStr">
        <is>
          <t>月</t>
        </is>
      </c>
      <c r="X442" s="144"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43" t="n"/>
      <c r="BV442" s="144" t="n"/>
      <c r="DU442" s="144" t="n"/>
      <c r="DV442" s="2" t="n"/>
      <c r="DW442" s="2" t="n"/>
      <c r="DX442" s="2" t="n"/>
      <c r="DY442" s="2" t="n"/>
      <c r="DZ442" s="2" t="n"/>
      <c r="EA442" s="2" t="n"/>
      <c r="EB442" s="2" t="n"/>
      <c r="EC442" s="2" t="n"/>
    </row>
    <row r="443" ht="6.75" customHeight="1" s="118">
      <c r="A443" s="2" t="n"/>
      <c r="B443" s="2" t="n"/>
      <c r="C443" s="2" t="n"/>
      <c r="D443" s="2" t="n"/>
      <c r="E443" s="143" t="n"/>
      <c r="K443" s="144" t="n"/>
      <c r="L443" s="49" t="inlineStr">
        <is>
          <t>令和</t>
        </is>
      </c>
      <c r="P443" s="19" t="n"/>
      <c r="Q443" s="19" t="n"/>
      <c r="R443" s="19" t="n"/>
      <c r="U443" s="11" t="n"/>
      <c r="V443" s="11" t="n"/>
      <c r="X443" s="144"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43" t="n"/>
      <c r="BV443" s="144" t="n"/>
      <c r="DU443" s="144" t="n"/>
      <c r="DV443" s="2" t="n"/>
      <c r="DW443" s="2" t="n"/>
      <c r="DX443" s="2" t="n"/>
      <c r="DY443" s="2" t="n"/>
      <c r="DZ443" s="2" t="n"/>
      <c r="EA443" s="2" t="n"/>
      <c r="EB443" s="2" t="n"/>
      <c r="EC443" s="2" t="n"/>
    </row>
    <row r="444" ht="6.75" customHeight="1" s="118">
      <c r="A444" s="2" t="n"/>
      <c r="B444" s="2" t="n"/>
      <c r="C444" s="2" t="n"/>
      <c r="D444" s="2" t="n"/>
      <c r="E444" s="143" t="n"/>
      <c r="K444" s="144" t="n"/>
      <c r="L444" s="143"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43" t="n"/>
      <c r="BV444" s="144" t="n"/>
      <c r="DU444" s="144" t="n"/>
      <c r="DV444" s="2" t="n"/>
      <c r="DW444" s="2" t="n"/>
      <c r="DX444" s="2" t="n"/>
      <c r="DY444" s="2" t="n"/>
      <c r="DZ444" s="2" t="n"/>
      <c r="EA444" s="2" t="n"/>
      <c r="EB444" s="2" t="n"/>
      <c r="EC444" s="2" t="n"/>
    </row>
    <row r="445" ht="3.75" customHeight="1" s="118">
      <c r="A445" s="2" t="n"/>
      <c r="B445" s="2" t="n"/>
      <c r="C445" s="2" t="n"/>
      <c r="D445" s="2" t="n"/>
      <c r="E445" s="143" t="n"/>
      <c r="K445" s="144" t="n"/>
      <c r="L445" s="147" t="n"/>
      <c r="M445" s="148" t="n"/>
      <c r="N445" s="148" t="n"/>
      <c r="O445" s="148"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43" t="n"/>
      <c r="BV445" s="144" t="n"/>
      <c r="DU445" s="144" t="n"/>
      <c r="DV445" s="2" t="n"/>
      <c r="DW445" s="2" t="n"/>
      <c r="DX445" s="2" t="n"/>
      <c r="DY445" s="2" t="n"/>
      <c r="DZ445" s="2" t="n"/>
      <c r="EA445" s="2" t="n"/>
      <c r="EB445" s="2" t="n"/>
      <c r="EC445" s="2" t="n"/>
    </row>
    <row r="446" ht="6.75" customHeight="1" s="118">
      <c r="A446" s="2" t="n"/>
      <c r="B446" s="2" t="n"/>
      <c r="C446" s="2" t="n"/>
      <c r="D446" s="2" t="n"/>
      <c r="E446" s="143" t="n"/>
      <c r="K446" s="144" t="n"/>
      <c r="L446" s="54" t="inlineStr">
        <is>
          <t>平成</t>
        </is>
      </c>
      <c r="M446" s="140" t="n"/>
      <c r="N446" s="140" t="n"/>
      <c r="O446" s="140"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43" t="n"/>
      <c r="BV446" s="144" t="n"/>
      <c r="DU446" s="144" t="n"/>
      <c r="DV446" s="2" t="n"/>
      <c r="DW446" s="2" t="n"/>
      <c r="DX446" s="2" t="n"/>
      <c r="DY446" s="2" t="n"/>
      <c r="DZ446" s="2" t="n"/>
      <c r="EA446" s="2" t="n"/>
      <c r="EB446" s="2" t="n"/>
      <c r="EC446" s="2" t="n"/>
    </row>
    <row r="447" ht="6.75" customHeight="1" s="118">
      <c r="A447" s="2" t="n"/>
      <c r="B447" s="2" t="n"/>
      <c r="C447" s="2" t="n"/>
      <c r="D447" s="2" t="n"/>
      <c r="E447" s="143" t="n"/>
      <c r="K447" s="144" t="n"/>
      <c r="L447" s="143"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43" t="n"/>
      <c r="BV447" s="144" t="n"/>
      <c r="DU447" s="144" t="n"/>
      <c r="DV447" s="2" t="n"/>
      <c r="DW447" s="2" t="n"/>
      <c r="DX447" s="2" t="n"/>
      <c r="DY447" s="2" t="n"/>
      <c r="DZ447" s="2" t="n"/>
      <c r="EA447" s="2" t="n"/>
      <c r="EB447" s="2" t="n"/>
      <c r="EC447" s="2" t="n"/>
    </row>
    <row r="448" ht="6.75" customHeight="1" s="118">
      <c r="A448" s="2" t="n"/>
      <c r="B448" s="2" t="n"/>
      <c r="C448" s="2" t="n"/>
      <c r="D448" s="2" t="n"/>
      <c r="E448" s="143" t="n"/>
      <c r="K448" s="144" t="n"/>
      <c r="L448" s="143" t="n"/>
      <c r="P448" s="19" t="n"/>
      <c r="Q448" s="19" t="n"/>
      <c r="R448" s="19" t="n"/>
      <c r="S448" s="52" t="inlineStr">
        <is>
          <t>年</t>
        </is>
      </c>
      <c r="U448" s="11" t="n"/>
      <c r="V448" s="11" t="n"/>
      <c r="W448" s="53" t="inlineStr">
        <is>
          <t>月</t>
        </is>
      </c>
      <c r="X448" s="144"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43" t="n"/>
      <c r="BV448" s="144" t="n"/>
      <c r="DU448" s="144" t="n"/>
      <c r="DV448" s="2" t="n"/>
      <c r="DW448" s="2" t="n"/>
      <c r="DX448" s="2" t="n"/>
      <c r="DY448" s="2" t="n"/>
      <c r="DZ448" s="2" t="n"/>
      <c r="EA448" s="2" t="n"/>
      <c r="EB448" s="2" t="n"/>
      <c r="EC448" s="2" t="n"/>
    </row>
    <row r="449" ht="6.75" customHeight="1" s="118">
      <c r="A449" s="2" t="n"/>
      <c r="B449" s="2" t="n"/>
      <c r="C449" s="2" t="n"/>
      <c r="D449" s="2" t="n"/>
      <c r="E449" s="143" t="n"/>
      <c r="K449" s="144" t="n"/>
      <c r="L449" s="49" t="inlineStr">
        <is>
          <t>令和</t>
        </is>
      </c>
      <c r="P449" s="19" t="n"/>
      <c r="Q449" s="19" t="n"/>
      <c r="R449" s="19" t="n"/>
      <c r="U449" s="11" t="n"/>
      <c r="V449" s="11" t="n"/>
      <c r="X449" s="144"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43" t="n"/>
      <c r="BV449" s="144" t="n"/>
      <c r="DU449" s="144" t="n"/>
      <c r="DV449" s="2" t="n"/>
      <c r="DW449" s="2" t="n"/>
      <c r="DX449" s="2" t="n"/>
      <c r="DY449" s="2" t="n"/>
      <c r="DZ449" s="2" t="n"/>
      <c r="EA449" s="2" t="n"/>
      <c r="EB449" s="2" t="n"/>
      <c r="EC449" s="2" t="n"/>
    </row>
    <row r="450" ht="6.75" customHeight="1" s="118">
      <c r="A450" s="2" t="n"/>
      <c r="B450" s="2" t="n"/>
      <c r="C450" s="2" t="n"/>
      <c r="D450" s="2" t="n"/>
      <c r="E450" s="143" t="n"/>
      <c r="K450" s="144" t="n"/>
      <c r="L450" s="143"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43" t="n"/>
      <c r="BV450" s="144" t="n"/>
      <c r="DU450" s="144" t="n"/>
      <c r="DV450" s="2" t="n"/>
      <c r="DW450" s="2" t="n"/>
      <c r="DX450" s="2" t="n"/>
      <c r="DY450" s="2" t="n"/>
      <c r="DZ450" s="2" t="n"/>
      <c r="EA450" s="2" t="n"/>
      <c r="EB450" s="2" t="n"/>
      <c r="EC450" s="2" t="n"/>
    </row>
    <row r="451" ht="6.75" customHeight="1" s="118">
      <c r="A451" s="2" t="n"/>
      <c r="B451" s="2" t="n"/>
      <c r="C451" s="2" t="n"/>
      <c r="D451" s="2" t="n"/>
      <c r="E451" s="147" t="n"/>
      <c r="F451" s="148" t="n"/>
      <c r="G451" s="148" t="n"/>
      <c r="H451" s="148" t="n"/>
      <c r="I451" s="148" t="n"/>
      <c r="J451" s="148" t="n"/>
      <c r="K451" s="149" t="n"/>
      <c r="L451" s="147" t="n"/>
      <c r="M451" s="148" t="n"/>
      <c r="N451" s="148" t="n"/>
      <c r="O451" s="148"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47" t="n"/>
      <c r="BQ451" s="148" t="n"/>
      <c r="BR451" s="148" t="n"/>
      <c r="BS451" s="148" t="n"/>
      <c r="BT451" s="148" t="n"/>
      <c r="BU451" s="148" t="n"/>
      <c r="BV451" s="149" t="n"/>
      <c r="BW451" s="148" t="n"/>
      <c r="BX451" s="148" t="n"/>
      <c r="BY451" s="148" t="n"/>
      <c r="BZ451" s="148" t="n"/>
      <c r="CA451" s="148" t="n"/>
      <c r="CB451" s="148" t="n"/>
      <c r="CC451" s="148" t="n"/>
      <c r="CD451" s="148" t="n"/>
      <c r="CE451" s="148" t="n"/>
      <c r="CF451" s="148" t="n"/>
      <c r="CG451" s="148" t="n"/>
      <c r="CH451" s="148" t="n"/>
      <c r="CI451" s="148" t="n"/>
      <c r="CJ451" s="148" t="n"/>
      <c r="CK451" s="148" t="n"/>
      <c r="CL451" s="148" t="n"/>
      <c r="CM451" s="148" t="n"/>
      <c r="CN451" s="148" t="n"/>
      <c r="CO451" s="148" t="n"/>
      <c r="CP451" s="148" t="n"/>
      <c r="CQ451" s="148" t="n"/>
      <c r="CR451" s="148" t="n"/>
      <c r="CS451" s="148" t="n"/>
      <c r="CT451" s="148" t="n"/>
      <c r="CU451" s="148" t="n"/>
      <c r="CV451" s="148" t="n"/>
      <c r="CW451" s="148" t="n"/>
      <c r="CX451" s="148" t="n"/>
      <c r="CY451" s="148" t="n"/>
      <c r="CZ451" s="148" t="n"/>
      <c r="DA451" s="148" t="n"/>
      <c r="DB451" s="148" t="n"/>
      <c r="DC451" s="148" t="n"/>
      <c r="DD451" s="148" t="n"/>
      <c r="DE451" s="148" t="n"/>
      <c r="DF451" s="148" t="n"/>
      <c r="DG451" s="148" t="n"/>
      <c r="DH451" s="148" t="n"/>
      <c r="DI451" s="148" t="n"/>
      <c r="DJ451" s="148" t="n"/>
      <c r="DK451" s="148" t="n"/>
      <c r="DL451" s="148" t="n"/>
      <c r="DM451" s="148" t="n"/>
      <c r="DN451" s="148" t="n"/>
      <c r="DO451" s="148" t="n"/>
      <c r="DP451" s="148" t="n"/>
      <c r="DQ451" s="148" t="n"/>
      <c r="DR451" s="148" t="n"/>
      <c r="DS451" s="148" t="n"/>
      <c r="DT451" s="148" t="n"/>
      <c r="DU451" s="149"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39" t="inlineStr">
        <is>
          <t xml:space="preserve">資 　格  等      </t>
        </is>
      </c>
      <c r="BQ460" s="140" t="n"/>
      <c r="BR460" s="140" t="n"/>
      <c r="BS460" s="140" t="n"/>
      <c r="BT460" s="140" t="n"/>
      <c r="BU460" s="140" t="n"/>
      <c r="BV460" s="141" t="n"/>
      <c r="BW460" s="142" t="inlineStr">
        <is>
          <t>取  得  年  月</t>
        </is>
      </c>
      <c r="BX460" s="140" t="n"/>
      <c r="BY460" s="140" t="n"/>
      <c r="BZ460" s="140" t="n"/>
      <c r="CA460" s="140" t="n"/>
      <c r="CB460" s="140" t="n"/>
      <c r="CC460" s="140" t="n"/>
      <c r="CD460" s="140" t="n"/>
      <c r="CE460" s="140" t="n"/>
      <c r="CF460" s="140" t="n"/>
      <c r="CG460" s="141" t="n"/>
      <c r="CH460" s="142" t="inlineStr">
        <is>
          <t>資       格       等       の       名       称</t>
        </is>
      </c>
      <c r="CI460" s="140" t="n"/>
      <c r="CJ460" s="140" t="n"/>
      <c r="CK460" s="140" t="n"/>
      <c r="CL460" s="140" t="n"/>
      <c r="CM460" s="140" t="n"/>
      <c r="CN460" s="140" t="n"/>
      <c r="CO460" s="140" t="n"/>
      <c r="CP460" s="140" t="n"/>
      <c r="CQ460" s="140" t="n"/>
      <c r="CR460" s="140" t="n"/>
      <c r="CS460" s="140" t="n"/>
      <c r="CT460" s="140" t="n"/>
      <c r="CU460" s="140" t="n"/>
      <c r="CV460" s="140" t="n"/>
      <c r="CW460" s="140" t="n"/>
      <c r="CX460" s="140" t="n"/>
      <c r="CY460" s="140" t="n"/>
      <c r="CZ460" s="140" t="n"/>
      <c r="DA460" s="140" t="n"/>
      <c r="DB460" s="140" t="n"/>
      <c r="DC460" s="140" t="n"/>
      <c r="DD460" s="140" t="n"/>
      <c r="DE460" s="140" t="n"/>
      <c r="DF460" s="140" t="n"/>
      <c r="DG460" s="140" t="n"/>
      <c r="DH460" s="140" t="n"/>
      <c r="DI460" s="140" t="n"/>
      <c r="DJ460" s="140" t="n"/>
      <c r="DK460" s="140" t="n"/>
      <c r="DL460" s="140" t="n"/>
      <c r="DM460" s="140" t="n"/>
      <c r="DN460" s="140" t="n"/>
      <c r="DO460" s="140" t="n"/>
      <c r="DP460" s="140" t="n"/>
      <c r="DQ460" s="140" t="n"/>
      <c r="DR460" s="140" t="n"/>
      <c r="DS460" s="140" t="n"/>
      <c r="DT460" s="140" t="n"/>
      <c r="DU460" s="141"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43" t="n"/>
      <c r="BV461" s="144" t="n"/>
      <c r="BW461" s="143" t="n"/>
      <c r="CG461" s="144" t="n"/>
      <c r="CH461" s="143" t="n"/>
      <c r="DU461" s="144"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43" t="n"/>
      <c r="BV462" s="144" t="n"/>
      <c r="BW462" s="143" t="n"/>
      <c r="CG462" s="144" t="n"/>
      <c r="CH462" s="143" t="n"/>
      <c r="DU462" s="144"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45">
        <f>IF(計算!$B$8="","",IF(N(設定!$B$3)=0,"",YEAR(設定!$B$3)-2018))&amp;""</f>
        <v/>
      </c>
      <c r="AG463" s="95" t="inlineStr">
        <is>
          <t>年</t>
        </is>
      </c>
      <c r="AI463" s="145">
        <f>IF(計算!$B$8="","",IF(N(設定!$B$3)=0,"",MONTH(設定!$B$3)))&amp;""</f>
        <v/>
      </c>
      <c r="AL463" s="95" t="inlineStr">
        <is>
          <t>月</t>
        </is>
      </c>
      <c r="AN463" s="146">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43" t="n"/>
      <c r="BV463" s="144" t="n"/>
      <c r="BW463" s="147" t="n"/>
      <c r="BX463" s="148" t="n"/>
      <c r="BY463" s="148" t="n"/>
      <c r="BZ463" s="148" t="n"/>
      <c r="CA463" s="148" t="n"/>
      <c r="CB463" s="148" t="n"/>
      <c r="CC463" s="148" t="n"/>
      <c r="CD463" s="148" t="n"/>
      <c r="CE463" s="148" t="n"/>
      <c r="CF463" s="148" t="n"/>
      <c r="CG463" s="149" t="n"/>
      <c r="CH463" s="147" t="n"/>
      <c r="CI463" s="148" t="n"/>
      <c r="CJ463" s="148" t="n"/>
      <c r="CK463" s="148" t="n"/>
      <c r="CL463" s="148" t="n"/>
      <c r="CM463" s="148" t="n"/>
      <c r="CN463" s="148" t="n"/>
      <c r="CO463" s="148" t="n"/>
      <c r="CP463" s="148" t="n"/>
      <c r="CQ463" s="148" t="n"/>
      <c r="CR463" s="148" t="n"/>
      <c r="CS463" s="148" t="n"/>
      <c r="CT463" s="148" t="n"/>
      <c r="CU463" s="148" t="n"/>
      <c r="CV463" s="148" t="n"/>
      <c r="CW463" s="148" t="n"/>
      <c r="CX463" s="148" t="n"/>
      <c r="CY463" s="148" t="n"/>
      <c r="CZ463" s="148" t="n"/>
      <c r="DA463" s="148" t="n"/>
      <c r="DB463" s="148" t="n"/>
      <c r="DC463" s="148" t="n"/>
      <c r="DD463" s="148" t="n"/>
      <c r="DE463" s="148" t="n"/>
      <c r="DF463" s="148" t="n"/>
      <c r="DG463" s="148" t="n"/>
      <c r="DH463" s="148" t="n"/>
      <c r="DI463" s="148" t="n"/>
      <c r="DJ463" s="148" t="n"/>
      <c r="DK463" s="148" t="n"/>
      <c r="DL463" s="148" t="n"/>
      <c r="DM463" s="148" t="n"/>
      <c r="DN463" s="148" t="n"/>
      <c r="DO463" s="148" t="n"/>
      <c r="DP463" s="148" t="n"/>
      <c r="DQ463" s="148" t="n"/>
      <c r="DR463" s="148" t="n"/>
      <c r="DS463" s="148" t="n"/>
      <c r="DT463" s="148" t="n"/>
      <c r="DU463" s="149"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43" t="n"/>
      <c r="BV464" s="144" t="n"/>
      <c r="BW464" s="150">
        <f>計算!$BD$8</f>
        <v/>
      </c>
      <c r="CG464" s="144" t="n"/>
      <c r="CH464" s="151">
        <f>計算!$BE$8</f>
        <v/>
      </c>
      <c r="DU464" s="144"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48" t="n"/>
      <c r="AA465" s="148" t="n"/>
      <c r="AB465" s="148" t="n"/>
      <c r="AC465" s="148" t="n"/>
      <c r="AD465" s="148" t="n"/>
      <c r="AE465" s="148" t="n"/>
      <c r="AF465" s="148" t="n"/>
      <c r="AG465" s="148" t="n"/>
      <c r="AH465" s="148" t="n"/>
      <c r="AI465" s="148" t="n"/>
      <c r="AJ465" s="148" t="n"/>
      <c r="AK465" s="148" t="n"/>
      <c r="AL465" s="148" t="n"/>
      <c r="AM465" s="148" t="n"/>
      <c r="AN465" s="148" t="n"/>
      <c r="AO465" s="148" t="n"/>
      <c r="AP465" s="148" t="n"/>
      <c r="AQ465" s="148" t="n"/>
      <c r="AR465" s="148" t="n"/>
      <c r="AS465" s="148" t="n"/>
      <c r="AT465" s="148" t="n"/>
      <c r="AU465" s="12" t="n"/>
      <c r="AV465" s="7" t="n"/>
      <c r="BI465" s="8" t="n"/>
      <c r="BJ465" s="7" t="n"/>
      <c r="BK465" s="2" t="n"/>
      <c r="BL465" s="2" t="n"/>
      <c r="BM465" s="2" t="n"/>
      <c r="BN465" s="2" t="n"/>
      <c r="BO465" s="2" t="n"/>
      <c r="BP465" s="143" t="n"/>
      <c r="BV465" s="144" t="n"/>
      <c r="BW465" s="143" t="n"/>
      <c r="CG465" s="144" t="n"/>
      <c r="DU465" s="144" t="n"/>
      <c r="DV465" s="2" t="n"/>
      <c r="DW465" s="2" t="n"/>
      <c r="DX465" s="2" t="n"/>
      <c r="DY465" s="2" t="n"/>
      <c r="DZ465" s="2" t="n"/>
      <c r="EA465" s="2" t="n"/>
      <c r="EB465" s="2" t="n"/>
      <c r="EC465" s="2" t="n"/>
    </row>
    <row r="466" ht="6.75" customHeight="1" s="118">
      <c r="A466" s="2" t="n"/>
      <c r="B466" s="2" t="n"/>
      <c r="C466" s="2" t="n"/>
      <c r="D466" s="2" t="n"/>
      <c r="E466" s="142" t="inlineStr">
        <is>
          <t>ふ り が な</t>
        </is>
      </c>
      <c r="F466" s="140" t="n"/>
      <c r="G466" s="140" t="n"/>
      <c r="H466" s="140" t="n"/>
      <c r="I466" s="140" t="n"/>
      <c r="J466" s="140" t="n"/>
      <c r="K466" s="141" t="n"/>
      <c r="L466" s="152">
        <f>計算!$C$8</f>
        <v/>
      </c>
      <c r="M466" s="140" t="n"/>
      <c r="N466" s="140" t="n"/>
      <c r="O466" s="140" t="n"/>
      <c r="P466" s="140" t="n"/>
      <c r="Q466" s="140" t="n"/>
      <c r="R466" s="140" t="n"/>
      <c r="S466" s="140" t="n"/>
      <c r="T466" s="140" t="n"/>
      <c r="U466" s="140" t="n"/>
      <c r="V466" s="140" t="n"/>
      <c r="W466" s="140" t="n"/>
      <c r="X466" s="140" t="n"/>
      <c r="Y466" s="140" t="n"/>
      <c r="Z466" s="140" t="n"/>
      <c r="AA466" s="140" t="n"/>
      <c r="AB466" s="140" t="n"/>
      <c r="AC466" s="140" t="n"/>
      <c r="AD466" s="140" t="n"/>
      <c r="AE466" s="140" t="n"/>
      <c r="AF466" s="140" t="n"/>
      <c r="AG466" s="140" t="n"/>
      <c r="AH466" s="140" t="n"/>
      <c r="AI466" s="140" t="n"/>
      <c r="AJ466" s="140" t="n"/>
      <c r="AK466" s="140" t="n"/>
      <c r="AL466" s="140" t="n"/>
      <c r="AM466" s="140" t="n"/>
      <c r="AN466" s="140" t="n"/>
      <c r="AO466" s="140" t="n"/>
      <c r="AP466" s="140" t="n"/>
      <c r="AQ466" s="140" t="n"/>
      <c r="AR466" s="140" t="n"/>
      <c r="AS466" s="140" t="n"/>
      <c r="AT466" s="141"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43" t="n"/>
      <c r="BV466" s="144" t="n"/>
      <c r="BW466" s="143" t="n"/>
      <c r="CG466" s="144" t="n"/>
      <c r="DU466" s="144" t="n"/>
      <c r="DV466" s="2" t="n"/>
      <c r="DW466" s="2" t="n"/>
      <c r="DX466" s="2" t="n"/>
      <c r="DY466" s="2" t="n"/>
      <c r="DZ466" s="2" t="n"/>
      <c r="EA466" s="2" t="n"/>
      <c r="EB466" s="2" t="n"/>
      <c r="EC466" s="2" t="n"/>
    </row>
    <row r="467" ht="6.75" customHeight="1" s="118">
      <c r="A467" s="2" t="n"/>
      <c r="B467" s="2" t="n"/>
      <c r="C467" s="2" t="n"/>
      <c r="D467" s="2" t="n"/>
      <c r="E467" s="143" t="n"/>
      <c r="K467" s="144" t="n"/>
      <c r="AT467" s="144"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43" t="n"/>
      <c r="BV467" s="144" t="n"/>
      <c r="BW467" s="143" t="n"/>
      <c r="CG467" s="144" t="n"/>
      <c r="DU467" s="144" t="n"/>
      <c r="DV467" s="2" t="n"/>
      <c r="DW467" s="2" t="n"/>
      <c r="DX467" s="2" t="n"/>
      <c r="DY467" s="2" t="n"/>
      <c r="DZ467" s="2" t="n"/>
      <c r="EA467" s="2" t="n"/>
      <c r="EB467" s="2" t="n"/>
      <c r="EC467" s="2" t="n"/>
    </row>
    <row r="468" ht="6.75" customHeight="1" s="118">
      <c r="A468" s="2" t="n"/>
      <c r="B468" s="2" t="n"/>
      <c r="C468" s="2" t="n"/>
      <c r="D468" s="2" t="n"/>
      <c r="E468" s="143" t="n"/>
      <c r="K468" s="144" t="n"/>
      <c r="AT468" s="144"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43" t="n"/>
      <c r="BV468" s="144" t="n"/>
      <c r="BW468" s="143" t="n"/>
      <c r="CG468" s="144" t="n"/>
      <c r="DU468" s="144" t="n"/>
      <c r="DV468" s="2" t="n"/>
      <c r="DW468" s="2" t="n"/>
      <c r="DX468" s="2" t="n"/>
      <c r="DY468" s="2" t="n"/>
      <c r="DZ468" s="2" t="n"/>
      <c r="EA468" s="2" t="n"/>
      <c r="EB468" s="2" t="n"/>
      <c r="EC468" s="2" t="n"/>
    </row>
    <row r="469" ht="6.75" customHeight="1" s="118">
      <c r="A469" s="2" t="n"/>
      <c r="B469" s="2" t="n"/>
      <c r="C469" s="2" t="n"/>
      <c r="D469" s="2" t="n"/>
      <c r="E469" s="147" t="n"/>
      <c r="F469" s="148" t="n"/>
      <c r="G469" s="148" t="n"/>
      <c r="H469" s="148" t="n"/>
      <c r="I469" s="148" t="n"/>
      <c r="J469" s="148" t="n"/>
      <c r="K469" s="149" t="n"/>
      <c r="L469" s="148" t="n"/>
      <c r="M469" s="148" t="n"/>
      <c r="N469" s="148" t="n"/>
      <c r="O469" s="148" t="n"/>
      <c r="P469" s="148" t="n"/>
      <c r="Q469" s="148" t="n"/>
      <c r="R469" s="148" t="n"/>
      <c r="S469" s="148" t="n"/>
      <c r="T469" s="148" t="n"/>
      <c r="U469" s="148" t="n"/>
      <c r="V469" s="148" t="n"/>
      <c r="W469" s="148" t="n"/>
      <c r="X469" s="148" t="n"/>
      <c r="Y469" s="148" t="n"/>
      <c r="Z469" s="148" t="n"/>
      <c r="AA469" s="148" t="n"/>
      <c r="AB469" s="148" t="n"/>
      <c r="AC469" s="148" t="n"/>
      <c r="AD469" s="148" t="n"/>
      <c r="AE469" s="148" t="n"/>
      <c r="AF469" s="148" t="n"/>
      <c r="AG469" s="148" t="n"/>
      <c r="AH469" s="148" t="n"/>
      <c r="AI469" s="148" t="n"/>
      <c r="AJ469" s="148" t="n"/>
      <c r="AK469" s="148" t="n"/>
      <c r="AL469" s="148" t="n"/>
      <c r="AM469" s="148" t="n"/>
      <c r="AN469" s="148" t="n"/>
      <c r="AO469" s="148" t="n"/>
      <c r="AP469" s="148" t="n"/>
      <c r="AQ469" s="148" t="n"/>
      <c r="AR469" s="148" t="n"/>
      <c r="AS469" s="148" t="n"/>
      <c r="AT469" s="149"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43" t="n"/>
      <c r="BV469" s="144" t="n"/>
      <c r="BW469" s="143" t="n"/>
      <c r="CG469" s="144" t="n"/>
      <c r="DU469" s="144" t="n"/>
      <c r="DV469" s="2" t="n"/>
      <c r="DW469" s="2" t="n"/>
      <c r="DX469" s="2" t="n"/>
      <c r="DY469" s="2" t="n"/>
      <c r="DZ469" s="2" t="n"/>
      <c r="EA469" s="2" t="n"/>
      <c r="EB469" s="2" t="n"/>
      <c r="EC469" s="2" t="n"/>
    </row>
    <row r="470" ht="6.75" customHeight="1" s="118">
      <c r="A470" s="2" t="n"/>
      <c r="B470" s="2" t="n"/>
      <c r="C470" s="2" t="n"/>
      <c r="D470" s="2" t="n"/>
      <c r="E470" s="153" t="inlineStr">
        <is>
          <t>名　前</t>
        </is>
      </c>
      <c r="F470" s="140" t="n"/>
      <c r="G470" s="140" t="n"/>
      <c r="H470" s="140" t="n"/>
      <c r="I470" s="140" t="n"/>
      <c r="J470" s="140" t="n"/>
      <c r="K470" s="141" t="n"/>
      <c r="L470" s="154">
        <f>計算!$B$8</f>
        <v/>
      </c>
      <c r="M470" s="140" t="n"/>
      <c r="N470" s="140" t="n"/>
      <c r="O470" s="140" t="n"/>
      <c r="P470" s="140" t="n"/>
      <c r="Q470" s="140" t="n"/>
      <c r="R470" s="140" t="n"/>
      <c r="S470" s="140" t="n"/>
      <c r="T470" s="140" t="n"/>
      <c r="U470" s="140" t="n"/>
      <c r="V470" s="140" t="n"/>
      <c r="W470" s="140" t="n"/>
      <c r="X470" s="140" t="n"/>
      <c r="Y470" s="140" t="n"/>
      <c r="Z470" s="140" t="n"/>
      <c r="AA470" s="140" t="n"/>
      <c r="AB470" s="140" t="n"/>
      <c r="AC470" s="140" t="n"/>
      <c r="AD470" s="140" t="n"/>
      <c r="AE470" s="140" t="n"/>
      <c r="AF470" s="140" t="n"/>
      <c r="AG470" s="140" t="n"/>
      <c r="AH470" s="140" t="n"/>
      <c r="AI470" s="140" t="n"/>
      <c r="AJ470" s="140" t="n"/>
      <c r="AK470" s="140" t="n"/>
      <c r="AL470" s="140" t="n"/>
      <c r="AM470" s="140" t="n"/>
      <c r="AN470" s="140" t="n"/>
      <c r="AO470" s="140" t="n"/>
      <c r="AP470" s="140" t="n"/>
      <c r="AQ470" s="140" t="n"/>
      <c r="AR470" s="140" t="n"/>
      <c r="AS470" s="140" t="n"/>
      <c r="AT470" s="141"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43" t="n"/>
      <c r="BV470" s="144" t="n"/>
      <c r="BW470" s="143" t="n"/>
      <c r="CG470" s="144" t="n"/>
      <c r="DU470" s="144" t="n"/>
      <c r="DV470" s="2" t="n"/>
      <c r="DW470" s="2" t="n"/>
      <c r="DX470" s="2" t="n"/>
      <c r="DY470" s="2" t="n"/>
      <c r="DZ470" s="2" t="n"/>
      <c r="EA470" s="2" t="n"/>
      <c r="EB470" s="2" t="n"/>
      <c r="EC470" s="2" t="n"/>
    </row>
    <row r="471" ht="6.75" customHeight="1" s="118">
      <c r="A471" s="2" t="n"/>
      <c r="B471" s="2" t="n"/>
      <c r="C471" s="2" t="n"/>
      <c r="D471" s="2" t="n"/>
      <c r="E471" s="143" t="n"/>
      <c r="K471" s="144" t="n"/>
      <c r="L471" s="143" t="n"/>
      <c r="AT471" s="144" t="n"/>
      <c r="AU471" s="8" t="n"/>
      <c r="AV471" s="7" t="n"/>
      <c r="AW471" s="2" t="n"/>
      <c r="AX471" s="52" t="inlineStr">
        <is>
          <t>（30×40mm）</t>
        </is>
      </c>
      <c r="BH471" s="2" t="n"/>
      <c r="BI471" s="8" t="n"/>
      <c r="BJ471" s="7" t="n"/>
      <c r="BK471" s="2" t="n"/>
      <c r="BL471" s="2" t="n"/>
      <c r="BM471" s="2" t="n"/>
      <c r="BN471" s="2" t="n"/>
      <c r="BO471" s="2" t="n"/>
      <c r="BP471" s="143" t="n"/>
      <c r="BV471" s="144" t="n"/>
      <c r="BW471" s="143" t="n"/>
      <c r="CG471" s="144" t="n"/>
      <c r="DU471" s="144" t="n"/>
      <c r="DV471" s="2" t="n"/>
      <c r="DW471" s="2" t="n"/>
      <c r="DX471" s="2" t="n"/>
      <c r="DY471" s="2" t="n"/>
      <c r="DZ471" s="2" t="n"/>
      <c r="EA471" s="2" t="n"/>
      <c r="EB471" s="2" t="n"/>
      <c r="EC471" s="2" t="n"/>
    </row>
    <row r="472" ht="6.75" customHeight="1" s="118">
      <c r="A472" s="2" t="n"/>
      <c r="B472" s="2" t="n"/>
      <c r="C472" s="2" t="n"/>
      <c r="D472" s="2" t="n"/>
      <c r="E472" s="143" t="n"/>
      <c r="K472" s="144" t="n"/>
      <c r="L472" s="143" t="n"/>
      <c r="AT472" s="144" t="n"/>
      <c r="AU472" s="8" t="n"/>
      <c r="AV472" s="7" t="n"/>
      <c r="AW472" s="2" t="n"/>
      <c r="BH472" s="2" t="n"/>
      <c r="BI472" s="8" t="n"/>
      <c r="BJ472" s="7" t="n"/>
      <c r="BK472" s="2" t="n"/>
      <c r="BL472" s="2" t="n"/>
      <c r="BM472" s="2" t="n"/>
      <c r="BN472" s="2" t="n"/>
      <c r="BO472" s="2" t="n"/>
      <c r="BP472" s="143" t="n"/>
      <c r="BV472" s="144" t="n"/>
      <c r="BW472" s="143" t="n"/>
      <c r="CG472" s="144" t="n"/>
      <c r="DU472" s="144" t="n"/>
      <c r="DV472" s="2" t="n"/>
      <c r="DW472" s="2" t="n"/>
      <c r="DX472" s="2" t="n"/>
      <c r="DY472" s="2" t="n"/>
      <c r="DZ472" s="2" t="n"/>
      <c r="EA472" s="2" t="n"/>
      <c r="EB472" s="2" t="n"/>
      <c r="EC472" s="2" t="n"/>
    </row>
    <row r="473" ht="6.75" customHeight="1" s="118">
      <c r="A473" s="2" t="n"/>
      <c r="B473" s="2" t="n"/>
      <c r="C473" s="2" t="n"/>
      <c r="D473" s="2" t="n"/>
      <c r="E473" s="143" t="n"/>
      <c r="K473" s="144" t="n"/>
      <c r="L473" s="143" t="n"/>
      <c r="AT473" s="144"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43" t="n"/>
      <c r="BV473" s="144" t="n"/>
      <c r="BW473" s="143" t="n"/>
      <c r="CG473" s="144" t="n"/>
      <c r="DU473" s="144" t="n"/>
      <c r="DV473" s="2" t="n"/>
      <c r="DW473" s="2" t="n"/>
      <c r="DX473" s="2" t="n"/>
      <c r="DY473" s="2" t="n"/>
      <c r="DZ473" s="2" t="n"/>
      <c r="EA473" s="2" t="n"/>
      <c r="EB473" s="2" t="n"/>
      <c r="EC473" s="2" t="n"/>
    </row>
    <row r="474" ht="6.75" customHeight="1" s="118">
      <c r="A474" s="2" t="n"/>
      <c r="B474" s="2" t="n"/>
      <c r="C474" s="2" t="n"/>
      <c r="D474" s="2" t="n"/>
      <c r="E474" s="143" t="n"/>
      <c r="K474" s="144" t="n"/>
      <c r="L474" s="143" t="n"/>
      <c r="AT474" s="144"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43" t="n"/>
      <c r="BV474" s="144" t="n"/>
      <c r="BW474" s="143" t="n"/>
      <c r="CG474" s="144" t="n"/>
      <c r="DU474" s="144" t="n"/>
      <c r="DV474" s="2" t="n"/>
      <c r="DW474" s="2" t="n"/>
      <c r="DX474" s="2" t="n"/>
      <c r="DY474" s="2" t="n"/>
      <c r="DZ474" s="2" t="n"/>
      <c r="EA474" s="2" t="n"/>
      <c r="EB474" s="2" t="n"/>
      <c r="EC474" s="2" t="n"/>
    </row>
    <row r="475" ht="4.5" customHeight="1" s="118">
      <c r="A475" s="2" t="n"/>
      <c r="B475" s="2" t="n"/>
      <c r="C475" s="2" t="n"/>
      <c r="D475" s="2" t="n"/>
      <c r="E475" s="147" t="n"/>
      <c r="F475" s="148" t="n"/>
      <c r="G475" s="148" t="n"/>
      <c r="H475" s="148" t="n"/>
      <c r="I475" s="148" t="n"/>
      <c r="J475" s="148" t="n"/>
      <c r="K475" s="149" t="n"/>
      <c r="L475" s="147" t="n"/>
      <c r="M475" s="148" t="n"/>
      <c r="N475" s="148" t="n"/>
      <c r="O475" s="148" t="n"/>
      <c r="P475" s="148" t="n"/>
      <c r="Q475" s="148" t="n"/>
      <c r="R475" s="148" t="n"/>
      <c r="S475" s="148" t="n"/>
      <c r="T475" s="148" t="n"/>
      <c r="U475" s="148" t="n"/>
      <c r="V475" s="148" t="n"/>
      <c r="W475" s="148" t="n"/>
      <c r="X475" s="148" t="n"/>
      <c r="Y475" s="148" t="n"/>
      <c r="Z475" s="148" t="n"/>
      <c r="AA475" s="148" t="n"/>
      <c r="AB475" s="148" t="n"/>
      <c r="AC475" s="148" t="n"/>
      <c r="AD475" s="148" t="n"/>
      <c r="AE475" s="148" t="n"/>
      <c r="AF475" s="148" t="n"/>
      <c r="AG475" s="148" t="n"/>
      <c r="AH475" s="148" t="n"/>
      <c r="AI475" s="148" t="n"/>
      <c r="AJ475" s="148" t="n"/>
      <c r="AK475" s="148" t="n"/>
      <c r="AL475" s="148" t="n"/>
      <c r="AM475" s="148" t="n"/>
      <c r="AN475" s="148" t="n"/>
      <c r="AO475" s="148" t="n"/>
      <c r="AP475" s="148" t="n"/>
      <c r="AQ475" s="148" t="n"/>
      <c r="AR475" s="148" t="n"/>
      <c r="AS475" s="148" t="n"/>
      <c r="AT475" s="149"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43" t="n"/>
      <c r="BV475" s="144" t="n"/>
      <c r="BW475" s="143" t="n"/>
      <c r="CG475" s="144" t="n"/>
      <c r="DU475" s="144" t="n"/>
      <c r="DV475" s="2" t="n"/>
      <c r="DW475" s="2" t="n"/>
      <c r="DX475" s="2" t="n"/>
      <c r="DY475" s="2" t="n"/>
      <c r="DZ475" s="2" t="n"/>
      <c r="EA475" s="2" t="n"/>
      <c r="EB475" s="2" t="n"/>
      <c r="EC475" s="2" t="n"/>
    </row>
    <row r="476" ht="6.75" customHeight="1" s="118">
      <c r="A476" s="2" t="n"/>
      <c r="B476" s="2" t="n"/>
      <c r="C476" s="2" t="n"/>
      <c r="D476" s="2" t="n"/>
      <c r="E476" s="153" t="inlineStr">
        <is>
          <t>生年月日</t>
        </is>
      </c>
      <c r="F476" s="140" t="n"/>
      <c r="G476" s="140" t="n"/>
      <c r="H476" s="140" t="n"/>
      <c r="I476" s="140" t="n"/>
      <c r="J476" s="140" t="n"/>
      <c r="K476" s="141" t="n"/>
      <c r="L476" s="155" t="inlineStr">
        <is>
          <t>昭和 ・ 平成</t>
        </is>
      </c>
      <c r="M476" s="140" t="n"/>
      <c r="N476" s="140" t="n"/>
      <c r="O476" s="140" t="n"/>
      <c r="P476" s="140" t="n"/>
      <c r="Q476" s="140" t="n"/>
      <c r="R476" s="140" t="n"/>
      <c r="S476" s="140" t="n"/>
      <c r="T476" s="140" t="n"/>
      <c r="U476" s="140" t="n"/>
      <c r="V476" s="156">
        <f>計算!$D$8</f>
        <v/>
      </c>
      <c r="W476" s="140" t="n"/>
      <c r="X476" s="157" t="inlineStr">
        <is>
          <t>年</t>
        </is>
      </c>
      <c r="Y476" s="140" t="n"/>
      <c r="Z476" s="158">
        <f>計算!$E$8</f>
        <v/>
      </c>
      <c r="AA476" s="140" t="n"/>
      <c r="AB476" s="140" t="n"/>
      <c r="AC476" s="157" t="inlineStr">
        <is>
          <t>月</t>
        </is>
      </c>
      <c r="AD476" s="140" t="n"/>
      <c r="AE476" s="158">
        <f>計算!$F$8</f>
        <v/>
      </c>
      <c r="AF476" s="140" t="n"/>
      <c r="AG476" s="140" t="n"/>
      <c r="AH476" s="157" t="inlineStr">
        <is>
          <t>日　生 （満</t>
        </is>
      </c>
      <c r="AI476" s="140" t="n"/>
      <c r="AJ476" s="140" t="n"/>
      <c r="AK476" s="140" t="n"/>
      <c r="AL476" s="140" t="n"/>
      <c r="AM476" s="140" t="n"/>
      <c r="AN476" s="140" t="n"/>
      <c r="AO476" s="140" t="n"/>
      <c r="AP476" s="159">
        <f>計算!$G$8</f>
        <v/>
      </c>
      <c r="AQ476" s="140" t="n"/>
      <c r="AR476" s="160" t="inlineStr">
        <is>
          <t>歳）</t>
        </is>
      </c>
      <c r="AS476" s="140" t="n"/>
      <c r="AT476" s="141"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43" t="n"/>
      <c r="BV476" s="144" t="n"/>
      <c r="BW476" s="143" t="n"/>
      <c r="CG476" s="144" t="n"/>
      <c r="DU476" s="144" t="n"/>
      <c r="DV476" s="2" t="n"/>
      <c r="DW476" s="2" t="n"/>
      <c r="DX476" s="2" t="n"/>
      <c r="DY476" s="2" t="n"/>
      <c r="DZ476" s="2" t="n"/>
      <c r="EA476" s="2" t="n"/>
      <c r="EB476" s="2" t="n"/>
      <c r="EC476" s="2" t="n"/>
    </row>
    <row r="477" ht="6.75" customHeight="1" s="118">
      <c r="A477" s="2" t="n"/>
      <c r="B477" s="2" t="n"/>
      <c r="C477" s="2" t="n"/>
      <c r="D477" s="2" t="n"/>
      <c r="E477" s="143" t="n"/>
      <c r="K477" s="144" t="n"/>
      <c r="L477" s="143" t="n"/>
      <c r="AT477" s="144"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43" t="n"/>
      <c r="BV477" s="144" t="n"/>
      <c r="BW477" s="143" t="n"/>
      <c r="CG477" s="144" t="n"/>
      <c r="DU477" s="144" t="n"/>
      <c r="DV477" s="2" t="n"/>
      <c r="DW477" s="2" t="n"/>
      <c r="DX477" s="2" t="n"/>
      <c r="DY477" s="2" t="n"/>
      <c r="DZ477" s="2" t="n"/>
      <c r="EA477" s="2" t="n"/>
      <c r="EB477" s="2" t="n"/>
      <c r="EC477" s="2" t="n"/>
    </row>
    <row r="478" ht="6.75" customHeight="1" s="118">
      <c r="A478" s="2" t="n"/>
      <c r="B478" s="2" t="n"/>
      <c r="C478" s="2" t="n"/>
      <c r="D478" s="2" t="n"/>
      <c r="E478" s="143" t="n"/>
      <c r="K478" s="144" t="n"/>
      <c r="L478" s="143" t="n"/>
      <c r="AT478" s="144"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43" t="n"/>
      <c r="BV478" s="144" t="n"/>
      <c r="BW478" s="143" t="n"/>
      <c r="CG478" s="144" t="n"/>
      <c r="DU478" s="144" t="n"/>
      <c r="DV478" s="2" t="n"/>
      <c r="DW478" s="2" t="n"/>
      <c r="DX478" s="2" t="n"/>
      <c r="DY478" s="2" t="n"/>
      <c r="DZ478" s="2" t="n"/>
      <c r="EA478" s="2" t="n"/>
      <c r="EB478" s="2" t="n"/>
      <c r="EC478" s="2" t="n"/>
    </row>
    <row r="479" ht="3.75" customHeight="1" s="118">
      <c r="A479" s="2" t="n"/>
      <c r="B479" s="2" t="n"/>
      <c r="C479" s="2" t="n"/>
      <c r="D479" s="2" t="n"/>
      <c r="E479" s="147" t="n"/>
      <c r="F479" s="148" t="n"/>
      <c r="G479" s="148" t="n"/>
      <c r="H479" s="148" t="n"/>
      <c r="I479" s="148" t="n"/>
      <c r="J479" s="148" t="n"/>
      <c r="K479" s="149" t="n"/>
      <c r="L479" s="147" t="n"/>
      <c r="M479" s="148" t="n"/>
      <c r="N479" s="148" t="n"/>
      <c r="O479" s="148" t="n"/>
      <c r="P479" s="148" t="n"/>
      <c r="Q479" s="148" t="n"/>
      <c r="R479" s="148" t="n"/>
      <c r="S479" s="148" t="n"/>
      <c r="T479" s="148" t="n"/>
      <c r="U479" s="148" t="n"/>
      <c r="X479" s="148" t="n"/>
      <c r="Y479" s="148" t="n"/>
      <c r="AC479" s="148" t="n"/>
      <c r="AD479" s="148" t="n"/>
      <c r="AH479" s="148" t="n"/>
      <c r="AI479" s="148" t="n"/>
      <c r="AJ479" s="148" t="n"/>
      <c r="AK479" s="148" t="n"/>
      <c r="AL479" s="148" t="n"/>
      <c r="AM479" s="148" t="n"/>
      <c r="AN479" s="148" t="n"/>
      <c r="AO479" s="148" t="n"/>
      <c r="AP479" s="148" t="n"/>
      <c r="AQ479" s="148" t="n"/>
      <c r="AR479" s="148" t="n"/>
      <c r="AS479" s="148" t="n"/>
      <c r="AT479" s="149"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43" t="n"/>
      <c r="BV479" s="144" t="n"/>
      <c r="BW479" s="143" t="n"/>
      <c r="CG479" s="144" t="n"/>
      <c r="DU479" s="144" t="n"/>
      <c r="DV479" s="2" t="n"/>
      <c r="DW479" s="2" t="n"/>
      <c r="DX479" s="2" t="n"/>
      <c r="DY479" s="2" t="n"/>
      <c r="DZ479" s="2" t="n"/>
      <c r="EA479" s="2" t="n"/>
      <c r="EB479" s="2" t="n"/>
      <c r="EC479" s="2" t="n"/>
    </row>
    <row r="480" ht="6.75" customHeight="1" s="118">
      <c r="A480" s="2" t="n"/>
      <c r="B480" s="2" t="n"/>
      <c r="C480" s="2" t="n"/>
      <c r="D480" s="2" t="n"/>
      <c r="E480" s="161" t="inlineStr">
        <is>
          <t>ふ り が な</t>
        </is>
      </c>
      <c r="F480" s="140" t="n"/>
      <c r="G480" s="140" t="n"/>
      <c r="H480" s="140" t="n"/>
      <c r="I480" s="140" t="n"/>
      <c r="J480" s="140" t="n"/>
      <c r="K480" s="141" t="n"/>
      <c r="L480" s="162">
        <f>計算!$J$8</f>
        <v/>
      </c>
      <c r="M480" s="140" t="n"/>
      <c r="N480" s="140" t="n"/>
      <c r="O480" s="140" t="n"/>
      <c r="P480" s="140" t="n"/>
      <c r="Q480" s="140" t="n"/>
      <c r="R480" s="140" t="n"/>
      <c r="S480" s="140" t="n"/>
      <c r="T480" s="140" t="n"/>
      <c r="U480" s="140" t="n"/>
      <c r="V480" s="140" t="n"/>
      <c r="W480" s="140" t="n"/>
      <c r="X480" s="140" t="n"/>
      <c r="Y480" s="140" t="n"/>
      <c r="Z480" s="140" t="n"/>
      <c r="AA480" s="140" t="n"/>
      <c r="AB480" s="140" t="n"/>
      <c r="AC480" s="140" t="n"/>
      <c r="AD480" s="140" t="n"/>
      <c r="AE480" s="140" t="n"/>
      <c r="AF480" s="140" t="n"/>
      <c r="AG480" s="140" t="n"/>
      <c r="AH480" s="140" t="n"/>
      <c r="AI480" s="140" t="n"/>
      <c r="AJ480" s="140" t="n"/>
      <c r="AK480" s="140" t="n"/>
      <c r="AL480" s="140" t="n"/>
      <c r="AM480" s="140" t="n"/>
      <c r="AN480" s="140" t="n"/>
      <c r="AO480" s="140" t="n"/>
      <c r="AP480" s="140" t="n"/>
      <c r="AQ480" s="140" t="n"/>
      <c r="AR480" s="140" t="n"/>
      <c r="AS480" s="140" t="n"/>
      <c r="AT480" s="140" t="n"/>
      <c r="AU480" s="140" t="n"/>
      <c r="AV480" s="140" t="n"/>
      <c r="AW480" s="140" t="n"/>
      <c r="AX480" s="140" t="n"/>
      <c r="AY480" s="140" t="n"/>
      <c r="AZ480" s="140" t="n"/>
      <c r="BA480" s="140" t="n"/>
      <c r="BB480" s="140" t="n"/>
      <c r="BC480" s="140" t="n"/>
      <c r="BD480" s="140" t="n"/>
      <c r="BE480" s="140" t="n"/>
      <c r="BF480" s="140" t="n"/>
      <c r="BG480" s="140" t="n"/>
      <c r="BH480" s="140" t="n"/>
      <c r="BI480" s="141" t="n"/>
      <c r="BJ480" s="2" t="n"/>
      <c r="BK480" s="2" t="n"/>
      <c r="BL480" s="2" t="n"/>
      <c r="BM480" s="2" t="n"/>
      <c r="BN480" s="2" t="n"/>
      <c r="BO480" s="2" t="n"/>
      <c r="BP480" s="143" t="n"/>
      <c r="BV480" s="144" t="n"/>
      <c r="BW480" s="143" t="n"/>
      <c r="CG480" s="144" t="n"/>
      <c r="DU480" s="144" t="n"/>
      <c r="DV480" s="2" t="n"/>
      <c r="DW480" s="2" t="n"/>
      <c r="DX480" s="2" t="n"/>
      <c r="DY480" s="2" t="n"/>
      <c r="DZ480" s="2" t="n"/>
      <c r="EA480" s="2" t="n"/>
      <c r="EB480" s="2" t="n"/>
      <c r="EC480" s="2" t="n"/>
    </row>
    <row r="481" ht="6.75" customHeight="1" s="118">
      <c r="A481" s="2" t="n"/>
      <c r="B481" s="2" t="n"/>
      <c r="C481" s="2" t="n"/>
      <c r="D481" s="2" t="n"/>
      <c r="E481" s="143" t="n"/>
      <c r="K481" s="144" t="n"/>
      <c r="BI481" s="144" t="n"/>
      <c r="BJ481" s="2" t="n"/>
      <c r="BK481" s="2" t="n"/>
      <c r="BL481" s="2" t="n"/>
      <c r="BM481" s="2" t="n"/>
      <c r="BN481" s="2" t="n"/>
      <c r="BO481" s="2" t="n"/>
      <c r="BP481" s="143" t="n"/>
      <c r="BV481" s="144" t="n"/>
      <c r="BW481" s="143" t="n"/>
      <c r="CG481" s="144" t="n"/>
      <c r="DU481" s="144" t="n"/>
      <c r="DV481" s="2" t="n"/>
      <c r="DW481" s="2" t="n"/>
      <c r="DX481" s="2" t="n"/>
      <c r="DY481" s="2" t="n"/>
      <c r="DZ481" s="2" t="n"/>
      <c r="EA481" s="2" t="n"/>
      <c r="EB481" s="2" t="n"/>
      <c r="EC481" s="2" t="n"/>
    </row>
    <row r="482" ht="6.75" customHeight="1" s="118">
      <c r="A482" s="2" t="n"/>
      <c r="B482" s="2" t="n"/>
      <c r="C482" s="2" t="n"/>
      <c r="D482" s="2" t="n"/>
      <c r="E482" s="163" t="n"/>
      <c r="F482" s="164" t="n"/>
      <c r="G482" s="164" t="n"/>
      <c r="H482" s="164" t="n"/>
      <c r="I482" s="164" t="n"/>
      <c r="J482" s="164" t="n"/>
      <c r="K482" s="165" t="n"/>
      <c r="L482" s="164" t="n"/>
      <c r="M482" s="164" t="n"/>
      <c r="N482" s="164" t="n"/>
      <c r="O482" s="164" t="n"/>
      <c r="P482" s="164" t="n"/>
      <c r="Q482" s="164" t="n"/>
      <c r="R482" s="164" t="n"/>
      <c r="S482" s="164" t="n"/>
      <c r="T482" s="164" t="n"/>
      <c r="U482" s="164" t="n"/>
      <c r="V482" s="164" t="n"/>
      <c r="W482" s="164" t="n"/>
      <c r="X482" s="164" t="n"/>
      <c r="Y482" s="164" t="n"/>
      <c r="Z482" s="164" t="n"/>
      <c r="AA482" s="164" t="n"/>
      <c r="AB482" s="164" t="n"/>
      <c r="AC482" s="164" t="n"/>
      <c r="AD482" s="164" t="n"/>
      <c r="AE482" s="164" t="n"/>
      <c r="AF482" s="164" t="n"/>
      <c r="AG482" s="164" t="n"/>
      <c r="AH482" s="164" t="n"/>
      <c r="AI482" s="164" t="n"/>
      <c r="AJ482" s="164" t="n"/>
      <c r="AK482" s="164" t="n"/>
      <c r="AL482" s="164" t="n"/>
      <c r="AM482" s="164" t="n"/>
      <c r="AN482" s="164" t="n"/>
      <c r="AO482" s="164" t="n"/>
      <c r="AP482" s="164" t="n"/>
      <c r="AQ482" s="164" t="n"/>
      <c r="AR482" s="164" t="n"/>
      <c r="AS482" s="164" t="n"/>
      <c r="AT482" s="164" t="n"/>
      <c r="AU482" s="164" t="n"/>
      <c r="AV482" s="164" t="n"/>
      <c r="AW482" s="164" t="n"/>
      <c r="AX482" s="164" t="n"/>
      <c r="AY482" s="164" t="n"/>
      <c r="AZ482" s="164" t="n"/>
      <c r="BA482" s="164" t="n"/>
      <c r="BB482" s="164" t="n"/>
      <c r="BC482" s="164" t="n"/>
      <c r="BD482" s="164" t="n"/>
      <c r="BE482" s="164" t="n"/>
      <c r="BF482" s="164" t="n"/>
      <c r="BG482" s="164" t="n"/>
      <c r="BH482" s="164" t="n"/>
      <c r="BI482" s="165" t="n"/>
      <c r="BJ482" s="2" t="n"/>
      <c r="BK482" s="2" t="n"/>
      <c r="BL482" s="2" t="n"/>
      <c r="BM482" s="2" t="n"/>
      <c r="BN482" s="2" t="n"/>
      <c r="BO482" s="2" t="n"/>
      <c r="BP482" s="143" t="n"/>
      <c r="BV482" s="144" t="n"/>
      <c r="BW482" s="143" t="n"/>
      <c r="CG482" s="144" t="n"/>
      <c r="DU482" s="144" t="n"/>
      <c r="DV482" s="2" t="n"/>
      <c r="DW482" s="2" t="n"/>
      <c r="DX482" s="2" t="n"/>
      <c r="DY482" s="2" t="n"/>
      <c r="DZ482" s="2" t="n"/>
      <c r="EA482" s="2" t="n"/>
      <c r="EB482" s="2" t="n"/>
      <c r="EC482" s="2" t="n"/>
    </row>
    <row r="483" ht="6.75" customHeight="1" s="118">
      <c r="A483" s="2" t="n"/>
      <c r="B483" s="2" t="n"/>
      <c r="C483" s="2" t="n"/>
      <c r="D483" s="2" t="n"/>
      <c r="E483" s="166" t="inlineStr">
        <is>
          <t>現住所</t>
        </is>
      </c>
      <c r="F483" s="167" t="n"/>
      <c r="G483" s="167" t="n"/>
      <c r="H483" s="167" t="n"/>
      <c r="I483" s="167" t="n"/>
      <c r="J483" s="167" t="n"/>
      <c r="K483" s="168" t="n"/>
      <c r="L483" s="107" t="inlineStr">
        <is>
          <t>〒</t>
        </is>
      </c>
      <c r="M483" s="167" t="n"/>
      <c r="N483" s="167" t="n"/>
      <c r="O483" s="167" t="n"/>
      <c r="P483" s="169">
        <f>計算!$H$8</f>
        <v/>
      </c>
      <c r="Q483" s="167" t="n"/>
      <c r="R483" s="167" t="n"/>
      <c r="S483" s="167" t="n"/>
      <c r="T483" s="167" t="n"/>
      <c r="U483" s="167" t="n"/>
      <c r="V483" s="167" t="n"/>
      <c r="W483" s="167" t="n"/>
      <c r="X483" s="167" t="n"/>
      <c r="Y483" s="167" t="n"/>
      <c r="Z483" s="167" t="n"/>
      <c r="AA483" s="167" t="n"/>
      <c r="AB483" s="167" t="n"/>
      <c r="AC483" s="167" t="n"/>
      <c r="AD483" s="167" t="n"/>
      <c r="AE483" s="167" t="n"/>
      <c r="AF483" s="167" t="n"/>
      <c r="AG483" s="167" t="n"/>
      <c r="AH483" s="167" t="n"/>
      <c r="AI483" s="167" t="n"/>
      <c r="AJ483" s="167"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43" t="n"/>
      <c r="BV483" s="144" t="n"/>
      <c r="BW483" s="143" t="n"/>
      <c r="CG483" s="144" t="n"/>
      <c r="DU483" s="144" t="n"/>
      <c r="DV483" s="2" t="n"/>
      <c r="DW483" s="2" t="n"/>
      <c r="DX483" s="2" t="n"/>
      <c r="DY483" s="2" t="n"/>
      <c r="DZ483" s="2" t="n"/>
      <c r="EA483" s="2" t="n"/>
      <c r="EB483" s="2" t="n"/>
      <c r="EC483" s="2" t="n"/>
    </row>
    <row r="484" ht="4.5" customHeight="1" s="118">
      <c r="A484" s="2" t="n"/>
      <c r="B484" s="2" t="n"/>
      <c r="C484" s="2" t="n"/>
      <c r="D484" s="2" t="n"/>
      <c r="E484" s="143" t="n"/>
      <c r="K484" s="144" t="n"/>
      <c r="L484" s="143"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47" t="n"/>
      <c r="BQ484" s="148" t="n"/>
      <c r="BR484" s="148" t="n"/>
      <c r="BS484" s="148" t="n"/>
      <c r="BT484" s="148" t="n"/>
      <c r="BU484" s="148" t="n"/>
      <c r="BV484" s="149" t="n"/>
      <c r="BW484" s="147" t="n"/>
      <c r="BX484" s="148" t="n"/>
      <c r="BY484" s="148" t="n"/>
      <c r="BZ484" s="148" t="n"/>
      <c r="CA484" s="148" t="n"/>
      <c r="CB484" s="148" t="n"/>
      <c r="CC484" s="148" t="n"/>
      <c r="CD484" s="148" t="n"/>
      <c r="CE484" s="148" t="n"/>
      <c r="CF484" s="148" t="n"/>
      <c r="CG484" s="149" t="n"/>
      <c r="DU484" s="144" t="n"/>
      <c r="DV484" s="2" t="n"/>
      <c r="DW484" s="2" t="n"/>
      <c r="DX484" s="2" t="n"/>
      <c r="DY484" s="2" t="n"/>
      <c r="DZ484" s="2" t="n"/>
      <c r="EA484" s="2" t="n"/>
      <c r="EB484" s="2" t="n"/>
      <c r="EC484" s="2" t="n"/>
    </row>
    <row r="485" ht="6.75" customHeight="1" s="118">
      <c r="A485" s="2" t="n"/>
      <c r="B485" s="2" t="n"/>
      <c r="C485" s="2" t="n"/>
      <c r="D485" s="2" t="n"/>
      <c r="E485" s="143" t="n"/>
      <c r="K485" s="144" t="n"/>
      <c r="L485" s="143"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0" t="inlineStr">
        <is>
          <t>校内外の諸活動</t>
        </is>
      </c>
      <c r="BQ485" s="140" t="n"/>
      <c r="BR485" s="140" t="n"/>
      <c r="BS485" s="140" t="n"/>
      <c r="BT485" s="140" t="n"/>
      <c r="BU485" s="140" t="n"/>
      <c r="BV485" s="141" t="n"/>
      <c r="BW485" s="171">
        <f>計算!$AQ$8</f>
        <v/>
      </c>
      <c r="BX485" s="140" t="n"/>
      <c r="BY485" s="140" t="n"/>
      <c r="BZ485" s="140" t="n"/>
      <c r="CA485" s="140" t="n"/>
      <c r="CB485" s="140" t="n"/>
      <c r="CC485" s="140" t="n"/>
      <c r="CD485" s="140" t="n"/>
      <c r="CE485" s="140" t="n"/>
      <c r="CF485" s="140" t="n"/>
      <c r="CG485" s="140" t="n"/>
      <c r="CH485" s="140" t="n"/>
      <c r="CI485" s="140" t="n"/>
      <c r="CJ485" s="140" t="n"/>
      <c r="CK485" s="140" t="n"/>
      <c r="CL485" s="140" t="n"/>
      <c r="CM485" s="140" t="n"/>
      <c r="CN485" s="140" t="n"/>
      <c r="CO485" s="140" t="n"/>
      <c r="CP485" s="140" t="n"/>
      <c r="CQ485" s="140" t="n"/>
      <c r="CR485" s="140" t="n"/>
      <c r="CS485" s="140" t="n"/>
      <c r="CT485" s="140" t="n"/>
      <c r="CU485" s="140" t="n"/>
      <c r="CV485" s="140" t="n"/>
      <c r="CW485" s="140" t="n"/>
      <c r="CX485" s="140" t="n"/>
      <c r="CY485" s="140" t="n"/>
      <c r="CZ485" s="140" t="n"/>
      <c r="DA485" s="140" t="n"/>
      <c r="DB485" s="140" t="n"/>
      <c r="DC485" s="140" t="n"/>
      <c r="DD485" s="140" t="n"/>
      <c r="DE485" s="140" t="n"/>
      <c r="DF485" s="140" t="n"/>
      <c r="DG485" s="140" t="n"/>
      <c r="DH485" s="140" t="n"/>
      <c r="DI485" s="140" t="n"/>
      <c r="DJ485" s="140" t="n"/>
      <c r="DK485" s="140" t="n"/>
      <c r="DL485" s="140" t="n"/>
      <c r="DM485" s="140" t="n"/>
      <c r="DN485" s="140" t="n"/>
      <c r="DO485" s="140" t="n"/>
      <c r="DP485" s="140" t="n"/>
      <c r="DQ485" s="140" t="n"/>
      <c r="DR485" s="140" t="n"/>
      <c r="DS485" s="140" t="n"/>
      <c r="DT485" s="140" t="n"/>
      <c r="DU485" s="141" t="n"/>
      <c r="DV485" s="7" t="n"/>
      <c r="DW485" s="2" t="n"/>
      <c r="DX485" s="2" t="n"/>
      <c r="DY485" s="2" t="n"/>
      <c r="DZ485" s="2" t="n"/>
      <c r="EA485" s="2" t="n"/>
      <c r="EB485" s="2" t="n"/>
      <c r="EC485" s="2" t="n"/>
    </row>
    <row r="486" ht="6.75" customHeight="1" s="118">
      <c r="A486" s="2" t="n"/>
      <c r="B486" s="2" t="n"/>
      <c r="C486" s="2" t="n"/>
      <c r="D486" s="2" t="n"/>
      <c r="E486" s="143" t="n"/>
      <c r="K486" s="144" t="n"/>
      <c r="L486" s="172">
        <f>計算!$I$8</f>
        <v/>
      </c>
      <c r="BI486" s="144" t="n"/>
      <c r="BJ486" s="2" t="n"/>
      <c r="BK486" s="2" t="n"/>
      <c r="BL486" s="2" t="n"/>
      <c r="BM486" s="2" t="n"/>
      <c r="BN486" s="2" t="n"/>
      <c r="BO486" s="2" t="n"/>
      <c r="BP486" s="143" t="n"/>
      <c r="BV486" s="144" t="n"/>
      <c r="DU486" s="144" t="n"/>
      <c r="DV486" s="7" t="n"/>
      <c r="DW486" s="2" t="n"/>
      <c r="DX486" s="2" t="n"/>
      <c r="DY486" s="2" t="n"/>
      <c r="DZ486" s="2" t="n"/>
      <c r="EA486" s="2" t="n"/>
      <c r="EB486" s="2" t="n"/>
      <c r="EC486" s="2" t="n"/>
    </row>
    <row r="487" ht="6.75" customHeight="1" s="118">
      <c r="A487" s="2" t="n"/>
      <c r="B487" s="2" t="n"/>
      <c r="C487" s="2" t="n"/>
      <c r="D487" s="2" t="n"/>
      <c r="E487" s="143" t="n"/>
      <c r="K487" s="144" t="n"/>
      <c r="L487" s="143" t="n"/>
      <c r="BI487" s="144" t="n"/>
      <c r="BJ487" s="2" t="n"/>
      <c r="BK487" s="2" t="n"/>
      <c r="BL487" s="2" t="n"/>
      <c r="BM487" s="2" t="n"/>
      <c r="BN487" s="2" t="n"/>
      <c r="BO487" s="2" t="n"/>
      <c r="BP487" s="143" t="n"/>
      <c r="BV487" s="144" t="n"/>
      <c r="DU487" s="144" t="n"/>
      <c r="DV487" s="7" t="n"/>
      <c r="DW487" s="2" t="n"/>
      <c r="DX487" s="2" t="n"/>
      <c r="DY487" s="2" t="n"/>
      <c r="DZ487" s="2" t="n"/>
      <c r="EA487" s="2" t="n"/>
      <c r="EB487" s="2" t="n"/>
      <c r="EC487" s="2" t="n"/>
    </row>
    <row r="488" ht="6.75" customHeight="1" s="118">
      <c r="A488" s="2" t="n"/>
      <c r="B488" s="2" t="n"/>
      <c r="C488" s="2" t="n"/>
      <c r="D488" s="2" t="n"/>
      <c r="E488" s="147" t="n"/>
      <c r="F488" s="148" t="n"/>
      <c r="G488" s="148" t="n"/>
      <c r="H488" s="148" t="n"/>
      <c r="I488" s="148" t="n"/>
      <c r="J488" s="148" t="n"/>
      <c r="K488" s="149" t="n"/>
      <c r="L488" s="147" t="n"/>
      <c r="M488" s="148" t="n"/>
      <c r="N488" s="148" t="n"/>
      <c r="O488" s="148" t="n"/>
      <c r="P488" s="148" t="n"/>
      <c r="Q488" s="148" t="n"/>
      <c r="R488" s="148" t="n"/>
      <c r="S488" s="148" t="n"/>
      <c r="T488" s="148" t="n"/>
      <c r="U488" s="148" t="n"/>
      <c r="V488" s="148" t="n"/>
      <c r="W488" s="148" t="n"/>
      <c r="X488" s="148" t="n"/>
      <c r="Y488" s="148" t="n"/>
      <c r="Z488" s="148" t="n"/>
      <c r="AA488" s="148" t="n"/>
      <c r="AB488" s="148" t="n"/>
      <c r="AC488" s="148" t="n"/>
      <c r="AD488" s="148" t="n"/>
      <c r="AE488" s="148" t="n"/>
      <c r="AF488" s="148" t="n"/>
      <c r="AG488" s="148" t="n"/>
      <c r="AH488" s="148" t="n"/>
      <c r="AI488" s="148" t="n"/>
      <c r="AJ488" s="148" t="n"/>
      <c r="AK488" s="148" t="n"/>
      <c r="AL488" s="148" t="n"/>
      <c r="AM488" s="148" t="n"/>
      <c r="AN488" s="148" t="n"/>
      <c r="AO488" s="148" t="n"/>
      <c r="AP488" s="148" t="n"/>
      <c r="AQ488" s="148" t="n"/>
      <c r="AR488" s="148" t="n"/>
      <c r="AS488" s="148" t="n"/>
      <c r="AT488" s="148" t="n"/>
      <c r="AU488" s="148" t="n"/>
      <c r="AV488" s="148" t="n"/>
      <c r="AW488" s="148" t="n"/>
      <c r="AX488" s="148" t="n"/>
      <c r="AY488" s="148" t="n"/>
      <c r="AZ488" s="148" t="n"/>
      <c r="BA488" s="148" t="n"/>
      <c r="BB488" s="148" t="n"/>
      <c r="BC488" s="148" t="n"/>
      <c r="BD488" s="148" t="n"/>
      <c r="BE488" s="148" t="n"/>
      <c r="BF488" s="148" t="n"/>
      <c r="BG488" s="148" t="n"/>
      <c r="BH488" s="148" t="n"/>
      <c r="BI488" s="149" t="n"/>
      <c r="BJ488" s="2" t="n"/>
      <c r="BK488" s="2" t="n"/>
      <c r="BL488" s="2" t="n"/>
      <c r="BM488" s="2" t="n"/>
      <c r="BN488" s="2" t="n"/>
      <c r="BO488" s="2" t="n"/>
      <c r="BP488" s="143" t="n"/>
      <c r="BV488" s="144" t="n"/>
      <c r="DU488" s="144" t="n"/>
      <c r="DV488" s="7" t="n"/>
      <c r="DW488" s="2" t="n"/>
      <c r="DX488" s="2" t="n"/>
      <c r="DY488" s="2" t="n"/>
      <c r="DZ488" s="2" t="n"/>
      <c r="EA488" s="2" t="n"/>
      <c r="EB488" s="2" t="n"/>
      <c r="EC488" s="2" t="n"/>
    </row>
    <row r="489" ht="6.75" customHeight="1" s="118">
      <c r="A489" s="2" t="n"/>
      <c r="B489" s="2" t="n"/>
      <c r="C489" s="2" t="n"/>
      <c r="D489" s="2" t="n"/>
      <c r="E489" s="161" t="inlineStr">
        <is>
          <t>ふ り が な</t>
        </is>
      </c>
      <c r="F489" s="140" t="n"/>
      <c r="G489" s="140" t="n"/>
      <c r="H489" s="140" t="n"/>
      <c r="I489" s="140" t="n"/>
      <c r="J489" s="140" t="n"/>
      <c r="K489" s="141" t="n"/>
      <c r="L489" s="162">
        <f>計算!$M$8</f>
        <v/>
      </c>
      <c r="M489" s="140" t="n"/>
      <c r="N489" s="140" t="n"/>
      <c r="O489" s="140" t="n"/>
      <c r="P489" s="140" t="n"/>
      <c r="Q489" s="140" t="n"/>
      <c r="R489" s="140" t="n"/>
      <c r="S489" s="140" t="n"/>
      <c r="T489" s="140" t="n"/>
      <c r="U489" s="140" t="n"/>
      <c r="V489" s="140" t="n"/>
      <c r="W489" s="140" t="n"/>
      <c r="X489" s="140" t="n"/>
      <c r="Y489" s="140" t="n"/>
      <c r="Z489" s="140" t="n"/>
      <c r="AA489" s="140" t="n"/>
      <c r="AB489" s="140" t="n"/>
      <c r="AC489" s="140" t="n"/>
      <c r="AD489" s="140" t="n"/>
      <c r="AE489" s="140" t="n"/>
      <c r="AF489" s="140" t="n"/>
      <c r="AG489" s="140" t="n"/>
      <c r="AH489" s="140" t="n"/>
      <c r="AI489" s="140" t="n"/>
      <c r="AJ489" s="140" t="n"/>
      <c r="AK489" s="140" t="n"/>
      <c r="AL489" s="140" t="n"/>
      <c r="AM489" s="140" t="n"/>
      <c r="AN489" s="140" t="n"/>
      <c r="AO489" s="140" t="n"/>
      <c r="AP489" s="140" t="n"/>
      <c r="AQ489" s="140" t="n"/>
      <c r="AR489" s="140" t="n"/>
      <c r="AS489" s="140" t="n"/>
      <c r="AT489" s="140" t="n"/>
      <c r="AU489" s="140" t="n"/>
      <c r="AV489" s="140" t="n"/>
      <c r="AW489" s="140" t="n"/>
      <c r="AX489" s="140" t="n"/>
      <c r="AY489" s="140" t="n"/>
      <c r="AZ489" s="140" t="n"/>
      <c r="BA489" s="140" t="n"/>
      <c r="BB489" s="140" t="n"/>
      <c r="BC489" s="140" t="n"/>
      <c r="BD489" s="140" t="n"/>
      <c r="BE489" s="140" t="n"/>
      <c r="BF489" s="140" t="n"/>
      <c r="BG489" s="140" t="n"/>
      <c r="BH489" s="140" t="n"/>
      <c r="BI489" s="141" t="n"/>
      <c r="BJ489" s="2" t="n"/>
      <c r="BK489" s="2" t="n"/>
      <c r="BL489" s="2" t="n"/>
      <c r="BM489" s="2" t="n"/>
      <c r="BN489" s="2" t="n"/>
      <c r="BO489" s="2" t="n"/>
      <c r="BP489" s="143" t="n"/>
      <c r="BV489" s="144" t="n"/>
      <c r="DU489" s="144" t="n"/>
      <c r="DV489" s="7" t="n"/>
      <c r="DW489" s="2" t="n"/>
      <c r="DX489" s="2" t="n"/>
      <c r="DY489" s="2" t="n"/>
      <c r="DZ489" s="2" t="n"/>
      <c r="EA489" s="2" t="n"/>
      <c r="EB489" s="2" t="n"/>
      <c r="EC489" s="2" t="n"/>
    </row>
    <row r="490" ht="6.75" customHeight="1" s="118">
      <c r="A490" s="2" t="n"/>
      <c r="B490" s="2" t="n"/>
      <c r="C490" s="2" t="n"/>
      <c r="D490" s="2" t="n"/>
      <c r="E490" s="143" t="n"/>
      <c r="K490" s="144" t="n"/>
      <c r="BI490" s="144" t="n"/>
      <c r="BJ490" s="2" t="n"/>
      <c r="BK490" s="2" t="n"/>
      <c r="BL490" s="2" t="n"/>
      <c r="BM490" s="2" t="n"/>
      <c r="BN490" s="2" t="n"/>
      <c r="BO490" s="2" t="n"/>
      <c r="BP490" s="143" t="n"/>
      <c r="BV490" s="144" t="n"/>
      <c r="DU490" s="144" t="n"/>
      <c r="DV490" s="7" t="n"/>
      <c r="DW490" s="2" t="n"/>
      <c r="DX490" s="2" t="n"/>
      <c r="DY490" s="2" t="n"/>
      <c r="DZ490" s="2" t="n"/>
      <c r="EA490" s="2" t="n"/>
      <c r="EB490" s="2" t="n"/>
      <c r="EC490" s="2" t="n"/>
    </row>
    <row r="491" ht="6.75" customHeight="1" s="118">
      <c r="A491" s="2" t="n"/>
      <c r="B491" s="2" t="n"/>
      <c r="C491" s="2" t="n"/>
      <c r="D491" s="2" t="n"/>
      <c r="E491" s="163" t="n"/>
      <c r="F491" s="164" t="n"/>
      <c r="G491" s="164" t="n"/>
      <c r="H491" s="164" t="n"/>
      <c r="I491" s="164" t="n"/>
      <c r="J491" s="164" t="n"/>
      <c r="K491" s="165" t="n"/>
      <c r="L491" s="164" t="n"/>
      <c r="M491" s="164" t="n"/>
      <c r="N491" s="164" t="n"/>
      <c r="O491" s="164" t="n"/>
      <c r="P491" s="164" t="n"/>
      <c r="Q491" s="164" t="n"/>
      <c r="R491" s="164" t="n"/>
      <c r="S491" s="164" t="n"/>
      <c r="T491" s="164" t="n"/>
      <c r="U491" s="164" t="n"/>
      <c r="V491" s="164" t="n"/>
      <c r="W491" s="164" t="n"/>
      <c r="X491" s="164" t="n"/>
      <c r="Y491" s="164" t="n"/>
      <c r="Z491" s="164" t="n"/>
      <c r="AA491" s="164" t="n"/>
      <c r="AB491" s="164" t="n"/>
      <c r="AC491" s="164" t="n"/>
      <c r="AD491" s="164" t="n"/>
      <c r="AE491" s="164" t="n"/>
      <c r="AF491" s="164" t="n"/>
      <c r="AG491" s="164" t="n"/>
      <c r="AH491" s="164" t="n"/>
      <c r="AI491" s="164" t="n"/>
      <c r="AJ491" s="164" t="n"/>
      <c r="AK491" s="164" t="n"/>
      <c r="AL491" s="164" t="n"/>
      <c r="AM491" s="164" t="n"/>
      <c r="AN491" s="164" t="n"/>
      <c r="AO491" s="164" t="n"/>
      <c r="AP491" s="164" t="n"/>
      <c r="AQ491" s="164" t="n"/>
      <c r="AR491" s="164" t="n"/>
      <c r="AS491" s="164" t="n"/>
      <c r="AT491" s="164" t="n"/>
      <c r="AU491" s="164" t="n"/>
      <c r="AV491" s="164" t="n"/>
      <c r="AW491" s="164" t="n"/>
      <c r="AX491" s="164" t="n"/>
      <c r="AY491" s="164" t="n"/>
      <c r="AZ491" s="164" t="n"/>
      <c r="BA491" s="164" t="n"/>
      <c r="BB491" s="164" t="n"/>
      <c r="BC491" s="164" t="n"/>
      <c r="BD491" s="164" t="n"/>
      <c r="BE491" s="164" t="n"/>
      <c r="BF491" s="164" t="n"/>
      <c r="BG491" s="164" t="n"/>
      <c r="BH491" s="164" t="n"/>
      <c r="BI491" s="165" t="n"/>
      <c r="BJ491" s="2" t="n"/>
      <c r="BK491" s="2" t="n"/>
      <c r="BL491" s="2" t="n"/>
      <c r="BM491" s="2" t="n"/>
      <c r="BN491" s="2" t="n"/>
      <c r="BO491" s="2" t="n"/>
      <c r="BP491" s="143" t="n"/>
      <c r="BV491" s="144" t="n"/>
      <c r="DU491" s="144" t="n"/>
      <c r="DV491" s="7" t="n"/>
      <c r="DW491" s="2" t="n"/>
      <c r="DX491" s="2" t="n"/>
      <c r="DY491" s="2" t="n"/>
      <c r="DZ491" s="2" t="n"/>
      <c r="EA491" s="2" t="n"/>
      <c r="EB491" s="2" t="n"/>
      <c r="EC491" s="2" t="n"/>
    </row>
    <row r="492" ht="6.75" customHeight="1" s="118">
      <c r="A492" s="2" t="n"/>
      <c r="B492" s="2" t="n"/>
      <c r="C492" s="2" t="n"/>
      <c r="D492" s="2" t="n"/>
      <c r="E492" s="166" t="inlineStr">
        <is>
          <t>連絡先</t>
        </is>
      </c>
      <c r="F492" s="167" t="n"/>
      <c r="G492" s="167" t="n"/>
      <c r="H492" s="167" t="n"/>
      <c r="I492" s="167" t="n"/>
      <c r="J492" s="167" t="n"/>
      <c r="K492" s="168" t="n"/>
      <c r="L492" s="107" t="inlineStr">
        <is>
          <t>〒</t>
        </is>
      </c>
      <c r="M492" s="167" t="n"/>
      <c r="N492" s="167" t="n"/>
      <c r="O492" s="167" t="n"/>
      <c r="P492" s="173">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43" t="n"/>
      <c r="BV492" s="144" t="n"/>
      <c r="DU492" s="144" t="n"/>
      <c r="DV492" s="7" t="n"/>
      <c r="DW492" s="2" t="n"/>
      <c r="DX492" s="2" t="n"/>
      <c r="DY492" s="2" t="n"/>
      <c r="DZ492" s="2" t="n"/>
      <c r="EA492" s="2" t="n"/>
      <c r="EB492" s="2" t="n"/>
      <c r="EC492" s="2" t="n"/>
    </row>
    <row r="493" ht="6.75" customHeight="1" s="118">
      <c r="A493" s="2" t="n"/>
      <c r="B493" s="2" t="n"/>
      <c r="C493" s="2" t="n"/>
      <c r="D493" s="2" t="n"/>
      <c r="E493" s="143" t="n"/>
      <c r="K493" s="144" t="n"/>
      <c r="L493" s="143"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43" t="n"/>
      <c r="BV493" s="144" t="n"/>
      <c r="DU493" s="144" t="n"/>
      <c r="DV493" s="7" t="n"/>
      <c r="DW493" s="2" t="n"/>
      <c r="DX493" s="2" t="n"/>
      <c r="DY493" s="2" t="n"/>
      <c r="DZ493" s="2" t="n"/>
      <c r="EA493" s="2" t="n"/>
      <c r="EB493" s="2" t="n"/>
      <c r="EC493" s="2" t="n"/>
    </row>
    <row r="494" ht="6.75" customHeight="1" s="118">
      <c r="A494" s="2" t="n"/>
      <c r="B494" s="2" t="n"/>
      <c r="C494" s="2" t="n"/>
      <c r="D494" s="2" t="n"/>
      <c r="E494" s="143" t="n"/>
      <c r="K494" s="144" t="n"/>
      <c r="L494" s="143"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43" t="n"/>
      <c r="BV494" s="144" t="n"/>
      <c r="DU494" s="144" t="n"/>
      <c r="DV494" s="7" t="n"/>
      <c r="DW494" s="2" t="n"/>
      <c r="DX494" s="2" t="n"/>
      <c r="DY494" s="2" t="n"/>
      <c r="DZ494" s="2" t="n"/>
      <c r="EA494" s="2" t="n"/>
      <c r="EB494" s="2" t="n"/>
      <c r="EC494" s="2" t="n"/>
    </row>
    <row r="495" ht="6.75" customHeight="1" s="118">
      <c r="A495" s="2" t="n"/>
      <c r="B495" s="2" t="n"/>
      <c r="C495" s="2" t="n"/>
      <c r="D495" s="2" t="n"/>
      <c r="E495" s="143" t="n"/>
      <c r="K495" s="144" t="n"/>
      <c r="L495" s="174">
        <f>計算!$L$8</f>
        <v/>
      </c>
      <c r="BI495" s="144" t="n"/>
      <c r="BJ495" s="2" t="n"/>
      <c r="BK495" s="2" t="n"/>
      <c r="BL495" s="2" t="n"/>
      <c r="BM495" s="2" t="n"/>
      <c r="BN495" s="2" t="n"/>
      <c r="BO495" s="2" t="n"/>
      <c r="BP495" s="143" t="n"/>
      <c r="BV495" s="144" t="n"/>
      <c r="DU495" s="144" t="n"/>
      <c r="DV495" s="7" t="n"/>
      <c r="DW495" s="2" t="n"/>
      <c r="DX495" s="2" t="n"/>
      <c r="DY495" s="2" t="n"/>
      <c r="DZ495" s="2" t="n"/>
      <c r="EA495" s="2" t="n"/>
      <c r="EB495" s="2" t="n"/>
      <c r="EC495" s="2" t="n"/>
    </row>
    <row r="496" ht="6.75" customHeight="1" s="118">
      <c r="A496" s="2" t="n"/>
      <c r="B496" s="2" t="n"/>
      <c r="C496" s="2" t="n"/>
      <c r="D496" s="2" t="n"/>
      <c r="E496" s="147" t="n"/>
      <c r="F496" s="148" t="n"/>
      <c r="G496" s="148" t="n"/>
      <c r="H496" s="148" t="n"/>
      <c r="I496" s="148" t="n"/>
      <c r="J496" s="148" t="n"/>
      <c r="K496" s="149" t="n"/>
      <c r="L496" s="148" t="n"/>
      <c r="M496" s="148" t="n"/>
      <c r="N496" s="148" t="n"/>
      <c r="O496" s="148" t="n"/>
      <c r="P496" s="148" t="n"/>
      <c r="Q496" s="148" t="n"/>
      <c r="R496" s="148" t="n"/>
      <c r="S496" s="148" t="n"/>
      <c r="T496" s="148" t="n"/>
      <c r="U496" s="148" t="n"/>
      <c r="V496" s="148" t="n"/>
      <c r="W496" s="148" t="n"/>
      <c r="X496" s="148" t="n"/>
      <c r="Y496" s="148" t="n"/>
      <c r="Z496" s="148" t="n"/>
      <c r="AA496" s="148" t="n"/>
      <c r="AB496" s="148" t="n"/>
      <c r="AC496" s="148" t="n"/>
      <c r="AD496" s="148" t="n"/>
      <c r="AE496" s="148" t="n"/>
      <c r="AF496" s="148" t="n"/>
      <c r="AG496" s="148" t="n"/>
      <c r="AH496" s="148" t="n"/>
      <c r="AI496" s="148" t="n"/>
      <c r="AJ496" s="148" t="n"/>
      <c r="AK496" s="148" t="n"/>
      <c r="AL496" s="148" t="n"/>
      <c r="AM496" s="148" t="n"/>
      <c r="AN496" s="148" t="n"/>
      <c r="AO496" s="148" t="n"/>
      <c r="AP496" s="148" t="n"/>
      <c r="AQ496" s="148" t="n"/>
      <c r="AR496" s="148" t="n"/>
      <c r="AS496" s="148" t="n"/>
      <c r="AT496" s="148" t="n"/>
      <c r="AU496" s="148" t="n"/>
      <c r="AV496" s="148" t="n"/>
      <c r="AW496" s="148" t="n"/>
      <c r="AX496" s="148" t="n"/>
      <c r="AY496" s="148" t="n"/>
      <c r="AZ496" s="148" t="n"/>
      <c r="BA496" s="148" t="n"/>
      <c r="BB496" s="148" t="n"/>
      <c r="BC496" s="148" t="n"/>
      <c r="BD496" s="148" t="n"/>
      <c r="BE496" s="148" t="n"/>
      <c r="BF496" s="148" t="n"/>
      <c r="BG496" s="148" t="n"/>
      <c r="BH496" s="148" t="n"/>
      <c r="BI496" s="149" t="n"/>
      <c r="BJ496" s="2" t="n"/>
      <c r="BK496" s="2" t="n"/>
      <c r="BL496" s="2" t="n"/>
      <c r="BM496" s="2" t="n"/>
      <c r="BN496" s="2" t="n"/>
      <c r="BO496" s="2" t="n"/>
      <c r="BP496" s="143" t="n"/>
      <c r="BV496" s="144" t="n"/>
      <c r="DU496" s="144"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43" t="n"/>
      <c r="BV497" s="144" t="n"/>
      <c r="DU497" s="144"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43" t="n"/>
      <c r="BV498" s="144" t="n"/>
      <c r="DU498" s="144"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43" t="n"/>
      <c r="BV499" s="144" t="n"/>
      <c r="DU499" s="144"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43" t="n"/>
      <c r="BV500" s="144" t="n"/>
      <c r="DU500" s="144"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43" t="n"/>
      <c r="BV501" s="144" t="n"/>
      <c r="DU501" s="144"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75" t="n"/>
      <c r="BQ502" s="140" t="n"/>
      <c r="BR502" s="176" t="n"/>
      <c r="BS502" s="140" t="n"/>
      <c r="BT502" s="140" t="n"/>
      <c r="BU502" s="28" t="n"/>
      <c r="BV502" s="29" t="n"/>
      <c r="BW502" s="177">
        <f>計算!$AR$8</f>
        <v/>
      </c>
      <c r="BX502" s="140" t="n"/>
      <c r="BY502" s="140" t="n"/>
      <c r="BZ502" s="140" t="n"/>
      <c r="CA502" s="140" t="n"/>
      <c r="CB502" s="140" t="n"/>
      <c r="CC502" s="140" t="n"/>
      <c r="CD502" s="140" t="n"/>
      <c r="CE502" s="140" t="n"/>
      <c r="CF502" s="140" t="n"/>
      <c r="CG502" s="140" t="n"/>
      <c r="CH502" s="140" t="n"/>
      <c r="CI502" s="140" t="n"/>
      <c r="CJ502" s="140" t="n"/>
      <c r="CK502" s="140" t="n"/>
      <c r="CL502" s="140" t="n"/>
      <c r="CM502" s="140" t="n"/>
      <c r="CN502" s="140" t="n"/>
      <c r="CO502" s="140" t="n"/>
      <c r="CP502" s="140" t="n"/>
      <c r="CQ502" s="140" t="n"/>
      <c r="CR502" s="140" t="n"/>
      <c r="CS502" s="140" t="n"/>
      <c r="CT502" s="140" t="n"/>
      <c r="CU502" s="140" t="n"/>
      <c r="CV502" s="140" t="n"/>
      <c r="CW502" s="140" t="n"/>
      <c r="CX502" s="140" t="n"/>
      <c r="CY502" s="140" t="n"/>
      <c r="CZ502" s="140" t="n"/>
      <c r="DA502" s="140" t="n"/>
      <c r="DB502" s="140" t="n"/>
      <c r="DC502" s="140" t="n"/>
      <c r="DD502" s="140" t="n"/>
      <c r="DE502" s="140" t="n"/>
      <c r="DF502" s="140" t="n"/>
      <c r="DG502" s="140" t="n"/>
      <c r="DH502" s="140" t="n"/>
      <c r="DI502" s="140" t="n"/>
      <c r="DJ502" s="140" t="n"/>
      <c r="DK502" s="140" t="n"/>
      <c r="DL502" s="140" t="n"/>
      <c r="DM502" s="140" t="n"/>
      <c r="DN502" s="140" t="n"/>
      <c r="DO502" s="140" t="n"/>
      <c r="DP502" s="140" t="n"/>
      <c r="DQ502" s="140" t="n"/>
      <c r="DR502" s="140" t="n"/>
      <c r="DS502" s="140" t="n"/>
      <c r="DT502" s="140" t="n"/>
      <c r="DU502" s="141"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43" t="n"/>
      <c r="BU503" s="31" t="n"/>
      <c r="BV503" s="32" t="n"/>
      <c r="DU503" s="144"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43" t="n"/>
      <c r="BU504" s="72" t="n"/>
      <c r="BV504" s="144" t="n"/>
      <c r="DU504" s="144"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43" t="n"/>
      <c r="BV505" s="144" t="n"/>
      <c r="DU505" s="144"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43" t="n"/>
      <c r="BV506" s="144" t="n"/>
      <c r="DU506" s="144"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43" t="n"/>
      <c r="BV507" s="144" t="n"/>
      <c r="DU507" s="144" t="n"/>
      <c r="DV507" s="7" t="n"/>
      <c r="DW507" s="2" t="n"/>
      <c r="DX507" s="2" t="n"/>
      <c r="DY507" s="2" t="n"/>
      <c r="DZ507" s="2" t="n"/>
      <c r="EA507" s="2" t="n"/>
      <c r="EB507" s="2" t="n"/>
      <c r="EC507" s="2" t="n"/>
    </row>
    <row r="508" ht="6.75" customHeight="1" s="118">
      <c r="A508" s="2" t="n"/>
      <c r="B508" s="2" t="n"/>
      <c r="C508" s="2" t="n"/>
      <c r="D508" s="2" t="n"/>
      <c r="E508" s="178" t="inlineStr">
        <is>
          <t>在籍校</t>
        </is>
      </c>
      <c r="F508" s="140" t="n"/>
      <c r="G508" s="140" t="n"/>
      <c r="H508" s="140" t="n"/>
      <c r="I508" s="140" t="n"/>
      <c r="J508" s="140" t="n"/>
      <c r="K508" s="141"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0" t="n"/>
      <c r="AY508" s="140" t="n"/>
      <c r="AZ508" s="140" t="n"/>
      <c r="BA508" s="140" t="n"/>
      <c r="BB508" s="140" t="n"/>
      <c r="BC508" s="140" t="n"/>
      <c r="BD508" s="140" t="n"/>
      <c r="BE508" s="140" t="n"/>
      <c r="BF508" s="140" t="n"/>
      <c r="BG508" s="140" t="n"/>
      <c r="BH508" s="140" t="n"/>
      <c r="BI508" s="141" t="n"/>
      <c r="BJ508" s="2" t="n"/>
      <c r="BK508" s="2" t="n"/>
      <c r="BL508" s="2" t="n"/>
      <c r="BM508" s="2" t="n"/>
      <c r="BN508" s="2" t="n"/>
      <c r="BO508" s="2" t="n"/>
      <c r="BP508" s="143" t="n"/>
      <c r="BV508" s="144" t="n"/>
      <c r="DU508" s="144" t="n"/>
      <c r="DV508" s="2" t="n"/>
      <c r="DW508" s="2" t="n"/>
      <c r="DX508" s="2" t="n"/>
      <c r="DY508" s="2" t="n"/>
      <c r="DZ508" s="2" t="n"/>
      <c r="EA508" s="2" t="n"/>
      <c r="EB508" s="2" t="n"/>
      <c r="EC508" s="2" t="n"/>
    </row>
    <row r="509" ht="6.75" customHeight="1" s="118">
      <c r="A509" s="2" t="n"/>
      <c r="B509" s="2" t="n"/>
      <c r="C509" s="2" t="n"/>
      <c r="D509" s="2" t="n"/>
      <c r="E509" s="143" t="n"/>
      <c r="K509" s="144" t="n"/>
      <c r="L509" s="36" t="n"/>
      <c r="M509" s="19" t="n"/>
      <c r="N509" s="19" t="n"/>
      <c r="O509" s="19" t="n"/>
      <c r="P509" s="19" t="n"/>
      <c r="Q509" s="19" t="n"/>
      <c r="R509" s="19" t="n"/>
      <c r="S509" s="19" t="n"/>
      <c r="T509" s="19" t="n"/>
      <c r="U509" s="19" t="n"/>
      <c r="V509" s="19" t="n"/>
      <c r="W509" s="19" t="n"/>
      <c r="X509" s="37" t="n"/>
      <c r="Y509" s="179">
        <f>計算!$N$8</f>
        <v/>
      </c>
      <c r="BI509" s="144" t="n"/>
      <c r="BJ509" s="2" t="n"/>
      <c r="BK509" s="2" t="n"/>
      <c r="BL509" s="2" t="n"/>
      <c r="BM509" s="2" t="n"/>
      <c r="BN509" s="2" t="n"/>
      <c r="BO509" s="2" t="n"/>
      <c r="BP509" s="143" t="n"/>
      <c r="BV509" s="144" t="n"/>
      <c r="DU509" s="144" t="n"/>
      <c r="DV509" s="2" t="n"/>
      <c r="DW509" s="2" t="n"/>
      <c r="DX509" s="2" t="n"/>
      <c r="DY509" s="2" t="n"/>
      <c r="DZ509" s="2" t="n"/>
      <c r="EA509" s="2" t="n"/>
      <c r="EB509" s="2" t="n"/>
      <c r="EC509" s="2" t="n"/>
    </row>
    <row r="510" ht="6.75" customHeight="1" s="118">
      <c r="A510" s="2" t="n"/>
      <c r="B510" s="2" t="n"/>
      <c r="C510" s="2" t="n"/>
      <c r="D510" s="2" t="n"/>
      <c r="E510" s="143" t="n"/>
      <c r="K510" s="144" t="n"/>
      <c r="L510" s="36" t="n"/>
      <c r="M510" s="19" t="n"/>
      <c r="N510" s="19" t="n"/>
      <c r="O510" s="19" t="n"/>
      <c r="P510" s="180">
        <f>IF(計算!$B$8="","",設定!$B$6)&amp;""</f>
        <v/>
      </c>
      <c r="S510" s="11" t="n"/>
      <c r="T510" s="11" t="n"/>
      <c r="U510" s="181">
        <f>IF(計算!$B$8="","",設定!$B$7)&amp;""</f>
        <v/>
      </c>
      <c r="W510" s="11" t="n"/>
      <c r="X510" s="12" t="n"/>
      <c r="Y510" s="143" t="n"/>
      <c r="BI510" s="144" t="n"/>
      <c r="BJ510" s="2" t="n"/>
      <c r="BK510" s="2" t="n"/>
      <c r="BL510" s="2" t="n"/>
      <c r="BM510" s="2" t="n"/>
      <c r="BN510" s="2" t="n"/>
      <c r="BO510" s="2" t="n"/>
      <c r="BP510" s="143" t="n"/>
      <c r="BV510" s="144" t="n"/>
      <c r="DU510" s="144" t="n"/>
      <c r="DV510" s="2" t="n"/>
      <c r="DW510" s="2" t="n"/>
      <c r="DX510" s="2" t="n"/>
      <c r="DY510" s="2" t="n"/>
      <c r="DZ510" s="2" t="n"/>
      <c r="EA510" s="2" t="n"/>
      <c r="EB510" s="2" t="n"/>
      <c r="EC510" s="2" t="n"/>
    </row>
    <row r="511" ht="6.75" customHeight="1" s="118">
      <c r="A511" s="2" t="n"/>
      <c r="B511" s="2" t="n"/>
      <c r="C511" s="2" t="n"/>
      <c r="D511" s="2" t="n"/>
      <c r="E511" s="143" t="n"/>
      <c r="K511" s="144" t="n"/>
      <c r="L511" s="92" t="inlineStr">
        <is>
          <t>令和</t>
        </is>
      </c>
      <c r="S511" s="52" t="inlineStr">
        <is>
          <t>年</t>
        </is>
      </c>
      <c r="W511" s="53" t="inlineStr">
        <is>
          <t>月</t>
        </is>
      </c>
      <c r="X511" s="144" t="n"/>
      <c r="Y511" s="143" t="n"/>
      <c r="BI511" s="144" t="n"/>
      <c r="BJ511" s="2" t="n"/>
      <c r="BK511" s="2" t="n"/>
      <c r="BL511" s="2" t="n"/>
      <c r="BM511" s="2" t="n"/>
      <c r="BN511" s="2" t="n"/>
      <c r="BO511" s="2" t="n"/>
      <c r="BP511" s="143" t="n"/>
      <c r="BV511" s="144" t="n"/>
      <c r="DU511" s="144" t="n"/>
      <c r="DV511" s="2" t="n"/>
      <c r="DW511" s="2" t="n"/>
      <c r="DX511" s="2" t="n"/>
      <c r="DY511" s="2" t="n"/>
      <c r="DZ511" s="2" t="n"/>
      <c r="EA511" s="2" t="n"/>
      <c r="EB511" s="2" t="n"/>
      <c r="EC511" s="2" t="n"/>
    </row>
    <row r="512" ht="6.75" customHeight="1" s="118">
      <c r="A512" s="2" t="n"/>
      <c r="B512" s="2" t="n"/>
      <c r="C512" s="2" t="n"/>
      <c r="D512" s="2" t="n"/>
      <c r="E512" s="143" t="n"/>
      <c r="K512" s="144" t="n"/>
      <c r="L512" s="143" t="n"/>
      <c r="X512" s="144" t="n"/>
      <c r="Y512" s="143" t="n"/>
      <c r="AW512" s="75" t="inlineStr">
        <is>
          <t>卒業</t>
        </is>
      </c>
      <c r="BI512" s="144" t="n"/>
      <c r="BJ512" s="2" t="n"/>
      <c r="BK512" s="2" t="n"/>
      <c r="BL512" s="2" t="n"/>
      <c r="BM512" s="2" t="n"/>
      <c r="BN512" s="2" t="n"/>
      <c r="BO512" s="2" t="n"/>
      <c r="BP512" s="143" t="n"/>
      <c r="BV512" s="144" t="n"/>
      <c r="DU512" s="144" t="n"/>
      <c r="DV512" s="2" t="n"/>
      <c r="DW512" s="2" t="n"/>
      <c r="DX512" s="2" t="n"/>
      <c r="DY512" s="2" t="n"/>
      <c r="DZ512" s="2" t="n"/>
      <c r="EA512" s="2" t="n"/>
      <c r="EB512" s="2" t="n"/>
      <c r="EC512" s="2" t="n"/>
    </row>
    <row r="513" ht="6.75" customHeight="1" s="118">
      <c r="A513" s="2" t="n"/>
      <c r="B513" s="2" t="n"/>
      <c r="C513" s="2" t="n"/>
      <c r="D513" s="2" t="n"/>
      <c r="E513" s="143" t="n"/>
      <c r="K513" s="144" t="n"/>
      <c r="L513" s="36" t="n"/>
      <c r="M513" s="19" t="n"/>
      <c r="N513" s="19" t="n"/>
      <c r="O513" s="19" t="n"/>
      <c r="P513" s="19" t="n"/>
      <c r="Q513" s="19" t="n"/>
      <c r="R513" s="19" t="n"/>
      <c r="S513" s="19" t="n"/>
      <c r="T513" s="19" t="n"/>
      <c r="U513" s="19" t="n"/>
      <c r="V513" s="19" t="n"/>
      <c r="W513" s="19" t="n"/>
      <c r="X513" s="37" t="n"/>
      <c r="Y513" s="143" t="n"/>
      <c r="BI513" s="144" t="n"/>
      <c r="BJ513" s="2" t="n"/>
      <c r="BK513" s="2" t="n"/>
      <c r="BL513" s="2" t="n"/>
      <c r="BM513" s="2" t="n"/>
      <c r="BN513" s="2" t="n"/>
      <c r="BO513" s="2" t="n"/>
      <c r="BP513" s="143" t="n"/>
      <c r="BV513" s="144" t="n"/>
      <c r="DU513" s="144" t="n"/>
      <c r="DV513" s="2" t="n"/>
      <c r="DW513" s="2" t="n"/>
      <c r="DX513" s="2" t="n"/>
      <c r="DY513" s="2" t="n"/>
      <c r="DZ513" s="2" t="n"/>
      <c r="EA513" s="2" t="n"/>
      <c r="EB513" s="2" t="n"/>
      <c r="EC513" s="2" t="n"/>
    </row>
    <row r="514" ht="6.75" customHeight="1" s="118">
      <c r="A514" s="2" t="n"/>
      <c r="B514" s="2" t="n"/>
      <c r="C514" s="2" t="n"/>
      <c r="D514" s="2" t="n"/>
      <c r="E514" s="143" t="n"/>
      <c r="K514" s="144" t="n"/>
      <c r="L514" s="36" t="n"/>
      <c r="M514" s="19" t="n"/>
      <c r="N514" s="19" t="n"/>
      <c r="O514" s="19" t="n"/>
      <c r="P514" s="19" t="n"/>
      <c r="Q514" s="19" t="n"/>
      <c r="R514" s="19" t="n"/>
      <c r="S514" s="19" t="n"/>
      <c r="T514" s="19" t="n"/>
      <c r="U514" s="19" t="n"/>
      <c r="V514" s="19" t="n"/>
      <c r="W514" s="19" t="n"/>
      <c r="X514" s="37" t="n"/>
      <c r="Y514" s="143" t="n"/>
      <c r="BI514" s="144" t="n"/>
      <c r="BJ514" s="2" t="n"/>
      <c r="BK514" s="2" t="n"/>
      <c r="BL514" s="2" t="n"/>
      <c r="BM514" s="2" t="n"/>
      <c r="BN514" s="2" t="n"/>
      <c r="BO514" s="2" t="n"/>
      <c r="BP514" s="143" t="n"/>
      <c r="BV514" s="144" t="n"/>
      <c r="DU514" s="144" t="n"/>
      <c r="DV514" s="2" t="n"/>
      <c r="DW514" s="2" t="n"/>
      <c r="DX514" s="2" t="n"/>
      <c r="DY514" s="2" t="n"/>
      <c r="DZ514" s="2" t="n"/>
      <c r="EA514" s="2" t="n"/>
      <c r="EB514" s="2" t="n"/>
      <c r="EC514" s="2" t="n"/>
    </row>
    <row r="515" ht="6.75" customHeight="1" s="118">
      <c r="A515" s="2" t="n"/>
      <c r="B515" s="2" t="n"/>
      <c r="C515" s="2" t="n"/>
      <c r="D515" s="2" t="n"/>
      <c r="E515" s="147" t="n"/>
      <c r="F515" s="148" t="n"/>
      <c r="G515" s="148" t="n"/>
      <c r="H515" s="148" t="n"/>
      <c r="I515" s="148" t="n"/>
      <c r="J515" s="148" t="n"/>
      <c r="K515" s="149"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48" t="n"/>
      <c r="AX515" s="148" t="n"/>
      <c r="AY515" s="148" t="n"/>
      <c r="AZ515" s="148" t="n"/>
      <c r="BA515" s="148" t="n"/>
      <c r="BB515" s="148" t="n"/>
      <c r="BC515" s="148" t="n"/>
      <c r="BD515" s="148" t="n"/>
      <c r="BE515" s="148" t="n"/>
      <c r="BF515" s="148" t="n"/>
      <c r="BG515" s="148" t="n"/>
      <c r="BH515" s="148" t="n"/>
      <c r="BI515" s="149" t="n"/>
      <c r="BJ515" s="2" t="n"/>
      <c r="BK515" s="2" t="n"/>
      <c r="BL515" s="2" t="n"/>
      <c r="BM515" s="2" t="n"/>
      <c r="BN515" s="2" t="n"/>
      <c r="BO515" s="2" t="n"/>
      <c r="BP515" s="143" t="n"/>
      <c r="BV515" s="144" t="n"/>
      <c r="DU515" s="144"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0" t="n"/>
      <c r="U516" s="17" t="n"/>
      <c r="V516" s="17" t="n"/>
      <c r="W516" s="76" t="n"/>
      <c r="X516" s="140"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43" t="n"/>
      <c r="BV516" s="144" t="n"/>
      <c r="DU516" s="144"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43" t="n"/>
      <c r="BV517" s="144" t="n"/>
      <c r="DU517" s="144"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43" t="n"/>
      <c r="BV518" s="144" t="n"/>
      <c r="DU518" s="144" t="n"/>
      <c r="DV518" s="2" t="n"/>
      <c r="DW518" s="2" t="n"/>
      <c r="DX518" s="2" t="n"/>
      <c r="DY518" s="2" t="n"/>
      <c r="DZ518" s="2" t="n"/>
      <c r="EA518" s="2" t="n"/>
      <c r="EB518" s="2" t="n"/>
      <c r="EC518" s="2" t="n"/>
    </row>
    <row r="519" ht="6.75" customHeight="1" s="118">
      <c r="A519" s="2" t="n"/>
      <c r="B519" s="2" t="n"/>
      <c r="C519" s="2" t="n"/>
      <c r="D519" s="2" t="n"/>
      <c r="E519" s="182" t="inlineStr">
        <is>
          <t>職　歴</t>
        </is>
      </c>
      <c r="K519" s="144" t="n"/>
      <c r="L519" s="54" t="inlineStr">
        <is>
          <t>平成</t>
        </is>
      </c>
      <c r="M519" s="140" t="n"/>
      <c r="N519" s="140" t="n"/>
      <c r="O519" s="140" t="n"/>
      <c r="P519" s="19" t="n"/>
      <c r="Q519" s="19" t="n"/>
      <c r="R519" s="19" t="n"/>
      <c r="S519" s="19" t="n"/>
      <c r="T519" s="19" t="n"/>
      <c r="U519" s="19" t="n"/>
      <c r="V519" s="19" t="n"/>
      <c r="W519" s="19" t="n"/>
      <c r="X519" s="37" t="n"/>
      <c r="Y519" s="172">
        <f>計算!$AV$8</f>
        <v/>
      </c>
      <c r="BI519" s="144" t="n"/>
      <c r="BJ519" s="2" t="n"/>
      <c r="BK519" s="2" t="n"/>
      <c r="BL519" s="2" t="n"/>
      <c r="BM519" s="2" t="n"/>
      <c r="BN519" s="2" t="n"/>
      <c r="BO519" s="2" t="n"/>
      <c r="BP519" s="143" t="n"/>
      <c r="BV519" s="144" t="n"/>
      <c r="DU519" s="144" t="n"/>
      <c r="DV519" s="2" t="n"/>
      <c r="DW519" s="2" t="n"/>
      <c r="DX519" s="2" t="n"/>
      <c r="DY519" s="2" t="n"/>
      <c r="DZ519" s="2" t="n"/>
      <c r="EA519" s="2" t="n"/>
      <c r="EB519" s="2" t="n"/>
      <c r="EC519" s="2" t="n"/>
    </row>
    <row r="520" ht="6.75" customHeight="1" s="118">
      <c r="A520" s="2" t="n"/>
      <c r="B520" s="2" t="n"/>
      <c r="C520" s="2" t="n"/>
      <c r="D520" s="2" t="n"/>
      <c r="E520" s="143" t="n"/>
      <c r="K520" s="144" t="n"/>
      <c r="L520" s="143" t="n"/>
      <c r="P520" s="19" t="n"/>
      <c r="Q520" s="19" t="n"/>
      <c r="R520" s="19" t="n"/>
      <c r="S520" s="19" t="n"/>
      <c r="T520" s="19" t="n"/>
      <c r="U520" s="19" t="n"/>
      <c r="V520" s="19" t="n"/>
      <c r="W520" s="19" t="n"/>
      <c r="X520" s="37" t="n"/>
      <c r="Y520" s="143" t="n"/>
      <c r="BI520" s="144" t="n"/>
      <c r="BJ520" s="2" t="n"/>
      <c r="BK520" s="2" t="n"/>
      <c r="BL520" s="2" t="n"/>
      <c r="BM520" s="2" t="n"/>
      <c r="BN520" s="2" t="n"/>
      <c r="BO520" s="2" t="n"/>
      <c r="BP520" s="143" t="n"/>
      <c r="BV520" s="144" t="n"/>
      <c r="DU520" s="144" t="n"/>
      <c r="DV520" s="2" t="n"/>
      <c r="DW520" s="2" t="n"/>
      <c r="DX520" s="2" t="n"/>
      <c r="DY520" s="2" t="n"/>
      <c r="DZ520" s="2" t="n"/>
      <c r="EA520" s="2" t="n"/>
      <c r="EB520" s="2" t="n"/>
      <c r="EC520" s="2" t="n"/>
    </row>
    <row r="521" ht="6.75" customHeight="1" s="118">
      <c r="A521" s="2" t="n"/>
      <c r="B521" s="2" t="n"/>
      <c r="C521" s="2" t="n"/>
      <c r="D521" s="2" t="n"/>
      <c r="E521" s="143" t="n"/>
      <c r="K521" s="144" t="n"/>
      <c r="L521" s="143" t="n"/>
      <c r="P521" s="180">
        <f>計算!$AT$8</f>
        <v/>
      </c>
      <c r="S521" s="52" t="inlineStr">
        <is>
          <t>年</t>
        </is>
      </c>
      <c r="U521" s="181">
        <f>計算!$AU$8</f>
        <v/>
      </c>
      <c r="W521" s="53" t="inlineStr">
        <is>
          <t>月</t>
        </is>
      </c>
      <c r="X521" s="144" t="n"/>
      <c r="Y521" s="143" t="n"/>
      <c r="BI521" s="144" t="n"/>
      <c r="BJ521" s="2" t="n"/>
      <c r="BK521" s="2" t="n"/>
      <c r="BL521" s="2" t="n"/>
      <c r="BM521" s="2" t="n"/>
      <c r="BN521" s="2" t="n"/>
      <c r="BO521" s="2" t="n"/>
      <c r="BP521" s="143" t="n"/>
      <c r="BV521" s="144" t="n"/>
      <c r="DU521" s="144" t="n"/>
      <c r="DV521" s="2" t="n"/>
      <c r="DW521" s="2" t="n"/>
      <c r="DX521" s="2" t="n"/>
      <c r="DY521" s="2" t="n"/>
      <c r="DZ521" s="2" t="n"/>
      <c r="EA521" s="2" t="n"/>
      <c r="EB521" s="2" t="n"/>
      <c r="EC521" s="2" t="n"/>
    </row>
    <row r="522" ht="6.75" customHeight="1" s="118">
      <c r="A522" s="2" t="n"/>
      <c r="B522" s="2" t="n"/>
      <c r="C522" s="2" t="n"/>
      <c r="D522" s="2" t="n"/>
      <c r="E522" s="143" t="n"/>
      <c r="K522" s="144" t="n"/>
      <c r="L522" s="49" t="inlineStr">
        <is>
          <t>令和</t>
        </is>
      </c>
      <c r="X522" s="144" t="n"/>
      <c r="Y522" s="143" t="n"/>
      <c r="BI522" s="144" t="n"/>
      <c r="BJ522" s="2" t="n"/>
      <c r="BK522" s="2" t="n"/>
      <c r="BL522" s="2" t="n"/>
      <c r="BM522" s="2" t="n"/>
      <c r="BN522" s="2" t="n"/>
      <c r="BO522" s="2" t="n"/>
      <c r="BP522" s="143" t="n"/>
      <c r="BV522" s="144" t="n"/>
      <c r="DU522" s="144" t="n"/>
      <c r="DV522" s="2" t="n"/>
      <c r="DW522" s="2" t="n"/>
      <c r="DX522" s="2" t="n"/>
      <c r="DY522" s="2" t="n"/>
      <c r="DZ522" s="2" t="n"/>
      <c r="EA522" s="2" t="n"/>
      <c r="EB522" s="2" t="n"/>
      <c r="EC522" s="2" t="n"/>
    </row>
    <row r="523" ht="6.75" customHeight="1" s="118">
      <c r="A523" s="2" t="n"/>
      <c r="B523" s="2" t="n"/>
      <c r="C523" s="2" t="n"/>
      <c r="D523" s="2" t="n"/>
      <c r="E523" s="143" t="n"/>
      <c r="K523" s="144" t="n"/>
      <c r="L523" s="143" t="n"/>
      <c r="P523" s="19" t="n"/>
      <c r="Q523" s="19" t="n"/>
      <c r="R523" s="19" t="n"/>
      <c r="S523" s="19" t="n"/>
      <c r="T523" s="19" t="n"/>
      <c r="U523" s="19" t="n"/>
      <c r="V523" s="19" t="n"/>
      <c r="W523" s="19" t="n"/>
      <c r="X523" s="37" t="n"/>
      <c r="Y523" s="143" t="n"/>
      <c r="BI523" s="144" t="n"/>
      <c r="BJ523" s="2" t="n"/>
      <c r="BK523" s="2" t="n"/>
      <c r="BL523" s="2" t="n"/>
      <c r="BM523" s="2" t="n"/>
      <c r="BN523" s="2" t="n"/>
      <c r="BO523" s="2" t="n"/>
      <c r="BP523" s="143" t="n"/>
      <c r="BV523" s="144" t="n"/>
      <c r="DU523" s="144" t="n"/>
      <c r="DV523" s="2" t="n"/>
      <c r="DW523" s="2" t="n"/>
      <c r="DX523" s="2" t="n"/>
      <c r="DY523" s="2" t="n"/>
      <c r="DZ523" s="2" t="n"/>
      <c r="EA523" s="2" t="n"/>
      <c r="EB523" s="2" t="n"/>
      <c r="EC523" s="2" t="n"/>
    </row>
    <row r="524" ht="5.25" customHeight="1" s="118">
      <c r="A524" s="2" t="n"/>
      <c r="B524" s="2" t="n"/>
      <c r="C524" s="2" t="n"/>
      <c r="D524" s="2" t="n"/>
      <c r="E524" s="143" t="n"/>
      <c r="K524" s="144" t="n"/>
      <c r="L524" s="147" t="n"/>
      <c r="M524" s="148" t="n"/>
      <c r="N524" s="148" t="n"/>
      <c r="O524" s="148" t="n"/>
      <c r="P524" s="20" t="n"/>
      <c r="Q524" s="20" t="n"/>
      <c r="R524" s="20" t="n"/>
      <c r="S524" s="20" t="n"/>
      <c r="T524" s="20" t="n"/>
      <c r="U524" s="20" t="n"/>
      <c r="V524" s="20" t="n"/>
      <c r="W524" s="20" t="n"/>
      <c r="X524" s="39" t="n"/>
      <c r="Y524" s="147" t="n"/>
      <c r="Z524" s="148" t="n"/>
      <c r="AA524" s="148" t="n"/>
      <c r="AB524" s="148" t="n"/>
      <c r="AC524" s="148" t="n"/>
      <c r="AD524" s="148" t="n"/>
      <c r="AE524" s="148" t="n"/>
      <c r="AF524" s="148" t="n"/>
      <c r="AG524" s="148" t="n"/>
      <c r="AH524" s="148" t="n"/>
      <c r="AI524" s="148" t="n"/>
      <c r="AJ524" s="148" t="n"/>
      <c r="AK524" s="148" t="n"/>
      <c r="AL524" s="148" t="n"/>
      <c r="AM524" s="148" t="n"/>
      <c r="AN524" s="148" t="n"/>
      <c r="AO524" s="148" t="n"/>
      <c r="AP524" s="148" t="n"/>
      <c r="AQ524" s="148" t="n"/>
      <c r="AR524" s="148" t="n"/>
      <c r="AS524" s="148" t="n"/>
      <c r="AT524" s="148" t="n"/>
      <c r="AU524" s="148" t="n"/>
      <c r="AV524" s="148" t="n"/>
      <c r="AW524" s="148" t="n"/>
      <c r="AX524" s="148" t="n"/>
      <c r="AY524" s="148" t="n"/>
      <c r="AZ524" s="148" t="n"/>
      <c r="BA524" s="148" t="n"/>
      <c r="BB524" s="148" t="n"/>
      <c r="BC524" s="148" t="n"/>
      <c r="BD524" s="148" t="n"/>
      <c r="BE524" s="148" t="n"/>
      <c r="BF524" s="148" t="n"/>
      <c r="BG524" s="148" t="n"/>
      <c r="BH524" s="148" t="n"/>
      <c r="BI524" s="149" t="n"/>
      <c r="BJ524" s="2" t="n"/>
      <c r="BK524" s="2" t="n"/>
      <c r="BL524" s="2" t="n"/>
      <c r="BM524" s="2" t="n"/>
      <c r="BN524" s="2" t="n"/>
      <c r="BO524" s="2" t="n"/>
      <c r="BP524" s="143" t="n"/>
      <c r="BV524" s="144" t="n"/>
      <c r="DU524" s="144" t="n"/>
      <c r="DV524" s="2" t="n"/>
      <c r="DW524" s="2" t="n"/>
      <c r="DX524" s="2" t="n"/>
      <c r="DY524" s="2" t="n"/>
      <c r="DZ524" s="2" t="n"/>
      <c r="EA524" s="2" t="n"/>
      <c r="EB524" s="2" t="n"/>
      <c r="EC524" s="2" t="n"/>
    </row>
    <row r="525" ht="6.75" customHeight="1" s="118">
      <c r="A525" s="2" t="n"/>
      <c r="B525" s="2" t="n"/>
      <c r="C525" s="2" t="n"/>
      <c r="D525" s="2" t="n"/>
      <c r="E525" s="143" t="n"/>
      <c r="K525" s="144" t="n"/>
      <c r="L525" s="54" t="inlineStr">
        <is>
          <t>平成</t>
        </is>
      </c>
      <c r="M525" s="140" t="n"/>
      <c r="N525" s="140" t="n"/>
      <c r="O525" s="140" t="n"/>
      <c r="P525" s="18" t="n"/>
      <c r="Q525" s="18" t="n"/>
      <c r="R525" s="18" t="n"/>
      <c r="S525" s="18" t="n"/>
      <c r="T525" s="18" t="n"/>
      <c r="U525" s="18" t="n"/>
      <c r="V525" s="18" t="n"/>
      <c r="W525" s="18" t="n"/>
      <c r="X525" s="35" t="n"/>
      <c r="Y525" s="172">
        <f>計算!$AY$8</f>
        <v/>
      </c>
      <c r="BI525" s="144" t="n"/>
      <c r="BJ525" s="2" t="n"/>
      <c r="BK525" s="2" t="n"/>
      <c r="BL525" s="2" t="n"/>
      <c r="BM525" s="2" t="n"/>
      <c r="BN525" s="2" t="n"/>
      <c r="BO525" s="2" t="n"/>
      <c r="BP525" s="143" t="n"/>
      <c r="BV525" s="144" t="n"/>
      <c r="DU525" s="144" t="n"/>
      <c r="DV525" s="2" t="n"/>
      <c r="DW525" s="2" t="n"/>
      <c r="DX525" s="2" t="n"/>
      <c r="DY525" s="2" t="n"/>
      <c r="DZ525" s="2" t="n"/>
      <c r="EA525" s="2" t="n"/>
      <c r="EB525" s="2" t="n"/>
      <c r="EC525" s="2" t="n"/>
    </row>
    <row r="526" ht="6.75" customHeight="1" s="118">
      <c r="A526" s="2" t="n"/>
      <c r="B526" s="2" t="n"/>
      <c r="C526" s="2" t="n"/>
      <c r="D526" s="2" t="n"/>
      <c r="E526" s="143" t="n"/>
      <c r="K526" s="144" t="n"/>
      <c r="L526" s="143" t="n"/>
      <c r="P526" s="19" t="n"/>
      <c r="Q526" s="19" t="n"/>
      <c r="R526" s="19" t="n"/>
      <c r="S526" s="19" t="n"/>
      <c r="T526" s="19" t="n"/>
      <c r="U526" s="19" t="n"/>
      <c r="V526" s="19" t="n"/>
      <c r="W526" s="19" t="n"/>
      <c r="X526" s="37" t="n"/>
      <c r="Y526" s="143" t="n"/>
      <c r="BI526" s="144" t="n"/>
      <c r="BJ526" s="2" t="n"/>
      <c r="BK526" s="2" t="n"/>
      <c r="BL526" s="2" t="n"/>
      <c r="BM526" s="2" t="n"/>
      <c r="BN526" s="2" t="n"/>
      <c r="BO526" s="2" t="n"/>
      <c r="BP526" s="143" t="n"/>
      <c r="BV526" s="144" t="n"/>
      <c r="DU526" s="144" t="n"/>
      <c r="DV526" s="2" t="n"/>
      <c r="DW526" s="2" t="n"/>
      <c r="DX526" s="2" t="n"/>
      <c r="DY526" s="2" t="n"/>
      <c r="DZ526" s="2" t="n"/>
      <c r="EA526" s="2" t="n"/>
      <c r="EB526" s="2" t="n"/>
      <c r="EC526" s="2" t="n"/>
    </row>
    <row r="527" ht="6.75" customHeight="1" s="118">
      <c r="A527" s="2" t="n"/>
      <c r="B527" s="2" t="n"/>
      <c r="C527" s="2" t="n"/>
      <c r="D527" s="2" t="n"/>
      <c r="E527" s="143" t="n"/>
      <c r="K527" s="144" t="n"/>
      <c r="L527" s="143" t="n"/>
      <c r="P527" s="180">
        <f>計算!$AW$8</f>
        <v/>
      </c>
      <c r="S527" s="52" t="inlineStr">
        <is>
          <t>年</t>
        </is>
      </c>
      <c r="U527" s="181">
        <f>計算!$AX$8</f>
        <v/>
      </c>
      <c r="W527" s="53" t="inlineStr">
        <is>
          <t>月</t>
        </is>
      </c>
      <c r="X527" s="144" t="n"/>
      <c r="Y527" s="143" t="n"/>
      <c r="BI527" s="144" t="n"/>
      <c r="BJ527" s="2" t="n"/>
      <c r="BK527" s="2" t="n"/>
      <c r="BL527" s="2" t="n"/>
      <c r="BM527" s="2" t="n"/>
      <c r="BN527" s="2" t="n"/>
      <c r="BO527" s="2" t="n"/>
      <c r="BP527" s="143" t="n"/>
      <c r="BV527" s="144" t="n"/>
      <c r="DU527" s="144" t="n"/>
      <c r="DV527" s="2" t="n"/>
      <c r="DW527" s="2" t="n"/>
      <c r="DX527" s="2" t="n"/>
      <c r="DY527" s="2" t="n"/>
      <c r="DZ527" s="2" t="n"/>
      <c r="EA527" s="2" t="n"/>
      <c r="EB527" s="2" t="n"/>
      <c r="EC527" s="2" t="n"/>
    </row>
    <row r="528" ht="6.75" customHeight="1" s="118">
      <c r="A528" s="2" t="n"/>
      <c r="B528" s="2" t="n"/>
      <c r="C528" s="2" t="n"/>
      <c r="D528" s="2" t="n"/>
      <c r="E528" s="143" t="n"/>
      <c r="K528" s="144" t="n"/>
      <c r="L528" s="49" t="inlineStr">
        <is>
          <t>令和</t>
        </is>
      </c>
      <c r="X528" s="144" t="n"/>
      <c r="Y528" s="143" t="n"/>
      <c r="BI528" s="144" t="n"/>
      <c r="BJ528" s="2" t="n"/>
      <c r="BK528" s="2" t="n"/>
      <c r="BL528" s="2" t="n"/>
      <c r="BM528" s="2" t="n"/>
      <c r="BN528" s="2" t="n"/>
      <c r="BO528" s="2" t="n"/>
      <c r="BP528" s="143" t="n"/>
      <c r="BV528" s="144" t="n"/>
      <c r="DU528" s="144" t="n"/>
      <c r="DV528" s="2" t="n"/>
      <c r="DW528" s="2" t="n"/>
      <c r="DX528" s="2" t="n"/>
      <c r="DY528" s="2" t="n"/>
      <c r="DZ528" s="2" t="n"/>
      <c r="EA528" s="2" t="n"/>
      <c r="EB528" s="2" t="n"/>
      <c r="EC528" s="2" t="n"/>
    </row>
    <row r="529" ht="6.75" customHeight="1" s="118">
      <c r="A529" s="2" t="n"/>
      <c r="B529" s="2" t="n"/>
      <c r="C529" s="2" t="n"/>
      <c r="D529" s="2" t="n"/>
      <c r="E529" s="143" t="n"/>
      <c r="K529" s="144" t="n"/>
      <c r="L529" s="143" t="n"/>
      <c r="P529" s="19" t="n"/>
      <c r="Q529" s="19" t="n"/>
      <c r="R529" s="19" t="n"/>
      <c r="S529" s="19" t="n"/>
      <c r="T529" s="19" t="n"/>
      <c r="U529" s="19" t="n"/>
      <c r="V529" s="19" t="n"/>
      <c r="W529" s="19" t="n"/>
      <c r="X529" s="37" t="n"/>
      <c r="Y529" s="143" t="n"/>
      <c r="BI529" s="144" t="n"/>
      <c r="BJ529" s="2" t="n"/>
      <c r="BK529" s="2" t="n"/>
      <c r="BL529" s="2" t="n"/>
      <c r="BM529" s="2" t="n"/>
      <c r="BN529" s="2" t="n"/>
      <c r="BO529" s="2" t="n"/>
      <c r="BP529" s="143" t="n"/>
      <c r="BU529" s="43" t="n"/>
      <c r="BV529" s="44" t="n"/>
      <c r="DU529" s="144" t="n"/>
      <c r="DV529" s="2" t="n"/>
      <c r="DW529" s="2" t="n"/>
      <c r="DX529" s="2" t="n"/>
      <c r="DY529" s="2" t="n"/>
      <c r="DZ529" s="2" t="n"/>
      <c r="EA529" s="2" t="n"/>
      <c r="EB529" s="2" t="n"/>
      <c r="EC529" s="2" t="n"/>
    </row>
    <row r="530" ht="4.5" customHeight="1" s="118">
      <c r="A530" s="2" t="n"/>
      <c r="B530" s="2" t="n"/>
      <c r="C530" s="2" t="n"/>
      <c r="D530" s="2" t="n"/>
      <c r="E530" s="143" t="n"/>
      <c r="K530" s="144" t="n"/>
      <c r="L530" s="147" t="n"/>
      <c r="M530" s="148" t="n"/>
      <c r="N530" s="148" t="n"/>
      <c r="O530" s="148" t="n"/>
      <c r="P530" s="20" t="n"/>
      <c r="Q530" s="20" t="n"/>
      <c r="R530" s="20" t="n"/>
      <c r="S530" s="20" t="n"/>
      <c r="T530" s="20" t="n"/>
      <c r="U530" s="20" t="n"/>
      <c r="V530" s="20" t="n"/>
      <c r="W530" s="20" t="n"/>
      <c r="X530" s="39" t="n"/>
      <c r="Y530" s="147" t="n"/>
      <c r="Z530" s="148" t="n"/>
      <c r="AA530" s="148" t="n"/>
      <c r="AB530" s="148" t="n"/>
      <c r="AC530" s="148" t="n"/>
      <c r="AD530" s="148" t="n"/>
      <c r="AE530" s="148" t="n"/>
      <c r="AF530" s="148" t="n"/>
      <c r="AG530" s="148" t="n"/>
      <c r="AH530" s="148" t="n"/>
      <c r="AI530" s="148" t="n"/>
      <c r="AJ530" s="148" t="n"/>
      <c r="AK530" s="148" t="n"/>
      <c r="AL530" s="148" t="n"/>
      <c r="AM530" s="148" t="n"/>
      <c r="AN530" s="148" t="n"/>
      <c r="AO530" s="148" t="n"/>
      <c r="AP530" s="148" t="n"/>
      <c r="AQ530" s="148" t="n"/>
      <c r="AR530" s="148" t="n"/>
      <c r="AS530" s="148" t="n"/>
      <c r="AT530" s="148" t="n"/>
      <c r="AU530" s="148" t="n"/>
      <c r="AV530" s="148" t="n"/>
      <c r="AW530" s="148" t="n"/>
      <c r="AX530" s="148" t="n"/>
      <c r="AY530" s="148" t="n"/>
      <c r="AZ530" s="148" t="n"/>
      <c r="BA530" s="148" t="n"/>
      <c r="BB530" s="148" t="n"/>
      <c r="BC530" s="148" t="n"/>
      <c r="BD530" s="148" t="n"/>
      <c r="BE530" s="148" t="n"/>
      <c r="BF530" s="148" t="n"/>
      <c r="BG530" s="148" t="n"/>
      <c r="BH530" s="148" t="n"/>
      <c r="BI530" s="149" t="n"/>
      <c r="BJ530" s="2" t="n"/>
      <c r="BK530" s="2" t="n"/>
      <c r="BL530" s="2" t="n"/>
      <c r="BM530" s="2" t="n"/>
      <c r="BN530" s="2" t="n"/>
      <c r="BO530" s="2" t="n"/>
      <c r="BP530" s="147" t="n"/>
      <c r="BQ530" s="148" t="n"/>
      <c r="BR530" s="148" t="n"/>
      <c r="BS530" s="148" t="n"/>
      <c r="BT530" s="148" t="n"/>
      <c r="BU530" s="42" t="n"/>
      <c r="BV530" s="45" t="n"/>
      <c r="BW530" s="148" t="n"/>
      <c r="BX530" s="148" t="n"/>
      <c r="BY530" s="148" t="n"/>
      <c r="BZ530" s="148" t="n"/>
      <c r="CA530" s="148" t="n"/>
      <c r="CB530" s="148" t="n"/>
      <c r="CC530" s="148" t="n"/>
      <c r="CD530" s="148" t="n"/>
      <c r="CE530" s="148" t="n"/>
      <c r="CF530" s="148" t="n"/>
      <c r="CG530" s="148" t="n"/>
      <c r="CH530" s="148" t="n"/>
      <c r="CI530" s="148" t="n"/>
      <c r="CJ530" s="148" t="n"/>
      <c r="CK530" s="148" t="n"/>
      <c r="CL530" s="148" t="n"/>
      <c r="CM530" s="148" t="n"/>
      <c r="CN530" s="148" t="n"/>
      <c r="CO530" s="148" t="n"/>
      <c r="CP530" s="148" t="n"/>
      <c r="CQ530" s="148" t="n"/>
      <c r="CR530" s="148" t="n"/>
      <c r="CS530" s="148" t="n"/>
      <c r="CT530" s="148" t="n"/>
      <c r="CU530" s="148" t="n"/>
      <c r="CV530" s="148" t="n"/>
      <c r="CW530" s="148" t="n"/>
      <c r="CX530" s="148" t="n"/>
      <c r="CY530" s="148" t="n"/>
      <c r="CZ530" s="148" t="n"/>
      <c r="DA530" s="148" t="n"/>
      <c r="DB530" s="148" t="n"/>
      <c r="DC530" s="148" t="n"/>
      <c r="DD530" s="148" t="n"/>
      <c r="DE530" s="148" t="n"/>
      <c r="DF530" s="148" t="n"/>
      <c r="DG530" s="148" t="n"/>
      <c r="DH530" s="148" t="n"/>
      <c r="DI530" s="148" t="n"/>
      <c r="DJ530" s="148" t="n"/>
      <c r="DK530" s="148" t="n"/>
      <c r="DL530" s="148" t="n"/>
      <c r="DM530" s="148" t="n"/>
      <c r="DN530" s="148" t="n"/>
      <c r="DO530" s="148" t="n"/>
      <c r="DP530" s="148" t="n"/>
      <c r="DQ530" s="148" t="n"/>
      <c r="DR530" s="148" t="n"/>
      <c r="DS530" s="148" t="n"/>
      <c r="DT530" s="148" t="n"/>
      <c r="DU530" s="149" t="n"/>
      <c r="DV530" s="2" t="n"/>
      <c r="DW530" s="2" t="n"/>
      <c r="DX530" s="2" t="n"/>
      <c r="DY530" s="2" t="n"/>
      <c r="DZ530" s="2" t="n"/>
      <c r="EA530" s="2" t="n"/>
      <c r="EB530" s="2" t="n"/>
      <c r="EC530" s="2" t="n"/>
    </row>
    <row r="531" ht="6.75" customHeight="1" s="118">
      <c r="A531" s="2" t="n"/>
      <c r="B531" s="2" t="n"/>
      <c r="C531" s="2" t="n"/>
      <c r="D531" s="2" t="n"/>
      <c r="E531" s="143" t="n"/>
      <c r="K531" s="144" t="n"/>
      <c r="L531" s="54" t="inlineStr">
        <is>
          <t>平成</t>
        </is>
      </c>
      <c r="M531" s="140" t="n"/>
      <c r="N531" s="140" t="n"/>
      <c r="O531" s="140"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39" t="inlineStr">
        <is>
          <t>備　考</t>
        </is>
      </c>
      <c r="BQ531" s="140" t="n"/>
      <c r="BR531" s="140" t="n"/>
      <c r="BS531" s="140" t="n"/>
      <c r="BT531" s="140" t="n"/>
      <c r="BU531" s="140" t="n"/>
      <c r="BV531" s="141" t="n"/>
      <c r="BW531" s="177">
        <f>計算!$AS$8</f>
        <v/>
      </c>
      <c r="BX531" s="140" t="n"/>
      <c r="BY531" s="140" t="n"/>
      <c r="BZ531" s="140" t="n"/>
      <c r="CA531" s="140" t="n"/>
      <c r="CB531" s="140" t="n"/>
      <c r="CC531" s="140" t="n"/>
      <c r="CD531" s="140" t="n"/>
      <c r="CE531" s="140" t="n"/>
      <c r="CF531" s="140" t="n"/>
      <c r="CG531" s="140" t="n"/>
      <c r="CH531" s="140" t="n"/>
      <c r="CI531" s="140" t="n"/>
      <c r="CJ531" s="140" t="n"/>
      <c r="CK531" s="140" t="n"/>
      <c r="CL531" s="140" t="n"/>
      <c r="CM531" s="140" t="n"/>
      <c r="CN531" s="140" t="n"/>
      <c r="CO531" s="140" t="n"/>
      <c r="CP531" s="140" t="n"/>
      <c r="CQ531" s="140" t="n"/>
      <c r="CR531" s="140" t="n"/>
      <c r="CS531" s="140" t="n"/>
      <c r="CT531" s="140" t="n"/>
      <c r="CU531" s="140" t="n"/>
      <c r="CV531" s="140" t="n"/>
      <c r="CW531" s="140" t="n"/>
      <c r="CX531" s="140" t="n"/>
      <c r="CY531" s="140" t="n"/>
      <c r="CZ531" s="140" t="n"/>
      <c r="DA531" s="140" t="n"/>
      <c r="DB531" s="140" t="n"/>
      <c r="DC531" s="140" t="n"/>
      <c r="DD531" s="140" t="n"/>
      <c r="DE531" s="140" t="n"/>
      <c r="DF531" s="140" t="n"/>
      <c r="DG531" s="140" t="n"/>
      <c r="DH531" s="140" t="n"/>
      <c r="DI531" s="140" t="n"/>
      <c r="DJ531" s="140" t="n"/>
      <c r="DK531" s="140" t="n"/>
      <c r="DL531" s="140" t="n"/>
      <c r="DM531" s="140" t="n"/>
      <c r="DN531" s="140" t="n"/>
      <c r="DO531" s="140" t="n"/>
      <c r="DP531" s="140" t="n"/>
      <c r="DQ531" s="140" t="n"/>
      <c r="DR531" s="140" t="n"/>
      <c r="DS531" s="140" t="n"/>
      <c r="DT531" s="140" t="n"/>
      <c r="DU531" s="141" t="n"/>
      <c r="DV531" s="2" t="n"/>
      <c r="DW531" s="2" t="n"/>
      <c r="DX531" s="2" t="n"/>
      <c r="DY531" s="2" t="n"/>
      <c r="DZ531" s="2" t="n"/>
      <c r="EA531" s="2" t="n"/>
      <c r="EB531" s="2" t="n"/>
      <c r="EC531" s="2" t="n"/>
    </row>
    <row r="532" ht="6.75" customHeight="1" s="118">
      <c r="A532" s="2" t="n"/>
      <c r="B532" s="2" t="n"/>
      <c r="C532" s="2" t="n"/>
      <c r="D532" s="2" t="n"/>
      <c r="E532" s="143" t="n"/>
      <c r="K532" s="144" t="n"/>
      <c r="L532" s="143"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43" t="n"/>
      <c r="BV532" s="144" t="n"/>
      <c r="DU532" s="144" t="n"/>
      <c r="DV532" s="2" t="n"/>
      <c r="DW532" s="2" t="n"/>
      <c r="DX532" s="2" t="n"/>
      <c r="DY532" s="2" t="n"/>
      <c r="DZ532" s="2" t="n"/>
      <c r="EA532" s="2" t="n"/>
      <c r="EB532" s="2" t="n"/>
      <c r="EC532" s="2" t="n"/>
    </row>
    <row r="533" ht="6.75" customHeight="1" s="118">
      <c r="A533" s="2" t="n"/>
      <c r="B533" s="2" t="n"/>
      <c r="C533" s="2" t="n"/>
      <c r="D533" s="2" t="n"/>
      <c r="E533" s="143" t="n"/>
      <c r="K533" s="144" t="n"/>
      <c r="L533" s="143" t="n"/>
      <c r="P533" s="19" t="n"/>
      <c r="Q533" s="19" t="n"/>
      <c r="R533" s="19" t="n"/>
      <c r="S533" s="52" t="inlineStr">
        <is>
          <t>年</t>
        </is>
      </c>
      <c r="U533" s="11" t="n"/>
      <c r="V533" s="11" t="n"/>
      <c r="W533" s="53" t="inlineStr">
        <is>
          <t>月</t>
        </is>
      </c>
      <c r="X533" s="144"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43" t="n"/>
      <c r="BV533" s="144" t="n"/>
      <c r="DU533" s="144" t="n"/>
      <c r="DV533" s="2" t="n"/>
      <c r="DW533" s="2" t="n"/>
      <c r="DX533" s="2" t="n"/>
      <c r="DY533" s="2" t="n"/>
      <c r="DZ533" s="2" t="n"/>
      <c r="EA533" s="2" t="n"/>
      <c r="EB533" s="2" t="n"/>
      <c r="EC533" s="2" t="n"/>
    </row>
    <row r="534" ht="6.75" customHeight="1" s="118">
      <c r="A534" s="2" t="n"/>
      <c r="B534" s="2" t="n"/>
      <c r="C534" s="2" t="n"/>
      <c r="D534" s="2" t="n"/>
      <c r="E534" s="143" t="n"/>
      <c r="K534" s="144" t="n"/>
      <c r="L534" s="49" t="inlineStr">
        <is>
          <t>令和</t>
        </is>
      </c>
      <c r="P534" s="19" t="n"/>
      <c r="Q534" s="19" t="n"/>
      <c r="R534" s="19" t="n"/>
      <c r="U534" s="11" t="n"/>
      <c r="V534" s="11" t="n"/>
      <c r="X534" s="144"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43" t="n"/>
      <c r="BV534" s="144" t="n"/>
      <c r="DU534" s="144" t="n"/>
      <c r="DV534" s="2" t="n"/>
      <c r="DW534" s="2" t="n"/>
      <c r="DX534" s="2" t="n"/>
      <c r="DY534" s="2" t="n"/>
      <c r="DZ534" s="2" t="n"/>
      <c r="EA534" s="2" t="n"/>
      <c r="EB534" s="2" t="n"/>
      <c r="EC534" s="2" t="n"/>
    </row>
    <row r="535" ht="6.75" customHeight="1" s="118">
      <c r="A535" s="2" t="n"/>
      <c r="B535" s="2" t="n"/>
      <c r="C535" s="2" t="n"/>
      <c r="D535" s="2" t="n"/>
      <c r="E535" s="143" t="n"/>
      <c r="K535" s="144" t="n"/>
      <c r="L535" s="143"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43" t="n"/>
      <c r="BV535" s="144" t="n"/>
      <c r="DU535" s="144" t="n"/>
      <c r="DV535" s="2" t="n"/>
      <c r="DW535" s="2" t="n"/>
      <c r="DX535" s="2" t="n"/>
      <c r="DY535" s="2" t="n"/>
      <c r="DZ535" s="2" t="n"/>
      <c r="EA535" s="2" t="n"/>
      <c r="EB535" s="2" t="n"/>
      <c r="EC535" s="2" t="n"/>
    </row>
    <row r="536" ht="3.75" customHeight="1" s="118">
      <c r="A536" s="2" t="n"/>
      <c r="B536" s="2" t="n"/>
      <c r="C536" s="2" t="n"/>
      <c r="D536" s="2" t="n"/>
      <c r="E536" s="143" t="n"/>
      <c r="K536" s="144" t="n"/>
      <c r="L536" s="147" t="n"/>
      <c r="M536" s="148" t="n"/>
      <c r="N536" s="148" t="n"/>
      <c r="O536" s="148"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43" t="n"/>
      <c r="BV536" s="144" t="n"/>
      <c r="DU536" s="144" t="n"/>
      <c r="DV536" s="2" t="n"/>
      <c r="DW536" s="2" t="n"/>
      <c r="DX536" s="2" t="n"/>
      <c r="DY536" s="2" t="n"/>
      <c r="DZ536" s="2" t="n"/>
      <c r="EA536" s="2" t="n"/>
      <c r="EB536" s="2" t="n"/>
      <c r="EC536" s="2" t="n"/>
    </row>
    <row r="537" ht="6.75" customHeight="1" s="118">
      <c r="A537" s="2" t="n"/>
      <c r="B537" s="2" t="n"/>
      <c r="C537" s="2" t="n"/>
      <c r="D537" s="2" t="n"/>
      <c r="E537" s="143" t="n"/>
      <c r="K537" s="144" t="n"/>
      <c r="L537" s="54" t="inlineStr">
        <is>
          <t>平成</t>
        </is>
      </c>
      <c r="M537" s="140" t="n"/>
      <c r="N537" s="140" t="n"/>
      <c r="O537" s="140"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43" t="n"/>
      <c r="BV537" s="144" t="n"/>
      <c r="DU537" s="144" t="n"/>
      <c r="DV537" s="2" t="n"/>
      <c r="DW537" s="2" t="n"/>
      <c r="DX537" s="2" t="n"/>
      <c r="DY537" s="2" t="n"/>
      <c r="DZ537" s="2" t="n"/>
      <c r="EA537" s="2" t="n"/>
      <c r="EB537" s="2" t="n"/>
      <c r="EC537" s="2" t="n"/>
    </row>
    <row r="538" ht="6.75" customHeight="1" s="118">
      <c r="A538" s="2" t="n"/>
      <c r="B538" s="2" t="n"/>
      <c r="C538" s="2" t="n"/>
      <c r="D538" s="2" t="n"/>
      <c r="E538" s="143" t="n"/>
      <c r="K538" s="144" t="n"/>
      <c r="L538" s="143"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43" t="n"/>
      <c r="BV538" s="144" t="n"/>
      <c r="DU538" s="144" t="n"/>
      <c r="DV538" s="2" t="n"/>
      <c r="DW538" s="2" t="n"/>
      <c r="DX538" s="2" t="n"/>
      <c r="DY538" s="2" t="n"/>
      <c r="DZ538" s="2" t="n"/>
      <c r="EA538" s="2" t="n"/>
      <c r="EB538" s="2" t="n"/>
      <c r="EC538" s="2" t="n"/>
    </row>
    <row r="539" ht="6.75" customHeight="1" s="118">
      <c r="A539" s="2" t="n"/>
      <c r="B539" s="2" t="n"/>
      <c r="C539" s="2" t="n"/>
      <c r="D539" s="2" t="n"/>
      <c r="E539" s="143" t="n"/>
      <c r="K539" s="144" t="n"/>
      <c r="L539" s="143" t="n"/>
      <c r="P539" s="19" t="n"/>
      <c r="Q539" s="19" t="n"/>
      <c r="R539" s="19" t="n"/>
      <c r="S539" s="52" t="inlineStr">
        <is>
          <t>年</t>
        </is>
      </c>
      <c r="U539" s="11" t="n"/>
      <c r="V539" s="11" t="n"/>
      <c r="W539" s="53" t="inlineStr">
        <is>
          <t>月</t>
        </is>
      </c>
      <c r="X539" s="144"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43" t="n"/>
      <c r="BV539" s="144" t="n"/>
      <c r="DU539" s="144" t="n"/>
      <c r="DV539" s="2" t="n"/>
      <c r="DW539" s="2" t="n"/>
      <c r="DX539" s="2" t="n"/>
      <c r="DY539" s="2" t="n"/>
      <c r="DZ539" s="2" t="n"/>
      <c r="EA539" s="2" t="n"/>
      <c r="EB539" s="2" t="n"/>
      <c r="EC539" s="2" t="n"/>
    </row>
    <row r="540" ht="6.75" customHeight="1" s="118">
      <c r="A540" s="2" t="n"/>
      <c r="B540" s="2" t="n"/>
      <c r="C540" s="2" t="n"/>
      <c r="D540" s="2" t="n"/>
      <c r="E540" s="143" t="n"/>
      <c r="K540" s="144" t="n"/>
      <c r="L540" s="49" t="inlineStr">
        <is>
          <t>令和</t>
        </is>
      </c>
      <c r="P540" s="19" t="n"/>
      <c r="Q540" s="19" t="n"/>
      <c r="R540" s="19" t="n"/>
      <c r="U540" s="11" t="n"/>
      <c r="V540" s="11" t="n"/>
      <c r="X540" s="144"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43" t="n"/>
      <c r="BV540" s="144" t="n"/>
      <c r="DU540" s="144" t="n"/>
      <c r="DV540" s="2" t="n"/>
      <c r="DW540" s="2" t="n"/>
      <c r="DX540" s="2" t="n"/>
      <c r="DY540" s="2" t="n"/>
      <c r="DZ540" s="2" t="n"/>
      <c r="EA540" s="2" t="n"/>
      <c r="EB540" s="2" t="n"/>
      <c r="EC540" s="2" t="n"/>
    </row>
    <row r="541" ht="6.75" customHeight="1" s="118">
      <c r="A541" s="2" t="n"/>
      <c r="B541" s="2" t="n"/>
      <c r="C541" s="2" t="n"/>
      <c r="D541" s="2" t="n"/>
      <c r="E541" s="143" t="n"/>
      <c r="K541" s="144" t="n"/>
      <c r="L541" s="143"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43" t="n"/>
      <c r="BV541" s="144" t="n"/>
      <c r="DU541" s="144" t="n"/>
      <c r="DV541" s="2" t="n"/>
      <c r="DW541" s="2" t="n"/>
      <c r="DX541" s="2" t="n"/>
      <c r="DY541" s="2" t="n"/>
      <c r="DZ541" s="2" t="n"/>
      <c r="EA541" s="2" t="n"/>
      <c r="EB541" s="2" t="n"/>
      <c r="EC541" s="2" t="n"/>
    </row>
    <row r="542" ht="6.75" customHeight="1" s="118">
      <c r="A542" s="2" t="n"/>
      <c r="B542" s="2" t="n"/>
      <c r="C542" s="2" t="n"/>
      <c r="D542" s="2" t="n"/>
      <c r="E542" s="147" t="n"/>
      <c r="F542" s="148" t="n"/>
      <c r="G542" s="148" t="n"/>
      <c r="H542" s="148" t="n"/>
      <c r="I542" s="148" t="n"/>
      <c r="J542" s="148" t="n"/>
      <c r="K542" s="149" t="n"/>
      <c r="L542" s="147" t="n"/>
      <c r="M542" s="148" t="n"/>
      <c r="N542" s="148" t="n"/>
      <c r="O542" s="148"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47" t="n"/>
      <c r="BQ542" s="148" t="n"/>
      <c r="BR542" s="148" t="n"/>
      <c r="BS542" s="148" t="n"/>
      <c r="BT542" s="148" t="n"/>
      <c r="BU542" s="148" t="n"/>
      <c r="BV542" s="149" t="n"/>
      <c r="BW542" s="148" t="n"/>
      <c r="BX542" s="148" t="n"/>
      <c r="BY542" s="148" t="n"/>
      <c r="BZ542" s="148" t="n"/>
      <c r="CA542" s="148" t="n"/>
      <c r="CB542" s="148" t="n"/>
      <c r="CC542" s="148" t="n"/>
      <c r="CD542" s="148" t="n"/>
      <c r="CE542" s="148" t="n"/>
      <c r="CF542" s="148" t="n"/>
      <c r="CG542" s="148" t="n"/>
      <c r="CH542" s="148" t="n"/>
      <c r="CI542" s="148" t="n"/>
      <c r="CJ542" s="148" t="n"/>
      <c r="CK542" s="148" t="n"/>
      <c r="CL542" s="148" t="n"/>
      <c r="CM542" s="148" t="n"/>
      <c r="CN542" s="148" t="n"/>
      <c r="CO542" s="148" t="n"/>
      <c r="CP542" s="148" t="n"/>
      <c r="CQ542" s="148" t="n"/>
      <c r="CR542" s="148" t="n"/>
      <c r="CS542" s="148" t="n"/>
      <c r="CT542" s="148" t="n"/>
      <c r="CU542" s="148" t="n"/>
      <c r="CV542" s="148" t="n"/>
      <c r="CW542" s="148" t="n"/>
      <c r="CX542" s="148" t="n"/>
      <c r="CY542" s="148" t="n"/>
      <c r="CZ542" s="148" t="n"/>
      <c r="DA542" s="148" t="n"/>
      <c r="DB542" s="148" t="n"/>
      <c r="DC542" s="148" t="n"/>
      <c r="DD542" s="148" t="n"/>
      <c r="DE542" s="148" t="n"/>
      <c r="DF542" s="148" t="n"/>
      <c r="DG542" s="148" t="n"/>
      <c r="DH542" s="148" t="n"/>
      <c r="DI542" s="148" t="n"/>
      <c r="DJ542" s="148" t="n"/>
      <c r="DK542" s="148" t="n"/>
      <c r="DL542" s="148" t="n"/>
      <c r="DM542" s="148" t="n"/>
      <c r="DN542" s="148" t="n"/>
      <c r="DO542" s="148" t="n"/>
      <c r="DP542" s="148" t="n"/>
      <c r="DQ542" s="148" t="n"/>
      <c r="DR542" s="148" t="n"/>
      <c r="DS542" s="148" t="n"/>
      <c r="DT542" s="148" t="n"/>
      <c r="DU542" s="149"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39" t="inlineStr">
        <is>
          <t xml:space="preserve">資 　格  等      </t>
        </is>
      </c>
      <c r="BQ551" s="140" t="n"/>
      <c r="BR551" s="140" t="n"/>
      <c r="BS551" s="140" t="n"/>
      <c r="BT551" s="140" t="n"/>
      <c r="BU551" s="140" t="n"/>
      <c r="BV551" s="141" t="n"/>
      <c r="BW551" s="142" t="inlineStr">
        <is>
          <t>取  得  年  月</t>
        </is>
      </c>
      <c r="BX551" s="140" t="n"/>
      <c r="BY551" s="140" t="n"/>
      <c r="BZ551" s="140" t="n"/>
      <c r="CA551" s="140" t="n"/>
      <c r="CB551" s="140" t="n"/>
      <c r="CC551" s="140" t="n"/>
      <c r="CD551" s="140" t="n"/>
      <c r="CE551" s="140" t="n"/>
      <c r="CF551" s="140" t="n"/>
      <c r="CG551" s="141" t="n"/>
      <c r="CH551" s="142" t="inlineStr">
        <is>
          <t>資       格       等       の       名       称</t>
        </is>
      </c>
      <c r="CI551" s="140" t="n"/>
      <c r="CJ551" s="140" t="n"/>
      <c r="CK551" s="140" t="n"/>
      <c r="CL551" s="140" t="n"/>
      <c r="CM551" s="140" t="n"/>
      <c r="CN551" s="140" t="n"/>
      <c r="CO551" s="140" t="n"/>
      <c r="CP551" s="140" t="n"/>
      <c r="CQ551" s="140" t="n"/>
      <c r="CR551" s="140" t="n"/>
      <c r="CS551" s="140" t="n"/>
      <c r="CT551" s="140" t="n"/>
      <c r="CU551" s="140" t="n"/>
      <c r="CV551" s="140" t="n"/>
      <c r="CW551" s="140" t="n"/>
      <c r="CX551" s="140" t="n"/>
      <c r="CY551" s="140" t="n"/>
      <c r="CZ551" s="140" t="n"/>
      <c r="DA551" s="140" t="n"/>
      <c r="DB551" s="140" t="n"/>
      <c r="DC551" s="140" t="n"/>
      <c r="DD551" s="140" t="n"/>
      <c r="DE551" s="140" t="n"/>
      <c r="DF551" s="140" t="n"/>
      <c r="DG551" s="140" t="n"/>
      <c r="DH551" s="140" t="n"/>
      <c r="DI551" s="140" t="n"/>
      <c r="DJ551" s="140" t="n"/>
      <c r="DK551" s="140" t="n"/>
      <c r="DL551" s="140" t="n"/>
      <c r="DM551" s="140" t="n"/>
      <c r="DN551" s="140" t="n"/>
      <c r="DO551" s="140" t="n"/>
      <c r="DP551" s="140" t="n"/>
      <c r="DQ551" s="140" t="n"/>
      <c r="DR551" s="140" t="n"/>
      <c r="DS551" s="140" t="n"/>
      <c r="DT551" s="140" t="n"/>
      <c r="DU551" s="141"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43" t="n"/>
      <c r="BV552" s="144" t="n"/>
      <c r="BW552" s="143" t="n"/>
      <c r="CG552" s="144" t="n"/>
      <c r="CH552" s="143" t="n"/>
      <c r="DU552" s="144"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43" t="n"/>
      <c r="BV553" s="144" t="n"/>
      <c r="BW553" s="143" t="n"/>
      <c r="CG553" s="144" t="n"/>
      <c r="CH553" s="143" t="n"/>
      <c r="DU553" s="144"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45">
        <f>IF(計算!$B$9="","",IF(N(設定!$B$3)=0,"",YEAR(設定!$B$3)-2018))&amp;""</f>
        <v/>
      </c>
      <c r="AG554" s="95" t="inlineStr">
        <is>
          <t>年</t>
        </is>
      </c>
      <c r="AI554" s="145">
        <f>IF(計算!$B$9="","",IF(N(設定!$B$3)=0,"",MONTH(設定!$B$3)))&amp;""</f>
        <v/>
      </c>
      <c r="AL554" s="95" t="inlineStr">
        <is>
          <t>月</t>
        </is>
      </c>
      <c r="AN554" s="146">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43" t="n"/>
      <c r="BV554" s="144" t="n"/>
      <c r="BW554" s="147" t="n"/>
      <c r="BX554" s="148" t="n"/>
      <c r="BY554" s="148" t="n"/>
      <c r="BZ554" s="148" t="n"/>
      <c r="CA554" s="148" t="n"/>
      <c r="CB554" s="148" t="n"/>
      <c r="CC554" s="148" t="n"/>
      <c r="CD554" s="148" t="n"/>
      <c r="CE554" s="148" t="n"/>
      <c r="CF554" s="148" t="n"/>
      <c r="CG554" s="149" t="n"/>
      <c r="CH554" s="147" t="n"/>
      <c r="CI554" s="148" t="n"/>
      <c r="CJ554" s="148" t="n"/>
      <c r="CK554" s="148" t="n"/>
      <c r="CL554" s="148" t="n"/>
      <c r="CM554" s="148" t="n"/>
      <c r="CN554" s="148" t="n"/>
      <c r="CO554" s="148" t="n"/>
      <c r="CP554" s="148" t="n"/>
      <c r="CQ554" s="148" t="n"/>
      <c r="CR554" s="148" t="n"/>
      <c r="CS554" s="148" t="n"/>
      <c r="CT554" s="148" t="n"/>
      <c r="CU554" s="148" t="n"/>
      <c r="CV554" s="148" t="n"/>
      <c r="CW554" s="148" t="n"/>
      <c r="CX554" s="148" t="n"/>
      <c r="CY554" s="148" t="n"/>
      <c r="CZ554" s="148" t="n"/>
      <c r="DA554" s="148" t="n"/>
      <c r="DB554" s="148" t="n"/>
      <c r="DC554" s="148" t="n"/>
      <c r="DD554" s="148" t="n"/>
      <c r="DE554" s="148" t="n"/>
      <c r="DF554" s="148" t="n"/>
      <c r="DG554" s="148" t="n"/>
      <c r="DH554" s="148" t="n"/>
      <c r="DI554" s="148" t="n"/>
      <c r="DJ554" s="148" t="n"/>
      <c r="DK554" s="148" t="n"/>
      <c r="DL554" s="148" t="n"/>
      <c r="DM554" s="148" t="n"/>
      <c r="DN554" s="148" t="n"/>
      <c r="DO554" s="148" t="n"/>
      <c r="DP554" s="148" t="n"/>
      <c r="DQ554" s="148" t="n"/>
      <c r="DR554" s="148" t="n"/>
      <c r="DS554" s="148" t="n"/>
      <c r="DT554" s="148" t="n"/>
      <c r="DU554" s="149"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43" t="n"/>
      <c r="BV555" s="144" t="n"/>
      <c r="BW555" s="150">
        <f>計算!$BD$9</f>
        <v/>
      </c>
      <c r="CG555" s="144" t="n"/>
      <c r="CH555" s="151">
        <f>計算!$BE$9</f>
        <v/>
      </c>
      <c r="DU555" s="144"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48" t="n"/>
      <c r="AA556" s="148" t="n"/>
      <c r="AB556" s="148" t="n"/>
      <c r="AC556" s="148" t="n"/>
      <c r="AD556" s="148" t="n"/>
      <c r="AE556" s="148" t="n"/>
      <c r="AF556" s="148" t="n"/>
      <c r="AG556" s="148" t="n"/>
      <c r="AH556" s="148" t="n"/>
      <c r="AI556" s="148" t="n"/>
      <c r="AJ556" s="148" t="n"/>
      <c r="AK556" s="148" t="n"/>
      <c r="AL556" s="148" t="n"/>
      <c r="AM556" s="148" t="n"/>
      <c r="AN556" s="148" t="n"/>
      <c r="AO556" s="148" t="n"/>
      <c r="AP556" s="148" t="n"/>
      <c r="AQ556" s="148" t="n"/>
      <c r="AR556" s="148" t="n"/>
      <c r="AS556" s="148" t="n"/>
      <c r="AT556" s="148" t="n"/>
      <c r="AU556" s="12" t="n"/>
      <c r="AV556" s="7" t="n"/>
      <c r="BI556" s="8" t="n"/>
      <c r="BJ556" s="7" t="n"/>
      <c r="BK556" s="2" t="n"/>
      <c r="BL556" s="2" t="n"/>
      <c r="BM556" s="2" t="n"/>
      <c r="BN556" s="2" t="n"/>
      <c r="BO556" s="2" t="n"/>
      <c r="BP556" s="143" t="n"/>
      <c r="BV556" s="144" t="n"/>
      <c r="BW556" s="143" t="n"/>
      <c r="CG556" s="144" t="n"/>
      <c r="DU556" s="144" t="n"/>
      <c r="DV556" s="2" t="n"/>
      <c r="DW556" s="2" t="n"/>
      <c r="DX556" s="2" t="n"/>
      <c r="DY556" s="2" t="n"/>
      <c r="DZ556" s="2" t="n"/>
      <c r="EA556" s="2" t="n"/>
      <c r="EB556" s="2" t="n"/>
      <c r="EC556" s="2" t="n"/>
    </row>
    <row r="557" ht="6.75" customHeight="1" s="118">
      <c r="A557" s="2" t="n"/>
      <c r="B557" s="2" t="n"/>
      <c r="C557" s="2" t="n"/>
      <c r="D557" s="2" t="n"/>
      <c r="E557" s="142" t="inlineStr">
        <is>
          <t>ふ り が な</t>
        </is>
      </c>
      <c r="F557" s="140" t="n"/>
      <c r="G557" s="140" t="n"/>
      <c r="H557" s="140" t="n"/>
      <c r="I557" s="140" t="n"/>
      <c r="J557" s="140" t="n"/>
      <c r="K557" s="141" t="n"/>
      <c r="L557" s="152">
        <f>計算!$C$9</f>
        <v/>
      </c>
      <c r="M557" s="140" t="n"/>
      <c r="N557" s="140" t="n"/>
      <c r="O557" s="140" t="n"/>
      <c r="P557" s="140" t="n"/>
      <c r="Q557" s="140" t="n"/>
      <c r="R557" s="140" t="n"/>
      <c r="S557" s="140" t="n"/>
      <c r="T557" s="140" t="n"/>
      <c r="U557" s="140" t="n"/>
      <c r="V557" s="140" t="n"/>
      <c r="W557" s="140" t="n"/>
      <c r="X557" s="140" t="n"/>
      <c r="Y557" s="140" t="n"/>
      <c r="Z557" s="140" t="n"/>
      <c r="AA557" s="140" t="n"/>
      <c r="AB557" s="140" t="n"/>
      <c r="AC557" s="140" t="n"/>
      <c r="AD557" s="140" t="n"/>
      <c r="AE557" s="140" t="n"/>
      <c r="AF557" s="140" t="n"/>
      <c r="AG557" s="140" t="n"/>
      <c r="AH557" s="140" t="n"/>
      <c r="AI557" s="140" t="n"/>
      <c r="AJ557" s="140" t="n"/>
      <c r="AK557" s="140" t="n"/>
      <c r="AL557" s="140" t="n"/>
      <c r="AM557" s="140" t="n"/>
      <c r="AN557" s="140" t="n"/>
      <c r="AO557" s="140" t="n"/>
      <c r="AP557" s="140" t="n"/>
      <c r="AQ557" s="140" t="n"/>
      <c r="AR557" s="140" t="n"/>
      <c r="AS557" s="140" t="n"/>
      <c r="AT557" s="141"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43" t="n"/>
      <c r="BV557" s="144" t="n"/>
      <c r="BW557" s="143" t="n"/>
      <c r="CG557" s="144" t="n"/>
      <c r="DU557" s="144" t="n"/>
      <c r="DV557" s="2" t="n"/>
      <c r="DW557" s="2" t="n"/>
      <c r="DX557" s="2" t="n"/>
      <c r="DY557" s="2" t="n"/>
      <c r="DZ557" s="2" t="n"/>
      <c r="EA557" s="2" t="n"/>
      <c r="EB557" s="2" t="n"/>
      <c r="EC557" s="2" t="n"/>
    </row>
    <row r="558" ht="6.75" customHeight="1" s="118">
      <c r="A558" s="2" t="n"/>
      <c r="B558" s="2" t="n"/>
      <c r="C558" s="2" t="n"/>
      <c r="D558" s="2" t="n"/>
      <c r="E558" s="143" t="n"/>
      <c r="K558" s="144" t="n"/>
      <c r="AT558" s="144"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43" t="n"/>
      <c r="BV558" s="144" t="n"/>
      <c r="BW558" s="143" t="n"/>
      <c r="CG558" s="144" t="n"/>
      <c r="DU558" s="144" t="n"/>
      <c r="DV558" s="2" t="n"/>
      <c r="DW558" s="2" t="n"/>
      <c r="DX558" s="2" t="n"/>
      <c r="DY558" s="2" t="n"/>
      <c r="DZ558" s="2" t="n"/>
      <c r="EA558" s="2" t="n"/>
      <c r="EB558" s="2" t="n"/>
      <c r="EC558" s="2" t="n"/>
    </row>
    <row r="559" ht="6.75" customHeight="1" s="118">
      <c r="A559" s="2" t="n"/>
      <c r="B559" s="2" t="n"/>
      <c r="C559" s="2" t="n"/>
      <c r="D559" s="2" t="n"/>
      <c r="E559" s="143" t="n"/>
      <c r="K559" s="144" t="n"/>
      <c r="AT559" s="144"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43" t="n"/>
      <c r="BV559" s="144" t="n"/>
      <c r="BW559" s="143" t="n"/>
      <c r="CG559" s="144" t="n"/>
      <c r="DU559" s="144" t="n"/>
      <c r="DV559" s="2" t="n"/>
      <c r="DW559" s="2" t="n"/>
      <c r="DX559" s="2" t="n"/>
      <c r="DY559" s="2" t="n"/>
      <c r="DZ559" s="2" t="n"/>
      <c r="EA559" s="2" t="n"/>
      <c r="EB559" s="2" t="n"/>
      <c r="EC559" s="2" t="n"/>
    </row>
    <row r="560" ht="6.75" customHeight="1" s="118">
      <c r="A560" s="2" t="n"/>
      <c r="B560" s="2" t="n"/>
      <c r="C560" s="2" t="n"/>
      <c r="D560" s="2" t="n"/>
      <c r="E560" s="147" t="n"/>
      <c r="F560" s="148" t="n"/>
      <c r="G560" s="148" t="n"/>
      <c r="H560" s="148" t="n"/>
      <c r="I560" s="148" t="n"/>
      <c r="J560" s="148" t="n"/>
      <c r="K560" s="149" t="n"/>
      <c r="L560" s="148" t="n"/>
      <c r="M560" s="148" t="n"/>
      <c r="N560" s="148" t="n"/>
      <c r="O560" s="148" t="n"/>
      <c r="P560" s="148" t="n"/>
      <c r="Q560" s="148" t="n"/>
      <c r="R560" s="148" t="n"/>
      <c r="S560" s="148" t="n"/>
      <c r="T560" s="148" t="n"/>
      <c r="U560" s="148" t="n"/>
      <c r="V560" s="148" t="n"/>
      <c r="W560" s="148" t="n"/>
      <c r="X560" s="148" t="n"/>
      <c r="Y560" s="148" t="n"/>
      <c r="Z560" s="148" t="n"/>
      <c r="AA560" s="148" t="n"/>
      <c r="AB560" s="148" t="n"/>
      <c r="AC560" s="148" t="n"/>
      <c r="AD560" s="148" t="n"/>
      <c r="AE560" s="148" t="n"/>
      <c r="AF560" s="148" t="n"/>
      <c r="AG560" s="148" t="n"/>
      <c r="AH560" s="148" t="n"/>
      <c r="AI560" s="148" t="n"/>
      <c r="AJ560" s="148" t="n"/>
      <c r="AK560" s="148" t="n"/>
      <c r="AL560" s="148" t="n"/>
      <c r="AM560" s="148" t="n"/>
      <c r="AN560" s="148" t="n"/>
      <c r="AO560" s="148" t="n"/>
      <c r="AP560" s="148" t="n"/>
      <c r="AQ560" s="148" t="n"/>
      <c r="AR560" s="148" t="n"/>
      <c r="AS560" s="148" t="n"/>
      <c r="AT560" s="149"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43" t="n"/>
      <c r="BV560" s="144" t="n"/>
      <c r="BW560" s="143" t="n"/>
      <c r="CG560" s="144" t="n"/>
      <c r="DU560" s="144" t="n"/>
      <c r="DV560" s="2" t="n"/>
      <c r="DW560" s="2" t="n"/>
      <c r="DX560" s="2" t="n"/>
      <c r="DY560" s="2" t="n"/>
      <c r="DZ560" s="2" t="n"/>
      <c r="EA560" s="2" t="n"/>
      <c r="EB560" s="2" t="n"/>
      <c r="EC560" s="2" t="n"/>
    </row>
    <row r="561" ht="6.75" customHeight="1" s="118">
      <c r="A561" s="2" t="n"/>
      <c r="B561" s="2" t="n"/>
      <c r="C561" s="2" t="n"/>
      <c r="D561" s="2" t="n"/>
      <c r="E561" s="153" t="inlineStr">
        <is>
          <t>名　前</t>
        </is>
      </c>
      <c r="F561" s="140" t="n"/>
      <c r="G561" s="140" t="n"/>
      <c r="H561" s="140" t="n"/>
      <c r="I561" s="140" t="n"/>
      <c r="J561" s="140" t="n"/>
      <c r="K561" s="141" t="n"/>
      <c r="L561" s="154">
        <f>計算!$B$9</f>
        <v/>
      </c>
      <c r="M561" s="140" t="n"/>
      <c r="N561" s="140" t="n"/>
      <c r="O561" s="140" t="n"/>
      <c r="P561" s="140" t="n"/>
      <c r="Q561" s="140" t="n"/>
      <c r="R561" s="140" t="n"/>
      <c r="S561" s="140" t="n"/>
      <c r="T561" s="140" t="n"/>
      <c r="U561" s="140" t="n"/>
      <c r="V561" s="140" t="n"/>
      <c r="W561" s="140" t="n"/>
      <c r="X561" s="140" t="n"/>
      <c r="Y561" s="140" t="n"/>
      <c r="Z561" s="140" t="n"/>
      <c r="AA561" s="140" t="n"/>
      <c r="AB561" s="140" t="n"/>
      <c r="AC561" s="140" t="n"/>
      <c r="AD561" s="140" t="n"/>
      <c r="AE561" s="140" t="n"/>
      <c r="AF561" s="140" t="n"/>
      <c r="AG561" s="140" t="n"/>
      <c r="AH561" s="140" t="n"/>
      <c r="AI561" s="140" t="n"/>
      <c r="AJ561" s="140" t="n"/>
      <c r="AK561" s="140" t="n"/>
      <c r="AL561" s="140" t="n"/>
      <c r="AM561" s="140" t="n"/>
      <c r="AN561" s="140" t="n"/>
      <c r="AO561" s="140" t="n"/>
      <c r="AP561" s="140" t="n"/>
      <c r="AQ561" s="140" t="n"/>
      <c r="AR561" s="140" t="n"/>
      <c r="AS561" s="140" t="n"/>
      <c r="AT561" s="141"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43" t="n"/>
      <c r="BV561" s="144" t="n"/>
      <c r="BW561" s="143" t="n"/>
      <c r="CG561" s="144" t="n"/>
      <c r="DU561" s="144" t="n"/>
      <c r="DV561" s="2" t="n"/>
      <c r="DW561" s="2" t="n"/>
      <c r="DX561" s="2" t="n"/>
      <c r="DY561" s="2" t="n"/>
      <c r="DZ561" s="2" t="n"/>
      <c r="EA561" s="2" t="n"/>
      <c r="EB561" s="2" t="n"/>
      <c r="EC561" s="2" t="n"/>
    </row>
    <row r="562" ht="6.75" customHeight="1" s="118">
      <c r="A562" s="2" t="n"/>
      <c r="B562" s="2" t="n"/>
      <c r="C562" s="2" t="n"/>
      <c r="D562" s="2" t="n"/>
      <c r="E562" s="143" t="n"/>
      <c r="K562" s="144" t="n"/>
      <c r="L562" s="143" t="n"/>
      <c r="AT562" s="144" t="n"/>
      <c r="AU562" s="8" t="n"/>
      <c r="AV562" s="7" t="n"/>
      <c r="AW562" s="2" t="n"/>
      <c r="AX562" s="52" t="inlineStr">
        <is>
          <t>（30×40mm）</t>
        </is>
      </c>
      <c r="BH562" s="2" t="n"/>
      <c r="BI562" s="8" t="n"/>
      <c r="BJ562" s="7" t="n"/>
      <c r="BK562" s="2" t="n"/>
      <c r="BL562" s="2" t="n"/>
      <c r="BM562" s="2" t="n"/>
      <c r="BN562" s="2" t="n"/>
      <c r="BO562" s="2" t="n"/>
      <c r="BP562" s="143" t="n"/>
      <c r="BV562" s="144" t="n"/>
      <c r="BW562" s="143" t="n"/>
      <c r="CG562" s="144" t="n"/>
      <c r="DU562" s="144" t="n"/>
      <c r="DV562" s="2" t="n"/>
      <c r="DW562" s="2" t="n"/>
      <c r="DX562" s="2" t="n"/>
      <c r="DY562" s="2" t="n"/>
      <c r="DZ562" s="2" t="n"/>
      <c r="EA562" s="2" t="n"/>
      <c r="EB562" s="2" t="n"/>
      <c r="EC562" s="2" t="n"/>
    </row>
    <row r="563" ht="6.75" customHeight="1" s="118">
      <c r="A563" s="2" t="n"/>
      <c r="B563" s="2" t="n"/>
      <c r="C563" s="2" t="n"/>
      <c r="D563" s="2" t="n"/>
      <c r="E563" s="143" t="n"/>
      <c r="K563" s="144" t="n"/>
      <c r="L563" s="143" t="n"/>
      <c r="AT563" s="144" t="n"/>
      <c r="AU563" s="8" t="n"/>
      <c r="AV563" s="7" t="n"/>
      <c r="AW563" s="2" t="n"/>
      <c r="BH563" s="2" t="n"/>
      <c r="BI563" s="8" t="n"/>
      <c r="BJ563" s="7" t="n"/>
      <c r="BK563" s="2" t="n"/>
      <c r="BL563" s="2" t="n"/>
      <c r="BM563" s="2" t="n"/>
      <c r="BN563" s="2" t="n"/>
      <c r="BO563" s="2" t="n"/>
      <c r="BP563" s="143" t="n"/>
      <c r="BV563" s="144" t="n"/>
      <c r="BW563" s="143" t="n"/>
      <c r="CG563" s="144" t="n"/>
      <c r="DU563" s="144" t="n"/>
      <c r="DV563" s="2" t="n"/>
      <c r="DW563" s="2" t="n"/>
      <c r="DX563" s="2" t="n"/>
      <c r="DY563" s="2" t="n"/>
      <c r="DZ563" s="2" t="n"/>
      <c r="EA563" s="2" t="n"/>
      <c r="EB563" s="2" t="n"/>
      <c r="EC563" s="2" t="n"/>
    </row>
    <row r="564" ht="6.75" customHeight="1" s="118">
      <c r="A564" s="2" t="n"/>
      <c r="B564" s="2" t="n"/>
      <c r="C564" s="2" t="n"/>
      <c r="D564" s="2" t="n"/>
      <c r="E564" s="143" t="n"/>
      <c r="K564" s="144" t="n"/>
      <c r="L564" s="143" t="n"/>
      <c r="AT564" s="144"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43" t="n"/>
      <c r="BV564" s="144" t="n"/>
      <c r="BW564" s="143" t="n"/>
      <c r="CG564" s="144" t="n"/>
      <c r="DU564" s="144" t="n"/>
      <c r="DV564" s="2" t="n"/>
      <c r="DW564" s="2" t="n"/>
      <c r="DX564" s="2" t="n"/>
      <c r="DY564" s="2" t="n"/>
      <c r="DZ564" s="2" t="n"/>
      <c r="EA564" s="2" t="n"/>
      <c r="EB564" s="2" t="n"/>
      <c r="EC564" s="2" t="n"/>
    </row>
    <row r="565" ht="6.75" customHeight="1" s="118">
      <c r="A565" s="2" t="n"/>
      <c r="B565" s="2" t="n"/>
      <c r="C565" s="2" t="n"/>
      <c r="D565" s="2" t="n"/>
      <c r="E565" s="143" t="n"/>
      <c r="K565" s="144" t="n"/>
      <c r="L565" s="143" t="n"/>
      <c r="AT565" s="144"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43" t="n"/>
      <c r="BV565" s="144" t="n"/>
      <c r="BW565" s="143" t="n"/>
      <c r="CG565" s="144" t="n"/>
      <c r="DU565" s="144" t="n"/>
      <c r="DV565" s="2" t="n"/>
      <c r="DW565" s="2" t="n"/>
      <c r="DX565" s="2" t="n"/>
      <c r="DY565" s="2" t="n"/>
      <c r="DZ565" s="2" t="n"/>
      <c r="EA565" s="2" t="n"/>
      <c r="EB565" s="2" t="n"/>
      <c r="EC565" s="2" t="n"/>
    </row>
    <row r="566" ht="4.5" customHeight="1" s="118">
      <c r="A566" s="2" t="n"/>
      <c r="B566" s="2" t="n"/>
      <c r="C566" s="2" t="n"/>
      <c r="D566" s="2" t="n"/>
      <c r="E566" s="147" t="n"/>
      <c r="F566" s="148" t="n"/>
      <c r="G566" s="148" t="n"/>
      <c r="H566" s="148" t="n"/>
      <c r="I566" s="148" t="n"/>
      <c r="J566" s="148" t="n"/>
      <c r="K566" s="149" t="n"/>
      <c r="L566" s="147" t="n"/>
      <c r="M566" s="148" t="n"/>
      <c r="N566" s="148" t="n"/>
      <c r="O566" s="148" t="n"/>
      <c r="P566" s="148" t="n"/>
      <c r="Q566" s="148" t="n"/>
      <c r="R566" s="148" t="n"/>
      <c r="S566" s="148" t="n"/>
      <c r="T566" s="148" t="n"/>
      <c r="U566" s="148" t="n"/>
      <c r="V566" s="148" t="n"/>
      <c r="W566" s="148" t="n"/>
      <c r="X566" s="148" t="n"/>
      <c r="Y566" s="148" t="n"/>
      <c r="Z566" s="148" t="n"/>
      <c r="AA566" s="148" t="n"/>
      <c r="AB566" s="148" t="n"/>
      <c r="AC566" s="148" t="n"/>
      <c r="AD566" s="148" t="n"/>
      <c r="AE566" s="148" t="n"/>
      <c r="AF566" s="148" t="n"/>
      <c r="AG566" s="148" t="n"/>
      <c r="AH566" s="148" t="n"/>
      <c r="AI566" s="148" t="n"/>
      <c r="AJ566" s="148" t="n"/>
      <c r="AK566" s="148" t="n"/>
      <c r="AL566" s="148" t="n"/>
      <c r="AM566" s="148" t="n"/>
      <c r="AN566" s="148" t="n"/>
      <c r="AO566" s="148" t="n"/>
      <c r="AP566" s="148" t="n"/>
      <c r="AQ566" s="148" t="n"/>
      <c r="AR566" s="148" t="n"/>
      <c r="AS566" s="148" t="n"/>
      <c r="AT566" s="149"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43" t="n"/>
      <c r="BV566" s="144" t="n"/>
      <c r="BW566" s="143" t="n"/>
      <c r="CG566" s="144" t="n"/>
      <c r="DU566" s="144" t="n"/>
      <c r="DV566" s="2" t="n"/>
      <c r="DW566" s="2" t="n"/>
      <c r="DX566" s="2" t="n"/>
      <c r="DY566" s="2" t="n"/>
      <c r="DZ566" s="2" t="n"/>
      <c r="EA566" s="2" t="n"/>
      <c r="EB566" s="2" t="n"/>
      <c r="EC566" s="2" t="n"/>
    </row>
    <row r="567" ht="6.75" customHeight="1" s="118">
      <c r="A567" s="2" t="n"/>
      <c r="B567" s="2" t="n"/>
      <c r="C567" s="2" t="n"/>
      <c r="D567" s="2" t="n"/>
      <c r="E567" s="153" t="inlineStr">
        <is>
          <t>生年月日</t>
        </is>
      </c>
      <c r="F567" s="140" t="n"/>
      <c r="G567" s="140" t="n"/>
      <c r="H567" s="140" t="n"/>
      <c r="I567" s="140" t="n"/>
      <c r="J567" s="140" t="n"/>
      <c r="K567" s="141" t="n"/>
      <c r="L567" s="155" t="inlineStr">
        <is>
          <t>昭和 ・ 平成</t>
        </is>
      </c>
      <c r="M567" s="140" t="n"/>
      <c r="N567" s="140" t="n"/>
      <c r="O567" s="140" t="n"/>
      <c r="P567" s="140" t="n"/>
      <c r="Q567" s="140" t="n"/>
      <c r="R567" s="140" t="n"/>
      <c r="S567" s="140" t="n"/>
      <c r="T567" s="140" t="n"/>
      <c r="U567" s="140" t="n"/>
      <c r="V567" s="156">
        <f>計算!$D$9</f>
        <v/>
      </c>
      <c r="W567" s="140" t="n"/>
      <c r="X567" s="157" t="inlineStr">
        <is>
          <t>年</t>
        </is>
      </c>
      <c r="Y567" s="140" t="n"/>
      <c r="Z567" s="158">
        <f>計算!$E$9</f>
        <v/>
      </c>
      <c r="AA567" s="140" t="n"/>
      <c r="AB567" s="140" t="n"/>
      <c r="AC567" s="157" t="inlineStr">
        <is>
          <t>月</t>
        </is>
      </c>
      <c r="AD567" s="140" t="n"/>
      <c r="AE567" s="158">
        <f>計算!$F$9</f>
        <v/>
      </c>
      <c r="AF567" s="140" t="n"/>
      <c r="AG567" s="140" t="n"/>
      <c r="AH567" s="157" t="inlineStr">
        <is>
          <t>日　生 （満</t>
        </is>
      </c>
      <c r="AI567" s="140" t="n"/>
      <c r="AJ567" s="140" t="n"/>
      <c r="AK567" s="140" t="n"/>
      <c r="AL567" s="140" t="n"/>
      <c r="AM567" s="140" t="n"/>
      <c r="AN567" s="140" t="n"/>
      <c r="AO567" s="140" t="n"/>
      <c r="AP567" s="159">
        <f>計算!$G$9</f>
        <v/>
      </c>
      <c r="AQ567" s="140" t="n"/>
      <c r="AR567" s="160" t="inlineStr">
        <is>
          <t>歳）</t>
        </is>
      </c>
      <c r="AS567" s="140" t="n"/>
      <c r="AT567" s="141"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43" t="n"/>
      <c r="BV567" s="144" t="n"/>
      <c r="BW567" s="143" t="n"/>
      <c r="CG567" s="144" t="n"/>
      <c r="DU567" s="144" t="n"/>
      <c r="DV567" s="2" t="n"/>
      <c r="DW567" s="2" t="n"/>
      <c r="DX567" s="2" t="n"/>
      <c r="DY567" s="2" t="n"/>
      <c r="DZ567" s="2" t="n"/>
      <c r="EA567" s="2" t="n"/>
      <c r="EB567" s="2" t="n"/>
      <c r="EC567" s="2" t="n"/>
    </row>
    <row r="568" ht="6.75" customHeight="1" s="118">
      <c r="A568" s="2" t="n"/>
      <c r="B568" s="2" t="n"/>
      <c r="C568" s="2" t="n"/>
      <c r="D568" s="2" t="n"/>
      <c r="E568" s="143" t="n"/>
      <c r="K568" s="144" t="n"/>
      <c r="L568" s="143" t="n"/>
      <c r="AT568" s="144"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43" t="n"/>
      <c r="BV568" s="144" t="n"/>
      <c r="BW568" s="143" t="n"/>
      <c r="CG568" s="144" t="n"/>
      <c r="DU568" s="144" t="n"/>
      <c r="DV568" s="2" t="n"/>
      <c r="DW568" s="2" t="n"/>
      <c r="DX568" s="2" t="n"/>
      <c r="DY568" s="2" t="n"/>
      <c r="DZ568" s="2" t="n"/>
      <c r="EA568" s="2" t="n"/>
      <c r="EB568" s="2" t="n"/>
      <c r="EC568" s="2" t="n"/>
    </row>
    <row r="569" ht="6.75" customHeight="1" s="118">
      <c r="A569" s="2" t="n"/>
      <c r="B569" s="2" t="n"/>
      <c r="C569" s="2" t="n"/>
      <c r="D569" s="2" t="n"/>
      <c r="E569" s="143" t="n"/>
      <c r="K569" s="144" t="n"/>
      <c r="L569" s="143" t="n"/>
      <c r="AT569" s="144"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43" t="n"/>
      <c r="BV569" s="144" t="n"/>
      <c r="BW569" s="143" t="n"/>
      <c r="CG569" s="144" t="n"/>
      <c r="DU569" s="144" t="n"/>
      <c r="DV569" s="2" t="n"/>
      <c r="DW569" s="2" t="n"/>
      <c r="DX569" s="2" t="n"/>
      <c r="DY569" s="2" t="n"/>
      <c r="DZ569" s="2" t="n"/>
      <c r="EA569" s="2" t="n"/>
      <c r="EB569" s="2" t="n"/>
      <c r="EC569" s="2" t="n"/>
    </row>
    <row r="570" ht="3.75" customHeight="1" s="118">
      <c r="A570" s="2" t="n"/>
      <c r="B570" s="2" t="n"/>
      <c r="C570" s="2" t="n"/>
      <c r="D570" s="2" t="n"/>
      <c r="E570" s="147" t="n"/>
      <c r="F570" s="148" t="n"/>
      <c r="G570" s="148" t="n"/>
      <c r="H570" s="148" t="n"/>
      <c r="I570" s="148" t="n"/>
      <c r="J570" s="148" t="n"/>
      <c r="K570" s="149" t="n"/>
      <c r="L570" s="147" t="n"/>
      <c r="M570" s="148" t="n"/>
      <c r="N570" s="148" t="n"/>
      <c r="O570" s="148" t="n"/>
      <c r="P570" s="148" t="n"/>
      <c r="Q570" s="148" t="n"/>
      <c r="R570" s="148" t="n"/>
      <c r="S570" s="148" t="n"/>
      <c r="T570" s="148" t="n"/>
      <c r="U570" s="148" t="n"/>
      <c r="X570" s="148" t="n"/>
      <c r="Y570" s="148" t="n"/>
      <c r="AC570" s="148" t="n"/>
      <c r="AD570" s="148" t="n"/>
      <c r="AH570" s="148" t="n"/>
      <c r="AI570" s="148" t="n"/>
      <c r="AJ570" s="148" t="n"/>
      <c r="AK570" s="148" t="n"/>
      <c r="AL570" s="148" t="n"/>
      <c r="AM570" s="148" t="n"/>
      <c r="AN570" s="148" t="n"/>
      <c r="AO570" s="148" t="n"/>
      <c r="AP570" s="148" t="n"/>
      <c r="AQ570" s="148" t="n"/>
      <c r="AR570" s="148" t="n"/>
      <c r="AS570" s="148" t="n"/>
      <c r="AT570" s="149"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43" t="n"/>
      <c r="BV570" s="144" t="n"/>
      <c r="BW570" s="143" t="n"/>
      <c r="CG570" s="144" t="n"/>
      <c r="DU570" s="144" t="n"/>
      <c r="DV570" s="2" t="n"/>
      <c r="DW570" s="2" t="n"/>
      <c r="DX570" s="2" t="n"/>
      <c r="DY570" s="2" t="n"/>
      <c r="DZ570" s="2" t="n"/>
      <c r="EA570" s="2" t="n"/>
      <c r="EB570" s="2" t="n"/>
      <c r="EC570" s="2" t="n"/>
    </row>
    <row r="571" ht="6.75" customHeight="1" s="118">
      <c r="A571" s="2" t="n"/>
      <c r="B571" s="2" t="n"/>
      <c r="C571" s="2" t="n"/>
      <c r="D571" s="2" t="n"/>
      <c r="E571" s="161" t="inlineStr">
        <is>
          <t>ふ り が な</t>
        </is>
      </c>
      <c r="F571" s="140" t="n"/>
      <c r="G571" s="140" t="n"/>
      <c r="H571" s="140" t="n"/>
      <c r="I571" s="140" t="n"/>
      <c r="J571" s="140" t="n"/>
      <c r="K571" s="141" t="n"/>
      <c r="L571" s="162">
        <f>計算!$J$9</f>
        <v/>
      </c>
      <c r="M571" s="140" t="n"/>
      <c r="N571" s="140" t="n"/>
      <c r="O571" s="140" t="n"/>
      <c r="P571" s="140" t="n"/>
      <c r="Q571" s="140" t="n"/>
      <c r="R571" s="140" t="n"/>
      <c r="S571" s="140" t="n"/>
      <c r="T571" s="140" t="n"/>
      <c r="U571" s="140" t="n"/>
      <c r="V571" s="140" t="n"/>
      <c r="W571" s="140" t="n"/>
      <c r="X571" s="140" t="n"/>
      <c r="Y571" s="140" t="n"/>
      <c r="Z571" s="140" t="n"/>
      <c r="AA571" s="140" t="n"/>
      <c r="AB571" s="140" t="n"/>
      <c r="AC571" s="140" t="n"/>
      <c r="AD571" s="140" t="n"/>
      <c r="AE571" s="140" t="n"/>
      <c r="AF571" s="140" t="n"/>
      <c r="AG571" s="140" t="n"/>
      <c r="AH571" s="140" t="n"/>
      <c r="AI571" s="140" t="n"/>
      <c r="AJ571" s="140" t="n"/>
      <c r="AK571" s="140" t="n"/>
      <c r="AL571" s="140" t="n"/>
      <c r="AM571" s="140" t="n"/>
      <c r="AN571" s="140" t="n"/>
      <c r="AO571" s="140" t="n"/>
      <c r="AP571" s="140" t="n"/>
      <c r="AQ571" s="140" t="n"/>
      <c r="AR571" s="140" t="n"/>
      <c r="AS571" s="140" t="n"/>
      <c r="AT571" s="140" t="n"/>
      <c r="AU571" s="140" t="n"/>
      <c r="AV571" s="140" t="n"/>
      <c r="AW571" s="140" t="n"/>
      <c r="AX571" s="140" t="n"/>
      <c r="AY571" s="140" t="n"/>
      <c r="AZ571" s="140" t="n"/>
      <c r="BA571" s="140" t="n"/>
      <c r="BB571" s="140" t="n"/>
      <c r="BC571" s="140" t="n"/>
      <c r="BD571" s="140" t="n"/>
      <c r="BE571" s="140" t="n"/>
      <c r="BF571" s="140" t="n"/>
      <c r="BG571" s="140" t="n"/>
      <c r="BH571" s="140" t="n"/>
      <c r="BI571" s="141" t="n"/>
      <c r="BJ571" s="2" t="n"/>
      <c r="BK571" s="2" t="n"/>
      <c r="BL571" s="2" t="n"/>
      <c r="BM571" s="2" t="n"/>
      <c r="BN571" s="2" t="n"/>
      <c r="BO571" s="2" t="n"/>
      <c r="BP571" s="143" t="n"/>
      <c r="BV571" s="144" t="n"/>
      <c r="BW571" s="143" t="n"/>
      <c r="CG571" s="144" t="n"/>
      <c r="DU571" s="144" t="n"/>
      <c r="DV571" s="2" t="n"/>
      <c r="DW571" s="2" t="n"/>
      <c r="DX571" s="2" t="n"/>
      <c r="DY571" s="2" t="n"/>
      <c r="DZ571" s="2" t="n"/>
      <c r="EA571" s="2" t="n"/>
      <c r="EB571" s="2" t="n"/>
      <c r="EC571" s="2" t="n"/>
    </row>
    <row r="572" ht="6.75" customHeight="1" s="118">
      <c r="A572" s="2" t="n"/>
      <c r="B572" s="2" t="n"/>
      <c r="C572" s="2" t="n"/>
      <c r="D572" s="2" t="n"/>
      <c r="E572" s="143" t="n"/>
      <c r="K572" s="144" t="n"/>
      <c r="BI572" s="144" t="n"/>
      <c r="BJ572" s="2" t="n"/>
      <c r="BK572" s="2" t="n"/>
      <c r="BL572" s="2" t="n"/>
      <c r="BM572" s="2" t="n"/>
      <c r="BN572" s="2" t="n"/>
      <c r="BO572" s="2" t="n"/>
      <c r="BP572" s="143" t="n"/>
      <c r="BV572" s="144" t="n"/>
      <c r="BW572" s="143" t="n"/>
      <c r="CG572" s="144" t="n"/>
      <c r="DU572" s="144" t="n"/>
      <c r="DV572" s="2" t="n"/>
      <c r="DW572" s="2" t="n"/>
      <c r="DX572" s="2" t="n"/>
      <c r="DY572" s="2" t="n"/>
      <c r="DZ572" s="2" t="n"/>
      <c r="EA572" s="2" t="n"/>
      <c r="EB572" s="2" t="n"/>
      <c r="EC572" s="2" t="n"/>
    </row>
    <row r="573" ht="6.75" customHeight="1" s="118">
      <c r="A573" s="2" t="n"/>
      <c r="B573" s="2" t="n"/>
      <c r="C573" s="2" t="n"/>
      <c r="D573" s="2" t="n"/>
      <c r="E573" s="163" t="n"/>
      <c r="F573" s="164" t="n"/>
      <c r="G573" s="164" t="n"/>
      <c r="H573" s="164" t="n"/>
      <c r="I573" s="164" t="n"/>
      <c r="J573" s="164" t="n"/>
      <c r="K573" s="165" t="n"/>
      <c r="L573" s="164" t="n"/>
      <c r="M573" s="164" t="n"/>
      <c r="N573" s="164" t="n"/>
      <c r="O573" s="164" t="n"/>
      <c r="P573" s="164" t="n"/>
      <c r="Q573" s="164" t="n"/>
      <c r="R573" s="164" t="n"/>
      <c r="S573" s="164" t="n"/>
      <c r="T573" s="164" t="n"/>
      <c r="U573" s="164" t="n"/>
      <c r="V573" s="164" t="n"/>
      <c r="W573" s="164" t="n"/>
      <c r="X573" s="164" t="n"/>
      <c r="Y573" s="164" t="n"/>
      <c r="Z573" s="164" t="n"/>
      <c r="AA573" s="164" t="n"/>
      <c r="AB573" s="164" t="n"/>
      <c r="AC573" s="164" t="n"/>
      <c r="AD573" s="164" t="n"/>
      <c r="AE573" s="164" t="n"/>
      <c r="AF573" s="164" t="n"/>
      <c r="AG573" s="164" t="n"/>
      <c r="AH573" s="164" t="n"/>
      <c r="AI573" s="164" t="n"/>
      <c r="AJ573" s="164" t="n"/>
      <c r="AK573" s="164" t="n"/>
      <c r="AL573" s="164" t="n"/>
      <c r="AM573" s="164" t="n"/>
      <c r="AN573" s="164" t="n"/>
      <c r="AO573" s="164" t="n"/>
      <c r="AP573" s="164" t="n"/>
      <c r="AQ573" s="164" t="n"/>
      <c r="AR573" s="164" t="n"/>
      <c r="AS573" s="164" t="n"/>
      <c r="AT573" s="164" t="n"/>
      <c r="AU573" s="164" t="n"/>
      <c r="AV573" s="164" t="n"/>
      <c r="AW573" s="164" t="n"/>
      <c r="AX573" s="164" t="n"/>
      <c r="AY573" s="164" t="n"/>
      <c r="AZ573" s="164" t="n"/>
      <c r="BA573" s="164" t="n"/>
      <c r="BB573" s="164" t="n"/>
      <c r="BC573" s="164" t="n"/>
      <c r="BD573" s="164" t="n"/>
      <c r="BE573" s="164" t="n"/>
      <c r="BF573" s="164" t="n"/>
      <c r="BG573" s="164" t="n"/>
      <c r="BH573" s="164" t="n"/>
      <c r="BI573" s="165" t="n"/>
      <c r="BJ573" s="2" t="n"/>
      <c r="BK573" s="2" t="n"/>
      <c r="BL573" s="2" t="n"/>
      <c r="BM573" s="2" t="n"/>
      <c r="BN573" s="2" t="n"/>
      <c r="BO573" s="2" t="n"/>
      <c r="BP573" s="143" t="n"/>
      <c r="BV573" s="144" t="n"/>
      <c r="BW573" s="143" t="n"/>
      <c r="CG573" s="144" t="n"/>
      <c r="DU573" s="144" t="n"/>
      <c r="DV573" s="2" t="n"/>
      <c r="DW573" s="2" t="n"/>
      <c r="DX573" s="2" t="n"/>
      <c r="DY573" s="2" t="n"/>
      <c r="DZ573" s="2" t="n"/>
      <c r="EA573" s="2" t="n"/>
      <c r="EB573" s="2" t="n"/>
      <c r="EC573" s="2" t="n"/>
    </row>
    <row r="574" ht="6.75" customHeight="1" s="118">
      <c r="A574" s="2" t="n"/>
      <c r="B574" s="2" t="n"/>
      <c r="C574" s="2" t="n"/>
      <c r="D574" s="2" t="n"/>
      <c r="E574" s="166" t="inlineStr">
        <is>
          <t>現住所</t>
        </is>
      </c>
      <c r="F574" s="167" t="n"/>
      <c r="G574" s="167" t="n"/>
      <c r="H574" s="167" t="n"/>
      <c r="I574" s="167" t="n"/>
      <c r="J574" s="167" t="n"/>
      <c r="K574" s="168" t="n"/>
      <c r="L574" s="107" t="inlineStr">
        <is>
          <t>〒</t>
        </is>
      </c>
      <c r="M574" s="167" t="n"/>
      <c r="N574" s="167" t="n"/>
      <c r="O574" s="167" t="n"/>
      <c r="P574" s="169">
        <f>計算!$H$9</f>
        <v/>
      </c>
      <c r="Q574" s="167" t="n"/>
      <c r="R574" s="167" t="n"/>
      <c r="S574" s="167" t="n"/>
      <c r="T574" s="167" t="n"/>
      <c r="U574" s="167" t="n"/>
      <c r="V574" s="167" t="n"/>
      <c r="W574" s="167" t="n"/>
      <c r="X574" s="167" t="n"/>
      <c r="Y574" s="167" t="n"/>
      <c r="Z574" s="167" t="n"/>
      <c r="AA574" s="167" t="n"/>
      <c r="AB574" s="167" t="n"/>
      <c r="AC574" s="167" t="n"/>
      <c r="AD574" s="167" t="n"/>
      <c r="AE574" s="167" t="n"/>
      <c r="AF574" s="167" t="n"/>
      <c r="AG574" s="167" t="n"/>
      <c r="AH574" s="167" t="n"/>
      <c r="AI574" s="167" t="n"/>
      <c r="AJ574" s="167"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43" t="n"/>
      <c r="BV574" s="144" t="n"/>
      <c r="BW574" s="143" t="n"/>
      <c r="CG574" s="144" t="n"/>
      <c r="DU574" s="144" t="n"/>
      <c r="DV574" s="2" t="n"/>
      <c r="DW574" s="2" t="n"/>
      <c r="DX574" s="2" t="n"/>
      <c r="DY574" s="2" t="n"/>
      <c r="DZ574" s="2" t="n"/>
      <c r="EA574" s="2" t="n"/>
      <c r="EB574" s="2" t="n"/>
      <c r="EC574" s="2" t="n"/>
    </row>
    <row r="575" ht="4.5" customHeight="1" s="118">
      <c r="A575" s="2" t="n"/>
      <c r="B575" s="2" t="n"/>
      <c r="C575" s="2" t="n"/>
      <c r="D575" s="2" t="n"/>
      <c r="E575" s="143" t="n"/>
      <c r="K575" s="144" t="n"/>
      <c r="L575" s="143"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47" t="n"/>
      <c r="BQ575" s="148" t="n"/>
      <c r="BR575" s="148" t="n"/>
      <c r="BS575" s="148" t="n"/>
      <c r="BT575" s="148" t="n"/>
      <c r="BU575" s="148" t="n"/>
      <c r="BV575" s="149" t="n"/>
      <c r="BW575" s="147" t="n"/>
      <c r="BX575" s="148" t="n"/>
      <c r="BY575" s="148" t="n"/>
      <c r="BZ575" s="148" t="n"/>
      <c r="CA575" s="148" t="n"/>
      <c r="CB575" s="148" t="n"/>
      <c r="CC575" s="148" t="n"/>
      <c r="CD575" s="148" t="n"/>
      <c r="CE575" s="148" t="n"/>
      <c r="CF575" s="148" t="n"/>
      <c r="CG575" s="149" t="n"/>
      <c r="DU575" s="144" t="n"/>
      <c r="DV575" s="2" t="n"/>
      <c r="DW575" s="2" t="n"/>
      <c r="DX575" s="2" t="n"/>
      <c r="DY575" s="2" t="n"/>
      <c r="DZ575" s="2" t="n"/>
      <c r="EA575" s="2" t="n"/>
      <c r="EB575" s="2" t="n"/>
      <c r="EC575" s="2" t="n"/>
    </row>
    <row r="576" ht="6.75" customHeight="1" s="118">
      <c r="A576" s="2" t="n"/>
      <c r="B576" s="2" t="n"/>
      <c r="C576" s="2" t="n"/>
      <c r="D576" s="2" t="n"/>
      <c r="E576" s="143" t="n"/>
      <c r="K576" s="144" t="n"/>
      <c r="L576" s="143"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0" t="inlineStr">
        <is>
          <t>校内外の諸活動</t>
        </is>
      </c>
      <c r="BQ576" s="140" t="n"/>
      <c r="BR576" s="140" t="n"/>
      <c r="BS576" s="140" t="n"/>
      <c r="BT576" s="140" t="n"/>
      <c r="BU576" s="140" t="n"/>
      <c r="BV576" s="141" t="n"/>
      <c r="BW576" s="171">
        <f>計算!$AQ$9</f>
        <v/>
      </c>
      <c r="BX576" s="140" t="n"/>
      <c r="BY576" s="140" t="n"/>
      <c r="BZ576" s="140" t="n"/>
      <c r="CA576" s="140" t="n"/>
      <c r="CB576" s="140" t="n"/>
      <c r="CC576" s="140" t="n"/>
      <c r="CD576" s="140" t="n"/>
      <c r="CE576" s="140" t="n"/>
      <c r="CF576" s="140" t="n"/>
      <c r="CG576" s="140" t="n"/>
      <c r="CH576" s="140" t="n"/>
      <c r="CI576" s="140" t="n"/>
      <c r="CJ576" s="140" t="n"/>
      <c r="CK576" s="140" t="n"/>
      <c r="CL576" s="140" t="n"/>
      <c r="CM576" s="140" t="n"/>
      <c r="CN576" s="140" t="n"/>
      <c r="CO576" s="140" t="n"/>
      <c r="CP576" s="140" t="n"/>
      <c r="CQ576" s="140" t="n"/>
      <c r="CR576" s="140" t="n"/>
      <c r="CS576" s="140" t="n"/>
      <c r="CT576" s="140" t="n"/>
      <c r="CU576" s="140" t="n"/>
      <c r="CV576" s="140" t="n"/>
      <c r="CW576" s="140" t="n"/>
      <c r="CX576" s="140" t="n"/>
      <c r="CY576" s="140" t="n"/>
      <c r="CZ576" s="140" t="n"/>
      <c r="DA576" s="140" t="n"/>
      <c r="DB576" s="140" t="n"/>
      <c r="DC576" s="140" t="n"/>
      <c r="DD576" s="140" t="n"/>
      <c r="DE576" s="140" t="n"/>
      <c r="DF576" s="140" t="n"/>
      <c r="DG576" s="140" t="n"/>
      <c r="DH576" s="140" t="n"/>
      <c r="DI576" s="140" t="n"/>
      <c r="DJ576" s="140" t="n"/>
      <c r="DK576" s="140" t="n"/>
      <c r="DL576" s="140" t="n"/>
      <c r="DM576" s="140" t="n"/>
      <c r="DN576" s="140" t="n"/>
      <c r="DO576" s="140" t="n"/>
      <c r="DP576" s="140" t="n"/>
      <c r="DQ576" s="140" t="n"/>
      <c r="DR576" s="140" t="n"/>
      <c r="DS576" s="140" t="n"/>
      <c r="DT576" s="140" t="n"/>
      <c r="DU576" s="141" t="n"/>
      <c r="DV576" s="7" t="n"/>
      <c r="DW576" s="2" t="n"/>
      <c r="DX576" s="2" t="n"/>
      <c r="DY576" s="2" t="n"/>
      <c r="DZ576" s="2" t="n"/>
      <c r="EA576" s="2" t="n"/>
      <c r="EB576" s="2" t="n"/>
      <c r="EC576" s="2" t="n"/>
    </row>
    <row r="577" ht="6.75" customHeight="1" s="118">
      <c r="A577" s="2" t="n"/>
      <c r="B577" s="2" t="n"/>
      <c r="C577" s="2" t="n"/>
      <c r="D577" s="2" t="n"/>
      <c r="E577" s="143" t="n"/>
      <c r="K577" s="144" t="n"/>
      <c r="L577" s="172">
        <f>計算!$I$9</f>
        <v/>
      </c>
      <c r="BI577" s="144" t="n"/>
      <c r="BJ577" s="2" t="n"/>
      <c r="BK577" s="2" t="n"/>
      <c r="BL577" s="2" t="n"/>
      <c r="BM577" s="2" t="n"/>
      <c r="BN577" s="2" t="n"/>
      <c r="BO577" s="2" t="n"/>
      <c r="BP577" s="143" t="n"/>
      <c r="BV577" s="144" t="n"/>
      <c r="DU577" s="144" t="n"/>
      <c r="DV577" s="7" t="n"/>
      <c r="DW577" s="2" t="n"/>
      <c r="DX577" s="2" t="n"/>
      <c r="DY577" s="2" t="n"/>
      <c r="DZ577" s="2" t="n"/>
      <c r="EA577" s="2" t="n"/>
      <c r="EB577" s="2" t="n"/>
      <c r="EC577" s="2" t="n"/>
    </row>
    <row r="578" ht="6.75" customHeight="1" s="118">
      <c r="A578" s="2" t="n"/>
      <c r="B578" s="2" t="n"/>
      <c r="C578" s="2" t="n"/>
      <c r="D578" s="2" t="n"/>
      <c r="E578" s="143" t="n"/>
      <c r="K578" s="144" t="n"/>
      <c r="L578" s="143" t="n"/>
      <c r="BI578" s="144" t="n"/>
      <c r="BJ578" s="2" t="n"/>
      <c r="BK578" s="2" t="n"/>
      <c r="BL578" s="2" t="n"/>
      <c r="BM578" s="2" t="n"/>
      <c r="BN578" s="2" t="n"/>
      <c r="BO578" s="2" t="n"/>
      <c r="BP578" s="143" t="n"/>
      <c r="BV578" s="144" t="n"/>
      <c r="DU578" s="144" t="n"/>
      <c r="DV578" s="7" t="n"/>
      <c r="DW578" s="2" t="n"/>
      <c r="DX578" s="2" t="n"/>
      <c r="DY578" s="2" t="n"/>
      <c r="DZ578" s="2" t="n"/>
      <c r="EA578" s="2" t="n"/>
      <c r="EB578" s="2" t="n"/>
      <c r="EC578" s="2" t="n"/>
    </row>
    <row r="579" ht="6.75" customHeight="1" s="118">
      <c r="A579" s="2" t="n"/>
      <c r="B579" s="2" t="n"/>
      <c r="C579" s="2" t="n"/>
      <c r="D579" s="2" t="n"/>
      <c r="E579" s="147" t="n"/>
      <c r="F579" s="148" t="n"/>
      <c r="G579" s="148" t="n"/>
      <c r="H579" s="148" t="n"/>
      <c r="I579" s="148" t="n"/>
      <c r="J579" s="148" t="n"/>
      <c r="K579" s="149" t="n"/>
      <c r="L579" s="147" t="n"/>
      <c r="M579" s="148" t="n"/>
      <c r="N579" s="148" t="n"/>
      <c r="O579" s="148" t="n"/>
      <c r="P579" s="148" t="n"/>
      <c r="Q579" s="148" t="n"/>
      <c r="R579" s="148" t="n"/>
      <c r="S579" s="148" t="n"/>
      <c r="T579" s="148" t="n"/>
      <c r="U579" s="148" t="n"/>
      <c r="V579" s="148" t="n"/>
      <c r="W579" s="148" t="n"/>
      <c r="X579" s="148" t="n"/>
      <c r="Y579" s="148" t="n"/>
      <c r="Z579" s="148" t="n"/>
      <c r="AA579" s="148" t="n"/>
      <c r="AB579" s="148" t="n"/>
      <c r="AC579" s="148" t="n"/>
      <c r="AD579" s="148" t="n"/>
      <c r="AE579" s="148" t="n"/>
      <c r="AF579" s="148" t="n"/>
      <c r="AG579" s="148" t="n"/>
      <c r="AH579" s="148" t="n"/>
      <c r="AI579" s="148" t="n"/>
      <c r="AJ579" s="148" t="n"/>
      <c r="AK579" s="148" t="n"/>
      <c r="AL579" s="148" t="n"/>
      <c r="AM579" s="148" t="n"/>
      <c r="AN579" s="148" t="n"/>
      <c r="AO579" s="148" t="n"/>
      <c r="AP579" s="148" t="n"/>
      <c r="AQ579" s="148" t="n"/>
      <c r="AR579" s="148" t="n"/>
      <c r="AS579" s="148" t="n"/>
      <c r="AT579" s="148" t="n"/>
      <c r="AU579" s="148" t="n"/>
      <c r="AV579" s="148" t="n"/>
      <c r="AW579" s="148" t="n"/>
      <c r="AX579" s="148" t="n"/>
      <c r="AY579" s="148" t="n"/>
      <c r="AZ579" s="148" t="n"/>
      <c r="BA579" s="148" t="n"/>
      <c r="BB579" s="148" t="n"/>
      <c r="BC579" s="148" t="n"/>
      <c r="BD579" s="148" t="n"/>
      <c r="BE579" s="148" t="n"/>
      <c r="BF579" s="148" t="n"/>
      <c r="BG579" s="148" t="n"/>
      <c r="BH579" s="148" t="n"/>
      <c r="BI579" s="149" t="n"/>
      <c r="BJ579" s="2" t="n"/>
      <c r="BK579" s="2" t="n"/>
      <c r="BL579" s="2" t="n"/>
      <c r="BM579" s="2" t="n"/>
      <c r="BN579" s="2" t="n"/>
      <c r="BO579" s="2" t="n"/>
      <c r="BP579" s="143" t="n"/>
      <c r="BV579" s="144" t="n"/>
      <c r="DU579" s="144" t="n"/>
      <c r="DV579" s="7" t="n"/>
      <c r="DW579" s="2" t="n"/>
      <c r="DX579" s="2" t="n"/>
      <c r="DY579" s="2" t="n"/>
      <c r="DZ579" s="2" t="n"/>
      <c r="EA579" s="2" t="n"/>
      <c r="EB579" s="2" t="n"/>
      <c r="EC579" s="2" t="n"/>
    </row>
    <row r="580" ht="6.75" customHeight="1" s="118">
      <c r="A580" s="2" t="n"/>
      <c r="B580" s="2" t="n"/>
      <c r="C580" s="2" t="n"/>
      <c r="D580" s="2" t="n"/>
      <c r="E580" s="161" t="inlineStr">
        <is>
          <t>ふ り が な</t>
        </is>
      </c>
      <c r="F580" s="140" t="n"/>
      <c r="G580" s="140" t="n"/>
      <c r="H580" s="140" t="n"/>
      <c r="I580" s="140" t="n"/>
      <c r="J580" s="140" t="n"/>
      <c r="K580" s="141" t="n"/>
      <c r="L580" s="162">
        <f>計算!$M$9</f>
        <v/>
      </c>
      <c r="M580" s="140" t="n"/>
      <c r="N580" s="140" t="n"/>
      <c r="O580" s="140" t="n"/>
      <c r="P580" s="140" t="n"/>
      <c r="Q580" s="140" t="n"/>
      <c r="R580" s="140" t="n"/>
      <c r="S580" s="140" t="n"/>
      <c r="T580" s="140" t="n"/>
      <c r="U580" s="140" t="n"/>
      <c r="V580" s="140" t="n"/>
      <c r="W580" s="140" t="n"/>
      <c r="X580" s="140" t="n"/>
      <c r="Y580" s="140" t="n"/>
      <c r="Z580" s="140" t="n"/>
      <c r="AA580" s="140" t="n"/>
      <c r="AB580" s="140" t="n"/>
      <c r="AC580" s="140" t="n"/>
      <c r="AD580" s="140" t="n"/>
      <c r="AE580" s="140" t="n"/>
      <c r="AF580" s="140" t="n"/>
      <c r="AG580" s="140" t="n"/>
      <c r="AH580" s="140" t="n"/>
      <c r="AI580" s="140" t="n"/>
      <c r="AJ580" s="140" t="n"/>
      <c r="AK580" s="140" t="n"/>
      <c r="AL580" s="140" t="n"/>
      <c r="AM580" s="140" t="n"/>
      <c r="AN580" s="140" t="n"/>
      <c r="AO580" s="140" t="n"/>
      <c r="AP580" s="140" t="n"/>
      <c r="AQ580" s="140" t="n"/>
      <c r="AR580" s="140" t="n"/>
      <c r="AS580" s="140" t="n"/>
      <c r="AT580" s="140" t="n"/>
      <c r="AU580" s="140" t="n"/>
      <c r="AV580" s="140" t="n"/>
      <c r="AW580" s="140" t="n"/>
      <c r="AX580" s="140" t="n"/>
      <c r="AY580" s="140" t="n"/>
      <c r="AZ580" s="140" t="n"/>
      <c r="BA580" s="140" t="n"/>
      <c r="BB580" s="140" t="n"/>
      <c r="BC580" s="140" t="n"/>
      <c r="BD580" s="140" t="n"/>
      <c r="BE580" s="140" t="n"/>
      <c r="BF580" s="140" t="n"/>
      <c r="BG580" s="140" t="n"/>
      <c r="BH580" s="140" t="n"/>
      <c r="BI580" s="141" t="n"/>
      <c r="BJ580" s="2" t="n"/>
      <c r="BK580" s="2" t="n"/>
      <c r="BL580" s="2" t="n"/>
      <c r="BM580" s="2" t="n"/>
      <c r="BN580" s="2" t="n"/>
      <c r="BO580" s="2" t="n"/>
      <c r="BP580" s="143" t="n"/>
      <c r="BV580" s="144" t="n"/>
      <c r="DU580" s="144" t="n"/>
      <c r="DV580" s="7" t="n"/>
      <c r="DW580" s="2" t="n"/>
      <c r="DX580" s="2" t="n"/>
      <c r="DY580" s="2" t="n"/>
      <c r="DZ580" s="2" t="n"/>
      <c r="EA580" s="2" t="n"/>
      <c r="EB580" s="2" t="n"/>
      <c r="EC580" s="2" t="n"/>
    </row>
    <row r="581" ht="6.75" customHeight="1" s="118">
      <c r="A581" s="2" t="n"/>
      <c r="B581" s="2" t="n"/>
      <c r="C581" s="2" t="n"/>
      <c r="D581" s="2" t="n"/>
      <c r="E581" s="143" t="n"/>
      <c r="K581" s="144" t="n"/>
      <c r="BI581" s="144" t="n"/>
      <c r="BJ581" s="2" t="n"/>
      <c r="BK581" s="2" t="n"/>
      <c r="BL581" s="2" t="n"/>
      <c r="BM581" s="2" t="n"/>
      <c r="BN581" s="2" t="n"/>
      <c r="BO581" s="2" t="n"/>
      <c r="BP581" s="143" t="n"/>
      <c r="BV581" s="144" t="n"/>
      <c r="DU581" s="144" t="n"/>
      <c r="DV581" s="7" t="n"/>
      <c r="DW581" s="2" t="n"/>
      <c r="DX581" s="2" t="n"/>
      <c r="DY581" s="2" t="n"/>
      <c r="DZ581" s="2" t="n"/>
      <c r="EA581" s="2" t="n"/>
      <c r="EB581" s="2" t="n"/>
      <c r="EC581" s="2" t="n"/>
    </row>
    <row r="582" ht="6.75" customHeight="1" s="118">
      <c r="A582" s="2" t="n"/>
      <c r="B582" s="2" t="n"/>
      <c r="C582" s="2" t="n"/>
      <c r="D582" s="2" t="n"/>
      <c r="E582" s="163" t="n"/>
      <c r="F582" s="164" t="n"/>
      <c r="G582" s="164" t="n"/>
      <c r="H582" s="164" t="n"/>
      <c r="I582" s="164" t="n"/>
      <c r="J582" s="164" t="n"/>
      <c r="K582" s="165" t="n"/>
      <c r="L582" s="164" t="n"/>
      <c r="M582" s="164" t="n"/>
      <c r="N582" s="164" t="n"/>
      <c r="O582" s="164" t="n"/>
      <c r="P582" s="164" t="n"/>
      <c r="Q582" s="164" t="n"/>
      <c r="R582" s="164" t="n"/>
      <c r="S582" s="164" t="n"/>
      <c r="T582" s="164" t="n"/>
      <c r="U582" s="164" t="n"/>
      <c r="V582" s="164" t="n"/>
      <c r="W582" s="164" t="n"/>
      <c r="X582" s="164" t="n"/>
      <c r="Y582" s="164" t="n"/>
      <c r="Z582" s="164" t="n"/>
      <c r="AA582" s="164" t="n"/>
      <c r="AB582" s="164" t="n"/>
      <c r="AC582" s="164" t="n"/>
      <c r="AD582" s="164" t="n"/>
      <c r="AE582" s="164" t="n"/>
      <c r="AF582" s="164" t="n"/>
      <c r="AG582" s="164" t="n"/>
      <c r="AH582" s="164" t="n"/>
      <c r="AI582" s="164" t="n"/>
      <c r="AJ582" s="164" t="n"/>
      <c r="AK582" s="164" t="n"/>
      <c r="AL582" s="164" t="n"/>
      <c r="AM582" s="164" t="n"/>
      <c r="AN582" s="164" t="n"/>
      <c r="AO582" s="164" t="n"/>
      <c r="AP582" s="164" t="n"/>
      <c r="AQ582" s="164" t="n"/>
      <c r="AR582" s="164" t="n"/>
      <c r="AS582" s="164" t="n"/>
      <c r="AT582" s="164" t="n"/>
      <c r="AU582" s="164" t="n"/>
      <c r="AV582" s="164" t="n"/>
      <c r="AW582" s="164" t="n"/>
      <c r="AX582" s="164" t="n"/>
      <c r="AY582" s="164" t="n"/>
      <c r="AZ582" s="164" t="n"/>
      <c r="BA582" s="164" t="n"/>
      <c r="BB582" s="164" t="n"/>
      <c r="BC582" s="164" t="n"/>
      <c r="BD582" s="164" t="n"/>
      <c r="BE582" s="164" t="n"/>
      <c r="BF582" s="164" t="n"/>
      <c r="BG582" s="164" t="n"/>
      <c r="BH582" s="164" t="n"/>
      <c r="BI582" s="165" t="n"/>
      <c r="BJ582" s="2" t="n"/>
      <c r="BK582" s="2" t="n"/>
      <c r="BL582" s="2" t="n"/>
      <c r="BM582" s="2" t="n"/>
      <c r="BN582" s="2" t="n"/>
      <c r="BO582" s="2" t="n"/>
      <c r="BP582" s="143" t="n"/>
      <c r="BV582" s="144" t="n"/>
      <c r="DU582" s="144" t="n"/>
      <c r="DV582" s="7" t="n"/>
      <c r="DW582" s="2" t="n"/>
      <c r="DX582" s="2" t="n"/>
      <c r="DY582" s="2" t="n"/>
      <c r="DZ582" s="2" t="n"/>
      <c r="EA582" s="2" t="n"/>
      <c r="EB582" s="2" t="n"/>
      <c r="EC582" s="2" t="n"/>
    </row>
    <row r="583" ht="6.75" customHeight="1" s="118">
      <c r="A583" s="2" t="n"/>
      <c r="B583" s="2" t="n"/>
      <c r="C583" s="2" t="n"/>
      <c r="D583" s="2" t="n"/>
      <c r="E583" s="166" t="inlineStr">
        <is>
          <t>連絡先</t>
        </is>
      </c>
      <c r="F583" s="167" t="n"/>
      <c r="G583" s="167" t="n"/>
      <c r="H583" s="167" t="n"/>
      <c r="I583" s="167" t="n"/>
      <c r="J583" s="167" t="n"/>
      <c r="K583" s="168" t="n"/>
      <c r="L583" s="107" t="inlineStr">
        <is>
          <t>〒</t>
        </is>
      </c>
      <c r="M583" s="167" t="n"/>
      <c r="N583" s="167" t="n"/>
      <c r="O583" s="167" t="n"/>
      <c r="P583" s="173">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43" t="n"/>
      <c r="BV583" s="144" t="n"/>
      <c r="DU583" s="144" t="n"/>
      <c r="DV583" s="7" t="n"/>
      <c r="DW583" s="2" t="n"/>
      <c r="DX583" s="2" t="n"/>
      <c r="DY583" s="2" t="n"/>
      <c r="DZ583" s="2" t="n"/>
      <c r="EA583" s="2" t="n"/>
      <c r="EB583" s="2" t="n"/>
      <c r="EC583" s="2" t="n"/>
    </row>
    <row r="584" ht="6.75" customHeight="1" s="118">
      <c r="A584" s="2" t="n"/>
      <c r="B584" s="2" t="n"/>
      <c r="C584" s="2" t="n"/>
      <c r="D584" s="2" t="n"/>
      <c r="E584" s="143" t="n"/>
      <c r="K584" s="144" t="n"/>
      <c r="L584" s="143"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43" t="n"/>
      <c r="BV584" s="144" t="n"/>
      <c r="DU584" s="144" t="n"/>
      <c r="DV584" s="7" t="n"/>
      <c r="DW584" s="2" t="n"/>
      <c r="DX584" s="2" t="n"/>
      <c r="DY584" s="2" t="n"/>
      <c r="DZ584" s="2" t="n"/>
      <c r="EA584" s="2" t="n"/>
      <c r="EB584" s="2" t="n"/>
      <c r="EC584" s="2" t="n"/>
    </row>
    <row r="585" ht="6.75" customHeight="1" s="118">
      <c r="A585" s="2" t="n"/>
      <c r="B585" s="2" t="n"/>
      <c r="C585" s="2" t="n"/>
      <c r="D585" s="2" t="n"/>
      <c r="E585" s="143" t="n"/>
      <c r="K585" s="144" t="n"/>
      <c r="L585" s="143"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43" t="n"/>
      <c r="BV585" s="144" t="n"/>
      <c r="DU585" s="144" t="n"/>
      <c r="DV585" s="7" t="n"/>
      <c r="DW585" s="2" t="n"/>
      <c r="DX585" s="2" t="n"/>
      <c r="DY585" s="2" t="n"/>
      <c r="DZ585" s="2" t="n"/>
      <c r="EA585" s="2" t="n"/>
      <c r="EB585" s="2" t="n"/>
      <c r="EC585" s="2" t="n"/>
    </row>
    <row r="586" ht="6.75" customHeight="1" s="118">
      <c r="A586" s="2" t="n"/>
      <c r="B586" s="2" t="n"/>
      <c r="C586" s="2" t="n"/>
      <c r="D586" s="2" t="n"/>
      <c r="E586" s="143" t="n"/>
      <c r="K586" s="144" t="n"/>
      <c r="L586" s="174">
        <f>計算!$L$9</f>
        <v/>
      </c>
      <c r="BI586" s="144" t="n"/>
      <c r="BJ586" s="2" t="n"/>
      <c r="BK586" s="2" t="n"/>
      <c r="BL586" s="2" t="n"/>
      <c r="BM586" s="2" t="n"/>
      <c r="BN586" s="2" t="n"/>
      <c r="BO586" s="2" t="n"/>
      <c r="BP586" s="143" t="n"/>
      <c r="BV586" s="144" t="n"/>
      <c r="DU586" s="144" t="n"/>
      <c r="DV586" s="7" t="n"/>
      <c r="DW586" s="2" t="n"/>
      <c r="DX586" s="2" t="n"/>
      <c r="DY586" s="2" t="n"/>
      <c r="DZ586" s="2" t="n"/>
      <c r="EA586" s="2" t="n"/>
      <c r="EB586" s="2" t="n"/>
      <c r="EC586" s="2" t="n"/>
    </row>
    <row r="587" ht="6.75" customHeight="1" s="118">
      <c r="A587" s="2" t="n"/>
      <c r="B587" s="2" t="n"/>
      <c r="C587" s="2" t="n"/>
      <c r="D587" s="2" t="n"/>
      <c r="E587" s="147" t="n"/>
      <c r="F587" s="148" t="n"/>
      <c r="G587" s="148" t="n"/>
      <c r="H587" s="148" t="n"/>
      <c r="I587" s="148" t="n"/>
      <c r="J587" s="148" t="n"/>
      <c r="K587" s="149" t="n"/>
      <c r="L587" s="148" t="n"/>
      <c r="M587" s="148" t="n"/>
      <c r="N587" s="148" t="n"/>
      <c r="O587" s="148" t="n"/>
      <c r="P587" s="148" t="n"/>
      <c r="Q587" s="148" t="n"/>
      <c r="R587" s="148" t="n"/>
      <c r="S587" s="148" t="n"/>
      <c r="T587" s="148" t="n"/>
      <c r="U587" s="148" t="n"/>
      <c r="V587" s="148" t="n"/>
      <c r="W587" s="148" t="n"/>
      <c r="X587" s="148" t="n"/>
      <c r="Y587" s="148" t="n"/>
      <c r="Z587" s="148" t="n"/>
      <c r="AA587" s="148" t="n"/>
      <c r="AB587" s="148" t="n"/>
      <c r="AC587" s="148" t="n"/>
      <c r="AD587" s="148" t="n"/>
      <c r="AE587" s="148" t="n"/>
      <c r="AF587" s="148" t="n"/>
      <c r="AG587" s="148" t="n"/>
      <c r="AH587" s="148" t="n"/>
      <c r="AI587" s="148" t="n"/>
      <c r="AJ587" s="148" t="n"/>
      <c r="AK587" s="148" t="n"/>
      <c r="AL587" s="148" t="n"/>
      <c r="AM587" s="148" t="n"/>
      <c r="AN587" s="148" t="n"/>
      <c r="AO587" s="148" t="n"/>
      <c r="AP587" s="148" t="n"/>
      <c r="AQ587" s="148" t="n"/>
      <c r="AR587" s="148" t="n"/>
      <c r="AS587" s="148" t="n"/>
      <c r="AT587" s="148" t="n"/>
      <c r="AU587" s="148" t="n"/>
      <c r="AV587" s="148" t="n"/>
      <c r="AW587" s="148" t="n"/>
      <c r="AX587" s="148" t="n"/>
      <c r="AY587" s="148" t="n"/>
      <c r="AZ587" s="148" t="n"/>
      <c r="BA587" s="148" t="n"/>
      <c r="BB587" s="148" t="n"/>
      <c r="BC587" s="148" t="n"/>
      <c r="BD587" s="148" t="n"/>
      <c r="BE587" s="148" t="n"/>
      <c r="BF587" s="148" t="n"/>
      <c r="BG587" s="148" t="n"/>
      <c r="BH587" s="148" t="n"/>
      <c r="BI587" s="149" t="n"/>
      <c r="BJ587" s="2" t="n"/>
      <c r="BK587" s="2" t="n"/>
      <c r="BL587" s="2" t="n"/>
      <c r="BM587" s="2" t="n"/>
      <c r="BN587" s="2" t="n"/>
      <c r="BO587" s="2" t="n"/>
      <c r="BP587" s="143" t="n"/>
      <c r="BV587" s="144" t="n"/>
      <c r="DU587" s="144"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43" t="n"/>
      <c r="BV588" s="144" t="n"/>
      <c r="DU588" s="144"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43" t="n"/>
      <c r="BV589" s="144" t="n"/>
      <c r="DU589" s="144"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43" t="n"/>
      <c r="BV590" s="144" t="n"/>
      <c r="DU590" s="144"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43" t="n"/>
      <c r="BV591" s="144" t="n"/>
      <c r="DU591" s="144"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43" t="n"/>
      <c r="BV592" s="144" t="n"/>
      <c r="DU592" s="144"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75" t="n"/>
      <c r="BQ593" s="140" t="n"/>
      <c r="BR593" s="176" t="n"/>
      <c r="BS593" s="140" t="n"/>
      <c r="BT593" s="140" t="n"/>
      <c r="BU593" s="28" t="n"/>
      <c r="BV593" s="29" t="n"/>
      <c r="BW593" s="177">
        <f>計算!$AR$9</f>
        <v/>
      </c>
      <c r="BX593" s="140" t="n"/>
      <c r="BY593" s="140" t="n"/>
      <c r="BZ593" s="140" t="n"/>
      <c r="CA593" s="140" t="n"/>
      <c r="CB593" s="140" t="n"/>
      <c r="CC593" s="140" t="n"/>
      <c r="CD593" s="140" t="n"/>
      <c r="CE593" s="140" t="n"/>
      <c r="CF593" s="140" t="n"/>
      <c r="CG593" s="140" t="n"/>
      <c r="CH593" s="140" t="n"/>
      <c r="CI593" s="140" t="n"/>
      <c r="CJ593" s="140" t="n"/>
      <c r="CK593" s="140" t="n"/>
      <c r="CL593" s="140" t="n"/>
      <c r="CM593" s="140" t="n"/>
      <c r="CN593" s="140" t="n"/>
      <c r="CO593" s="140" t="n"/>
      <c r="CP593" s="140" t="n"/>
      <c r="CQ593" s="140" t="n"/>
      <c r="CR593" s="140" t="n"/>
      <c r="CS593" s="140" t="n"/>
      <c r="CT593" s="140" t="n"/>
      <c r="CU593" s="140" t="n"/>
      <c r="CV593" s="140" t="n"/>
      <c r="CW593" s="140" t="n"/>
      <c r="CX593" s="140" t="n"/>
      <c r="CY593" s="140" t="n"/>
      <c r="CZ593" s="140" t="n"/>
      <c r="DA593" s="140" t="n"/>
      <c r="DB593" s="140" t="n"/>
      <c r="DC593" s="140" t="n"/>
      <c r="DD593" s="140" t="n"/>
      <c r="DE593" s="140" t="n"/>
      <c r="DF593" s="140" t="n"/>
      <c r="DG593" s="140" t="n"/>
      <c r="DH593" s="140" t="n"/>
      <c r="DI593" s="140" t="n"/>
      <c r="DJ593" s="140" t="n"/>
      <c r="DK593" s="140" t="n"/>
      <c r="DL593" s="140" t="n"/>
      <c r="DM593" s="140" t="n"/>
      <c r="DN593" s="140" t="n"/>
      <c r="DO593" s="140" t="n"/>
      <c r="DP593" s="140" t="n"/>
      <c r="DQ593" s="140" t="n"/>
      <c r="DR593" s="140" t="n"/>
      <c r="DS593" s="140" t="n"/>
      <c r="DT593" s="140" t="n"/>
      <c r="DU593" s="141"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43" t="n"/>
      <c r="BU594" s="31" t="n"/>
      <c r="BV594" s="32" t="n"/>
      <c r="DU594" s="144"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43" t="n"/>
      <c r="BU595" s="72" t="n"/>
      <c r="BV595" s="144" t="n"/>
      <c r="DU595" s="144"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43" t="n"/>
      <c r="BV596" s="144" t="n"/>
      <c r="DU596" s="144"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43" t="n"/>
      <c r="BV597" s="144" t="n"/>
      <c r="DU597" s="144"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43" t="n"/>
      <c r="BV598" s="144" t="n"/>
      <c r="DU598" s="144" t="n"/>
      <c r="DV598" s="7" t="n"/>
      <c r="DW598" s="2" t="n"/>
      <c r="DX598" s="2" t="n"/>
      <c r="DY598" s="2" t="n"/>
      <c r="DZ598" s="2" t="n"/>
      <c r="EA598" s="2" t="n"/>
      <c r="EB598" s="2" t="n"/>
      <c r="EC598" s="2" t="n"/>
    </row>
    <row r="599" ht="6.75" customHeight="1" s="118">
      <c r="A599" s="2" t="n"/>
      <c r="B599" s="2" t="n"/>
      <c r="C599" s="2" t="n"/>
      <c r="D599" s="2" t="n"/>
      <c r="E599" s="178" t="inlineStr">
        <is>
          <t>在籍校</t>
        </is>
      </c>
      <c r="F599" s="140" t="n"/>
      <c r="G599" s="140" t="n"/>
      <c r="H599" s="140" t="n"/>
      <c r="I599" s="140" t="n"/>
      <c r="J599" s="140" t="n"/>
      <c r="K599" s="141"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0" t="n"/>
      <c r="AY599" s="140" t="n"/>
      <c r="AZ599" s="140" t="n"/>
      <c r="BA599" s="140" t="n"/>
      <c r="BB599" s="140" t="n"/>
      <c r="BC599" s="140" t="n"/>
      <c r="BD599" s="140" t="n"/>
      <c r="BE599" s="140" t="n"/>
      <c r="BF599" s="140" t="n"/>
      <c r="BG599" s="140" t="n"/>
      <c r="BH599" s="140" t="n"/>
      <c r="BI599" s="141" t="n"/>
      <c r="BJ599" s="2" t="n"/>
      <c r="BK599" s="2" t="n"/>
      <c r="BL599" s="2" t="n"/>
      <c r="BM599" s="2" t="n"/>
      <c r="BN599" s="2" t="n"/>
      <c r="BO599" s="2" t="n"/>
      <c r="BP599" s="143" t="n"/>
      <c r="BV599" s="144" t="n"/>
      <c r="DU599" s="144" t="n"/>
      <c r="DV599" s="2" t="n"/>
      <c r="DW599" s="2" t="n"/>
      <c r="DX599" s="2" t="n"/>
      <c r="DY599" s="2" t="n"/>
      <c r="DZ599" s="2" t="n"/>
      <c r="EA599" s="2" t="n"/>
      <c r="EB599" s="2" t="n"/>
      <c r="EC599" s="2" t="n"/>
    </row>
    <row r="600" ht="6.75" customHeight="1" s="118">
      <c r="A600" s="2" t="n"/>
      <c r="B600" s="2" t="n"/>
      <c r="C600" s="2" t="n"/>
      <c r="D600" s="2" t="n"/>
      <c r="E600" s="143" t="n"/>
      <c r="K600" s="144" t="n"/>
      <c r="L600" s="36" t="n"/>
      <c r="M600" s="19" t="n"/>
      <c r="N600" s="19" t="n"/>
      <c r="O600" s="19" t="n"/>
      <c r="P600" s="19" t="n"/>
      <c r="Q600" s="19" t="n"/>
      <c r="R600" s="19" t="n"/>
      <c r="S600" s="19" t="n"/>
      <c r="T600" s="19" t="n"/>
      <c r="U600" s="19" t="n"/>
      <c r="V600" s="19" t="n"/>
      <c r="W600" s="19" t="n"/>
      <c r="X600" s="37" t="n"/>
      <c r="Y600" s="179">
        <f>計算!$N$9</f>
        <v/>
      </c>
      <c r="BI600" s="144" t="n"/>
      <c r="BJ600" s="2" t="n"/>
      <c r="BK600" s="2" t="n"/>
      <c r="BL600" s="2" t="n"/>
      <c r="BM600" s="2" t="n"/>
      <c r="BN600" s="2" t="n"/>
      <c r="BO600" s="2" t="n"/>
      <c r="BP600" s="143" t="n"/>
      <c r="BV600" s="144" t="n"/>
      <c r="DU600" s="144" t="n"/>
      <c r="DV600" s="2" t="n"/>
      <c r="DW600" s="2" t="n"/>
      <c r="DX600" s="2" t="n"/>
      <c r="DY600" s="2" t="n"/>
      <c r="DZ600" s="2" t="n"/>
      <c r="EA600" s="2" t="n"/>
      <c r="EB600" s="2" t="n"/>
      <c r="EC600" s="2" t="n"/>
    </row>
    <row r="601" ht="6.75" customHeight="1" s="118">
      <c r="A601" s="2" t="n"/>
      <c r="B601" s="2" t="n"/>
      <c r="C601" s="2" t="n"/>
      <c r="D601" s="2" t="n"/>
      <c r="E601" s="143" t="n"/>
      <c r="K601" s="144" t="n"/>
      <c r="L601" s="36" t="n"/>
      <c r="M601" s="19" t="n"/>
      <c r="N601" s="19" t="n"/>
      <c r="O601" s="19" t="n"/>
      <c r="P601" s="180">
        <f>IF(計算!$B$9="","",設定!$B$6)&amp;""</f>
        <v/>
      </c>
      <c r="S601" s="11" t="n"/>
      <c r="T601" s="11" t="n"/>
      <c r="U601" s="181">
        <f>IF(計算!$B$9="","",設定!$B$7)&amp;""</f>
        <v/>
      </c>
      <c r="W601" s="11" t="n"/>
      <c r="X601" s="12" t="n"/>
      <c r="Y601" s="143" t="n"/>
      <c r="BI601" s="144" t="n"/>
      <c r="BJ601" s="2" t="n"/>
      <c r="BK601" s="2" t="n"/>
      <c r="BL601" s="2" t="n"/>
      <c r="BM601" s="2" t="n"/>
      <c r="BN601" s="2" t="n"/>
      <c r="BO601" s="2" t="n"/>
      <c r="BP601" s="143" t="n"/>
      <c r="BV601" s="144" t="n"/>
      <c r="DU601" s="144" t="n"/>
      <c r="DV601" s="2" t="n"/>
      <c r="DW601" s="2" t="n"/>
      <c r="DX601" s="2" t="n"/>
      <c r="DY601" s="2" t="n"/>
      <c r="DZ601" s="2" t="n"/>
      <c r="EA601" s="2" t="n"/>
      <c r="EB601" s="2" t="n"/>
      <c r="EC601" s="2" t="n"/>
    </row>
    <row r="602" ht="6.75" customHeight="1" s="118">
      <c r="A602" s="2" t="n"/>
      <c r="B602" s="2" t="n"/>
      <c r="C602" s="2" t="n"/>
      <c r="D602" s="2" t="n"/>
      <c r="E602" s="143" t="n"/>
      <c r="K602" s="144" t="n"/>
      <c r="L602" s="92" t="inlineStr">
        <is>
          <t>令和</t>
        </is>
      </c>
      <c r="S602" s="52" t="inlineStr">
        <is>
          <t>年</t>
        </is>
      </c>
      <c r="W602" s="53" t="inlineStr">
        <is>
          <t>月</t>
        </is>
      </c>
      <c r="X602" s="144" t="n"/>
      <c r="Y602" s="143" t="n"/>
      <c r="BI602" s="144" t="n"/>
      <c r="BJ602" s="2" t="n"/>
      <c r="BK602" s="2" t="n"/>
      <c r="BL602" s="2" t="n"/>
      <c r="BM602" s="2" t="n"/>
      <c r="BN602" s="2" t="n"/>
      <c r="BO602" s="2" t="n"/>
      <c r="BP602" s="143" t="n"/>
      <c r="BV602" s="144" t="n"/>
      <c r="DU602" s="144" t="n"/>
      <c r="DV602" s="2" t="n"/>
      <c r="DW602" s="2" t="n"/>
      <c r="DX602" s="2" t="n"/>
      <c r="DY602" s="2" t="n"/>
      <c r="DZ602" s="2" t="n"/>
      <c r="EA602" s="2" t="n"/>
      <c r="EB602" s="2" t="n"/>
      <c r="EC602" s="2" t="n"/>
    </row>
    <row r="603" ht="6.75" customHeight="1" s="118">
      <c r="A603" s="2" t="n"/>
      <c r="B603" s="2" t="n"/>
      <c r="C603" s="2" t="n"/>
      <c r="D603" s="2" t="n"/>
      <c r="E603" s="143" t="n"/>
      <c r="K603" s="144" t="n"/>
      <c r="L603" s="143" t="n"/>
      <c r="X603" s="144" t="n"/>
      <c r="Y603" s="143" t="n"/>
      <c r="AW603" s="75" t="inlineStr">
        <is>
          <t>卒業</t>
        </is>
      </c>
      <c r="BI603" s="144" t="n"/>
      <c r="BJ603" s="2" t="n"/>
      <c r="BK603" s="2" t="n"/>
      <c r="BL603" s="2" t="n"/>
      <c r="BM603" s="2" t="n"/>
      <c r="BN603" s="2" t="n"/>
      <c r="BO603" s="2" t="n"/>
      <c r="BP603" s="143" t="n"/>
      <c r="BV603" s="144" t="n"/>
      <c r="DU603" s="144" t="n"/>
      <c r="DV603" s="2" t="n"/>
      <c r="DW603" s="2" t="n"/>
      <c r="DX603" s="2" t="n"/>
      <c r="DY603" s="2" t="n"/>
      <c r="DZ603" s="2" t="n"/>
      <c r="EA603" s="2" t="n"/>
      <c r="EB603" s="2" t="n"/>
      <c r="EC603" s="2" t="n"/>
    </row>
    <row r="604" ht="6.75" customHeight="1" s="118">
      <c r="A604" s="2" t="n"/>
      <c r="B604" s="2" t="n"/>
      <c r="C604" s="2" t="n"/>
      <c r="D604" s="2" t="n"/>
      <c r="E604" s="143" t="n"/>
      <c r="K604" s="144" t="n"/>
      <c r="L604" s="36" t="n"/>
      <c r="M604" s="19" t="n"/>
      <c r="N604" s="19" t="n"/>
      <c r="O604" s="19" t="n"/>
      <c r="P604" s="19" t="n"/>
      <c r="Q604" s="19" t="n"/>
      <c r="R604" s="19" t="n"/>
      <c r="S604" s="19" t="n"/>
      <c r="T604" s="19" t="n"/>
      <c r="U604" s="19" t="n"/>
      <c r="V604" s="19" t="n"/>
      <c r="W604" s="19" t="n"/>
      <c r="X604" s="37" t="n"/>
      <c r="Y604" s="143" t="n"/>
      <c r="BI604" s="144" t="n"/>
      <c r="BJ604" s="2" t="n"/>
      <c r="BK604" s="2" t="n"/>
      <c r="BL604" s="2" t="n"/>
      <c r="BM604" s="2" t="n"/>
      <c r="BN604" s="2" t="n"/>
      <c r="BO604" s="2" t="n"/>
      <c r="BP604" s="143" t="n"/>
      <c r="BV604" s="144" t="n"/>
      <c r="DU604" s="144" t="n"/>
      <c r="DV604" s="2" t="n"/>
      <c r="DW604" s="2" t="n"/>
      <c r="DX604" s="2" t="n"/>
      <c r="DY604" s="2" t="n"/>
      <c r="DZ604" s="2" t="n"/>
      <c r="EA604" s="2" t="n"/>
      <c r="EB604" s="2" t="n"/>
      <c r="EC604" s="2" t="n"/>
    </row>
    <row r="605" ht="6.75" customHeight="1" s="118">
      <c r="A605" s="2" t="n"/>
      <c r="B605" s="2" t="n"/>
      <c r="C605" s="2" t="n"/>
      <c r="D605" s="2" t="n"/>
      <c r="E605" s="143" t="n"/>
      <c r="K605" s="144" t="n"/>
      <c r="L605" s="36" t="n"/>
      <c r="M605" s="19" t="n"/>
      <c r="N605" s="19" t="n"/>
      <c r="O605" s="19" t="n"/>
      <c r="P605" s="19" t="n"/>
      <c r="Q605" s="19" t="n"/>
      <c r="R605" s="19" t="n"/>
      <c r="S605" s="19" t="n"/>
      <c r="T605" s="19" t="n"/>
      <c r="U605" s="19" t="n"/>
      <c r="V605" s="19" t="n"/>
      <c r="W605" s="19" t="n"/>
      <c r="X605" s="37" t="n"/>
      <c r="Y605" s="143" t="n"/>
      <c r="BI605" s="144" t="n"/>
      <c r="BJ605" s="2" t="n"/>
      <c r="BK605" s="2" t="n"/>
      <c r="BL605" s="2" t="n"/>
      <c r="BM605" s="2" t="n"/>
      <c r="BN605" s="2" t="n"/>
      <c r="BO605" s="2" t="n"/>
      <c r="BP605" s="143" t="n"/>
      <c r="BV605" s="144" t="n"/>
      <c r="DU605" s="144" t="n"/>
      <c r="DV605" s="2" t="n"/>
      <c r="DW605" s="2" t="n"/>
      <c r="DX605" s="2" t="n"/>
      <c r="DY605" s="2" t="n"/>
      <c r="DZ605" s="2" t="n"/>
      <c r="EA605" s="2" t="n"/>
      <c r="EB605" s="2" t="n"/>
      <c r="EC605" s="2" t="n"/>
    </row>
    <row r="606" ht="6.75" customHeight="1" s="118">
      <c r="A606" s="2" t="n"/>
      <c r="B606" s="2" t="n"/>
      <c r="C606" s="2" t="n"/>
      <c r="D606" s="2" t="n"/>
      <c r="E606" s="147" t="n"/>
      <c r="F606" s="148" t="n"/>
      <c r="G606" s="148" t="n"/>
      <c r="H606" s="148" t="n"/>
      <c r="I606" s="148" t="n"/>
      <c r="J606" s="148" t="n"/>
      <c r="K606" s="149"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48" t="n"/>
      <c r="AX606" s="148" t="n"/>
      <c r="AY606" s="148" t="n"/>
      <c r="AZ606" s="148" t="n"/>
      <c r="BA606" s="148" t="n"/>
      <c r="BB606" s="148" t="n"/>
      <c r="BC606" s="148" t="n"/>
      <c r="BD606" s="148" t="n"/>
      <c r="BE606" s="148" t="n"/>
      <c r="BF606" s="148" t="n"/>
      <c r="BG606" s="148" t="n"/>
      <c r="BH606" s="148" t="n"/>
      <c r="BI606" s="149" t="n"/>
      <c r="BJ606" s="2" t="n"/>
      <c r="BK606" s="2" t="n"/>
      <c r="BL606" s="2" t="n"/>
      <c r="BM606" s="2" t="n"/>
      <c r="BN606" s="2" t="n"/>
      <c r="BO606" s="2" t="n"/>
      <c r="BP606" s="143" t="n"/>
      <c r="BV606" s="144" t="n"/>
      <c r="DU606" s="144"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0" t="n"/>
      <c r="U607" s="17" t="n"/>
      <c r="V607" s="17" t="n"/>
      <c r="W607" s="76" t="n"/>
      <c r="X607" s="140"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43" t="n"/>
      <c r="BV607" s="144" t="n"/>
      <c r="DU607" s="144"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43" t="n"/>
      <c r="BV608" s="144" t="n"/>
      <c r="DU608" s="144"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43" t="n"/>
      <c r="BV609" s="144" t="n"/>
      <c r="DU609" s="144" t="n"/>
      <c r="DV609" s="2" t="n"/>
      <c r="DW609" s="2" t="n"/>
      <c r="DX609" s="2" t="n"/>
      <c r="DY609" s="2" t="n"/>
      <c r="DZ609" s="2" t="n"/>
      <c r="EA609" s="2" t="n"/>
      <c r="EB609" s="2" t="n"/>
      <c r="EC609" s="2" t="n"/>
    </row>
    <row r="610" ht="6.75" customHeight="1" s="118">
      <c r="A610" s="2" t="n"/>
      <c r="B610" s="2" t="n"/>
      <c r="C610" s="2" t="n"/>
      <c r="D610" s="2" t="n"/>
      <c r="E610" s="182" t="inlineStr">
        <is>
          <t>職　歴</t>
        </is>
      </c>
      <c r="K610" s="144" t="n"/>
      <c r="L610" s="54" t="inlineStr">
        <is>
          <t>平成</t>
        </is>
      </c>
      <c r="M610" s="140" t="n"/>
      <c r="N610" s="140" t="n"/>
      <c r="O610" s="140" t="n"/>
      <c r="P610" s="19" t="n"/>
      <c r="Q610" s="19" t="n"/>
      <c r="R610" s="19" t="n"/>
      <c r="S610" s="19" t="n"/>
      <c r="T610" s="19" t="n"/>
      <c r="U610" s="19" t="n"/>
      <c r="V610" s="19" t="n"/>
      <c r="W610" s="19" t="n"/>
      <c r="X610" s="37" t="n"/>
      <c r="Y610" s="172">
        <f>計算!$AV$9</f>
        <v/>
      </c>
      <c r="BI610" s="144" t="n"/>
      <c r="BJ610" s="2" t="n"/>
      <c r="BK610" s="2" t="n"/>
      <c r="BL610" s="2" t="n"/>
      <c r="BM610" s="2" t="n"/>
      <c r="BN610" s="2" t="n"/>
      <c r="BO610" s="2" t="n"/>
      <c r="BP610" s="143" t="n"/>
      <c r="BV610" s="144" t="n"/>
      <c r="DU610" s="144" t="n"/>
      <c r="DV610" s="2" t="n"/>
      <c r="DW610" s="2" t="n"/>
      <c r="DX610" s="2" t="n"/>
      <c r="DY610" s="2" t="n"/>
      <c r="DZ610" s="2" t="n"/>
      <c r="EA610" s="2" t="n"/>
      <c r="EB610" s="2" t="n"/>
      <c r="EC610" s="2" t="n"/>
    </row>
    <row r="611" ht="6.75" customHeight="1" s="118">
      <c r="A611" s="2" t="n"/>
      <c r="B611" s="2" t="n"/>
      <c r="C611" s="2" t="n"/>
      <c r="D611" s="2" t="n"/>
      <c r="E611" s="143" t="n"/>
      <c r="K611" s="144" t="n"/>
      <c r="L611" s="143" t="n"/>
      <c r="P611" s="19" t="n"/>
      <c r="Q611" s="19" t="n"/>
      <c r="R611" s="19" t="n"/>
      <c r="S611" s="19" t="n"/>
      <c r="T611" s="19" t="n"/>
      <c r="U611" s="19" t="n"/>
      <c r="V611" s="19" t="n"/>
      <c r="W611" s="19" t="n"/>
      <c r="X611" s="37" t="n"/>
      <c r="Y611" s="143" t="n"/>
      <c r="BI611" s="144" t="n"/>
      <c r="BJ611" s="2" t="n"/>
      <c r="BK611" s="2" t="n"/>
      <c r="BL611" s="2" t="n"/>
      <c r="BM611" s="2" t="n"/>
      <c r="BN611" s="2" t="n"/>
      <c r="BO611" s="2" t="n"/>
      <c r="BP611" s="143" t="n"/>
      <c r="BV611" s="144" t="n"/>
      <c r="DU611" s="144" t="n"/>
      <c r="DV611" s="2" t="n"/>
      <c r="DW611" s="2" t="n"/>
      <c r="DX611" s="2" t="n"/>
      <c r="DY611" s="2" t="n"/>
      <c r="DZ611" s="2" t="n"/>
      <c r="EA611" s="2" t="n"/>
      <c r="EB611" s="2" t="n"/>
      <c r="EC611" s="2" t="n"/>
    </row>
    <row r="612" ht="6.75" customHeight="1" s="118">
      <c r="A612" s="2" t="n"/>
      <c r="B612" s="2" t="n"/>
      <c r="C612" s="2" t="n"/>
      <c r="D612" s="2" t="n"/>
      <c r="E612" s="143" t="n"/>
      <c r="K612" s="144" t="n"/>
      <c r="L612" s="143" t="n"/>
      <c r="P612" s="180">
        <f>計算!$AT$9</f>
        <v/>
      </c>
      <c r="S612" s="52" t="inlineStr">
        <is>
          <t>年</t>
        </is>
      </c>
      <c r="U612" s="181">
        <f>計算!$AU$9</f>
        <v/>
      </c>
      <c r="W612" s="53" t="inlineStr">
        <is>
          <t>月</t>
        </is>
      </c>
      <c r="X612" s="144" t="n"/>
      <c r="Y612" s="143" t="n"/>
      <c r="BI612" s="144" t="n"/>
      <c r="BJ612" s="2" t="n"/>
      <c r="BK612" s="2" t="n"/>
      <c r="BL612" s="2" t="n"/>
      <c r="BM612" s="2" t="n"/>
      <c r="BN612" s="2" t="n"/>
      <c r="BO612" s="2" t="n"/>
      <c r="BP612" s="143" t="n"/>
      <c r="BV612" s="144" t="n"/>
      <c r="DU612" s="144" t="n"/>
      <c r="DV612" s="2" t="n"/>
      <c r="DW612" s="2" t="n"/>
      <c r="DX612" s="2" t="n"/>
      <c r="DY612" s="2" t="n"/>
      <c r="DZ612" s="2" t="n"/>
      <c r="EA612" s="2" t="n"/>
      <c r="EB612" s="2" t="n"/>
      <c r="EC612" s="2" t="n"/>
    </row>
    <row r="613" ht="6.75" customHeight="1" s="118">
      <c r="A613" s="2" t="n"/>
      <c r="B613" s="2" t="n"/>
      <c r="C613" s="2" t="n"/>
      <c r="D613" s="2" t="n"/>
      <c r="E613" s="143" t="n"/>
      <c r="K613" s="144" t="n"/>
      <c r="L613" s="49" t="inlineStr">
        <is>
          <t>令和</t>
        </is>
      </c>
      <c r="X613" s="144" t="n"/>
      <c r="Y613" s="143" t="n"/>
      <c r="BI613" s="144" t="n"/>
      <c r="BJ613" s="2" t="n"/>
      <c r="BK613" s="2" t="n"/>
      <c r="BL613" s="2" t="n"/>
      <c r="BM613" s="2" t="n"/>
      <c r="BN613" s="2" t="n"/>
      <c r="BO613" s="2" t="n"/>
      <c r="BP613" s="143" t="n"/>
      <c r="BV613" s="144" t="n"/>
      <c r="DU613" s="144" t="n"/>
      <c r="DV613" s="2" t="n"/>
      <c r="DW613" s="2" t="n"/>
      <c r="DX613" s="2" t="n"/>
      <c r="DY613" s="2" t="n"/>
      <c r="DZ613" s="2" t="n"/>
      <c r="EA613" s="2" t="n"/>
      <c r="EB613" s="2" t="n"/>
      <c r="EC613" s="2" t="n"/>
    </row>
    <row r="614" ht="6.75" customHeight="1" s="118">
      <c r="A614" s="2" t="n"/>
      <c r="B614" s="2" t="n"/>
      <c r="C614" s="2" t="n"/>
      <c r="D614" s="2" t="n"/>
      <c r="E614" s="143" t="n"/>
      <c r="K614" s="144" t="n"/>
      <c r="L614" s="143" t="n"/>
      <c r="P614" s="19" t="n"/>
      <c r="Q614" s="19" t="n"/>
      <c r="R614" s="19" t="n"/>
      <c r="S614" s="19" t="n"/>
      <c r="T614" s="19" t="n"/>
      <c r="U614" s="19" t="n"/>
      <c r="V614" s="19" t="n"/>
      <c r="W614" s="19" t="n"/>
      <c r="X614" s="37" t="n"/>
      <c r="Y614" s="143" t="n"/>
      <c r="BI614" s="144" t="n"/>
      <c r="BJ614" s="2" t="n"/>
      <c r="BK614" s="2" t="n"/>
      <c r="BL614" s="2" t="n"/>
      <c r="BM614" s="2" t="n"/>
      <c r="BN614" s="2" t="n"/>
      <c r="BO614" s="2" t="n"/>
      <c r="BP614" s="143" t="n"/>
      <c r="BV614" s="144" t="n"/>
      <c r="DU614" s="144" t="n"/>
      <c r="DV614" s="2" t="n"/>
      <c r="DW614" s="2" t="n"/>
      <c r="DX614" s="2" t="n"/>
      <c r="DY614" s="2" t="n"/>
      <c r="DZ614" s="2" t="n"/>
      <c r="EA614" s="2" t="n"/>
      <c r="EB614" s="2" t="n"/>
      <c r="EC614" s="2" t="n"/>
    </row>
    <row r="615" ht="5.25" customHeight="1" s="118">
      <c r="A615" s="2" t="n"/>
      <c r="B615" s="2" t="n"/>
      <c r="C615" s="2" t="n"/>
      <c r="D615" s="2" t="n"/>
      <c r="E615" s="143" t="n"/>
      <c r="K615" s="144" t="n"/>
      <c r="L615" s="147" t="n"/>
      <c r="M615" s="148" t="n"/>
      <c r="N615" s="148" t="n"/>
      <c r="O615" s="148" t="n"/>
      <c r="P615" s="20" t="n"/>
      <c r="Q615" s="20" t="n"/>
      <c r="R615" s="20" t="n"/>
      <c r="S615" s="20" t="n"/>
      <c r="T615" s="20" t="n"/>
      <c r="U615" s="20" t="n"/>
      <c r="V615" s="20" t="n"/>
      <c r="W615" s="20" t="n"/>
      <c r="X615" s="39" t="n"/>
      <c r="Y615" s="147" t="n"/>
      <c r="Z615" s="148" t="n"/>
      <c r="AA615" s="148" t="n"/>
      <c r="AB615" s="148" t="n"/>
      <c r="AC615" s="148" t="n"/>
      <c r="AD615" s="148" t="n"/>
      <c r="AE615" s="148" t="n"/>
      <c r="AF615" s="148" t="n"/>
      <c r="AG615" s="148" t="n"/>
      <c r="AH615" s="148" t="n"/>
      <c r="AI615" s="148" t="n"/>
      <c r="AJ615" s="148" t="n"/>
      <c r="AK615" s="148" t="n"/>
      <c r="AL615" s="148" t="n"/>
      <c r="AM615" s="148" t="n"/>
      <c r="AN615" s="148" t="n"/>
      <c r="AO615" s="148" t="n"/>
      <c r="AP615" s="148" t="n"/>
      <c r="AQ615" s="148" t="n"/>
      <c r="AR615" s="148" t="n"/>
      <c r="AS615" s="148" t="n"/>
      <c r="AT615" s="148" t="n"/>
      <c r="AU615" s="148" t="n"/>
      <c r="AV615" s="148" t="n"/>
      <c r="AW615" s="148" t="n"/>
      <c r="AX615" s="148" t="n"/>
      <c r="AY615" s="148" t="n"/>
      <c r="AZ615" s="148" t="n"/>
      <c r="BA615" s="148" t="n"/>
      <c r="BB615" s="148" t="n"/>
      <c r="BC615" s="148" t="n"/>
      <c r="BD615" s="148" t="n"/>
      <c r="BE615" s="148" t="n"/>
      <c r="BF615" s="148" t="n"/>
      <c r="BG615" s="148" t="n"/>
      <c r="BH615" s="148" t="n"/>
      <c r="BI615" s="149" t="n"/>
      <c r="BJ615" s="2" t="n"/>
      <c r="BK615" s="2" t="n"/>
      <c r="BL615" s="2" t="n"/>
      <c r="BM615" s="2" t="n"/>
      <c r="BN615" s="2" t="n"/>
      <c r="BO615" s="2" t="n"/>
      <c r="BP615" s="143" t="n"/>
      <c r="BV615" s="144" t="n"/>
      <c r="DU615" s="144" t="n"/>
      <c r="DV615" s="2" t="n"/>
      <c r="DW615" s="2" t="n"/>
      <c r="DX615" s="2" t="n"/>
      <c r="DY615" s="2" t="n"/>
      <c r="DZ615" s="2" t="n"/>
      <c r="EA615" s="2" t="n"/>
      <c r="EB615" s="2" t="n"/>
      <c r="EC615" s="2" t="n"/>
    </row>
    <row r="616" ht="6.75" customHeight="1" s="118">
      <c r="A616" s="2" t="n"/>
      <c r="B616" s="2" t="n"/>
      <c r="C616" s="2" t="n"/>
      <c r="D616" s="2" t="n"/>
      <c r="E616" s="143" t="n"/>
      <c r="K616" s="144" t="n"/>
      <c r="L616" s="54" t="inlineStr">
        <is>
          <t>平成</t>
        </is>
      </c>
      <c r="M616" s="140" t="n"/>
      <c r="N616" s="140" t="n"/>
      <c r="O616" s="140" t="n"/>
      <c r="P616" s="18" t="n"/>
      <c r="Q616" s="18" t="n"/>
      <c r="R616" s="18" t="n"/>
      <c r="S616" s="18" t="n"/>
      <c r="T616" s="18" t="n"/>
      <c r="U616" s="18" t="n"/>
      <c r="V616" s="18" t="n"/>
      <c r="W616" s="18" t="n"/>
      <c r="X616" s="35" t="n"/>
      <c r="Y616" s="172">
        <f>計算!$AY$9</f>
        <v/>
      </c>
      <c r="BI616" s="144" t="n"/>
      <c r="BJ616" s="2" t="n"/>
      <c r="BK616" s="2" t="n"/>
      <c r="BL616" s="2" t="n"/>
      <c r="BM616" s="2" t="n"/>
      <c r="BN616" s="2" t="n"/>
      <c r="BO616" s="2" t="n"/>
      <c r="BP616" s="143" t="n"/>
      <c r="BV616" s="144" t="n"/>
      <c r="DU616" s="144" t="n"/>
      <c r="DV616" s="2" t="n"/>
      <c r="DW616" s="2" t="n"/>
      <c r="DX616" s="2" t="n"/>
      <c r="DY616" s="2" t="n"/>
      <c r="DZ616" s="2" t="n"/>
      <c r="EA616" s="2" t="n"/>
      <c r="EB616" s="2" t="n"/>
      <c r="EC616" s="2" t="n"/>
    </row>
    <row r="617" ht="6.75" customHeight="1" s="118">
      <c r="A617" s="2" t="n"/>
      <c r="B617" s="2" t="n"/>
      <c r="C617" s="2" t="n"/>
      <c r="D617" s="2" t="n"/>
      <c r="E617" s="143" t="n"/>
      <c r="K617" s="144" t="n"/>
      <c r="L617" s="143" t="n"/>
      <c r="P617" s="19" t="n"/>
      <c r="Q617" s="19" t="n"/>
      <c r="R617" s="19" t="n"/>
      <c r="S617" s="19" t="n"/>
      <c r="T617" s="19" t="n"/>
      <c r="U617" s="19" t="n"/>
      <c r="V617" s="19" t="n"/>
      <c r="W617" s="19" t="n"/>
      <c r="X617" s="37" t="n"/>
      <c r="Y617" s="143" t="n"/>
      <c r="BI617" s="144" t="n"/>
      <c r="BJ617" s="2" t="n"/>
      <c r="BK617" s="2" t="n"/>
      <c r="BL617" s="2" t="n"/>
      <c r="BM617" s="2" t="n"/>
      <c r="BN617" s="2" t="n"/>
      <c r="BO617" s="2" t="n"/>
      <c r="BP617" s="143" t="n"/>
      <c r="BV617" s="144" t="n"/>
      <c r="DU617" s="144" t="n"/>
      <c r="DV617" s="2" t="n"/>
      <c r="DW617" s="2" t="n"/>
      <c r="DX617" s="2" t="n"/>
      <c r="DY617" s="2" t="n"/>
      <c r="DZ617" s="2" t="n"/>
      <c r="EA617" s="2" t="n"/>
      <c r="EB617" s="2" t="n"/>
      <c r="EC617" s="2" t="n"/>
    </row>
    <row r="618" ht="6.75" customHeight="1" s="118">
      <c r="A618" s="2" t="n"/>
      <c r="B618" s="2" t="n"/>
      <c r="C618" s="2" t="n"/>
      <c r="D618" s="2" t="n"/>
      <c r="E618" s="143" t="n"/>
      <c r="K618" s="144" t="n"/>
      <c r="L618" s="143" t="n"/>
      <c r="P618" s="180">
        <f>計算!$AW$9</f>
        <v/>
      </c>
      <c r="S618" s="52" t="inlineStr">
        <is>
          <t>年</t>
        </is>
      </c>
      <c r="U618" s="181">
        <f>計算!$AX$9</f>
        <v/>
      </c>
      <c r="W618" s="53" t="inlineStr">
        <is>
          <t>月</t>
        </is>
      </c>
      <c r="X618" s="144" t="n"/>
      <c r="Y618" s="143" t="n"/>
      <c r="BI618" s="144" t="n"/>
      <c r="BJ618" s="2" t="n"/>
      <c r="BK618" s="2" t="n"/>
      <c r="BL618" s="2" t="n"/>
      <c r="BM618" s="2" t="n"/>
      <c r="BN618" s="2" t="n"/>
      <c r="BO618" s="2" t="n"/>
      <c r="BP618" s="143" t="n"/>
      <c r="BV618" s="144" t="n"/>
      <c r="DU618" s="144" t="n"/>
      <c r="DV618" s="2" t="n"/>
      <c r="DW618" s="2" t="n"/>
      <c r="DX618" s="2" t="n"/>
      <c r="DY618" s="2" t="n"/>
      <c r="DZ618" s="2" t="n"/>
      <c r="EA618" s="2" t="n"/>
      <c r="EB618" s="2" t="n"/>
      <c r="EC618" s="2" t="n"/>
    </row>
    <row r="619" ht="6.75" customHeight="1" s="118">
      <c r="A619" s="2" t="n"/>
      <c r="B619" s="2" t="n"/>
      <c r="C619" s="2" t="n"/>
      <c r="D619" s="2" t="n"/>
      <c r="E619" s="143" t="n"/>
      <c r="K619" s="144" t="n"/>
      <c r="L619" s="49" t="inlineStr">
        <is>
          <t>令和</t>
        </is>
      </c>
      <c r="X619" s="144" t="n"/>
      <c r="Y619" s="143" t="n"/>
      <c r="BI619" s="144" t="n"/>
      <c r="BJ619" s="2" t="n"/>
      <c r="BK619" s="2" t="n"/>
      <c r="BL619" s="2" t="n"/>
      <c r="BM619" s="2" t="n"/>
      <c r="BN619" s="2" t="n"/>
      <c r="BO619" s="2" t="n"/>
      <c r="BP619" s="143" t="n"/>
      <c r="BV619" s="144" t="n"/>
      <c r="DU619" s="144" t="n"/>
      <c r="DV619" s="2" t="n"/>
      <c r="DW619" s="2" t="n"/>
      <c r="DX619" s="2" t="n"/>
      <c r="DY619" s="2" t="n"/>
      <c r="DZ619" s="2" t="n"/>
      <c r="EA619" s="2" t="n"/>
      <c r="EB619" s="2" t="n"/>
      <c r="EC619" s="2" t="n"/>
    </row>
    <row r="620" ht="6.75" customHeight="1" s="118">
      <c r="A620" s="2" t="n"/>
      <c r="B620" s="2" t="n"/>
      <c r="C620" s="2" t="n"/>
      <c r="D620" s="2" t="n"/>
      <c r="E620" s="143" t="n"/>
      <c r="K620" s="144" t="n"/>
      <c r="L620" s="143" t="n"/>
      <c r="P620" s="19" t="n"/>
      <c r="Q620" s="19" t="n"/>
      <c r="R620" s="19" t="n"/>
      <c r="S620" s="19" t="n"/>
      <c r="T620" s="19" t="n"/>
      <c r="U620" s="19" t="n"/>
      <c r="V620" s="19" t="n"/>
      <c r="W620" s="19" t="n"/>
      <c r="X620" s="37" t="n"/>
      <c r="Y620" s="143" t="n"/>
      <c r="BI620" s="144" t="n"/>
      <c r="BJ620" s="2" t="n"/>
      <c r="BK620" s="2" t="n"/>
      <c r="BL620" s="2" t="n"/>
      <c r="BM620" s="2" t="n"/>
      <c r="BN620" s="2" t="n"/>
      <c r="BO620" s="2" t="n"/>
      <c r="BP620" s="143" t="n"/>
      <c r="BU620" s="43" t="n"/>
      <c r="BV620" s="44" t="n"/>
      <c r="DU620" s="144" t="n"/>
      <c r="DV620" s="2" t="n"/>
      <c r="DW620" s="2" t="n"/>
      <c r="DX620" s="2" t="n"/>
      <c r="DY620" s="2" t="n"/>
      <c r="DZ620" s="2" t="n"/>
      <c r="EA620" s="2" t="n"/>
      <c r="EB620" s="2" t="n"/>
      <c r="EC620" s="2" t="n"/>
    </row>
    <row r="621" ht="4.5" customHeight="1" s="118">
      <c r="A621" s="2" t="n"/>
      <c r="B621" s="2" t="n"/>
      <c r="C621" s="2" t="n"/>
      <c r="D621" s="2" t="n"/>
      <c r="E621" s="143" t="n"/>
      <c r="K621" s="144" t="n"/>
      <c r="L621" s="147" t="n"/>
      <c r="M621" s="148" t="n"/>
      <c r="N621" s="148" t="n"/>
      <c r="O621" s="148" t="n"/>
      <c r="P621" s="20" t="n"/>
      <c r="Q621" s="20" t="n"/>
      <c r="R621" s="20" t="n"/>
      <c r="S621" s="20" t="n"/>
      <c r="T621" s="20" t="n"/>
      <c r="U621" s="20" t="n"/>
      <c r="V621" s="20" t="n"/>
      <c r="W621" s="20" t="n"/>
      <c r="X621" s="39" t="n"/>
      <c r="Y621" s="147" t="n"/>
      <c r="Z621" s="148" t="n"/>
      <c r="AA621" s="148" t="n"/>
      <c r="AB621" s="148" t="n"/>
      <c r="AC621" s="148" t="n"/>
      <c r="AD621" s="148" t="n"/>
      <c r="AE621" s="148" t="n"/>
      <c r="AF621" s="148" t="n"/>
      <c r="AG621" s="148" t="n"/>
      <c r="AH621" s="148" t="n"/>
      <c r="AI621" s="148" t="n"/>
      <c r="AJ621" s="148" t="n"/>
      <c r="AK621" s="148" t="n"/>
      <c r="AL621" s="148" t="n"/>
      <c r="AM621" s="148" t="n"/>
      <c r="AN621" s="148" t="n"/>
      <c r="AO621" s="148" t="n"/>
      <c r="AP621" s="148" t="n"/>
      <c r="AQ621" s="148" t="n"/>
      <c r="AR621" s="148" t="n"/>
      <c r="AS621" s="148" t="n"/>
      <c r="AT621" s="148" t="n"/>
      <c r="AU621" s="148" t="n"/>
      <c r="AV621" s="148" t="n"/>
      <c r="AW621" s="148" t="n"/>
      <c r="AX621" s="148" t="n"/>
      <c r="AY621" s="148" t="n"/>
      <c r="AZ621" s="148" t="n"/>
      <c r="BA621" s="148" t="n"/>
      <c r="BB621" s="148" t="n"/>
      <c r="BC621" s="148" t="n"/>
      <c r="BD621" s="148" t="n"/>
      <c r="BE621" s="148" t="n"/>
      <c r="BF621" s="148" t="n"/>
      <c r="BG621" s="148" t="n"/>
      <c r="BH621" s="148" t="n"/>
      <c r="BI621" s="149" t="n"/>
      <c r="BJ621" s="2" t="n"/>
      <c r="BK621" s="2" t="n"/>
      <c r="BL621" s="2" t="n"/>
      <c r="BM621" s="2" t="n"/>
      <c r="BN621" s="2" t="n"/>
      <c r="BO621" s="2" t="n"/>
      <c r="BP621" s="147" t="n"/>
      <c r="BQ621" s="148" t="n"/>
      <c r="BR621" s="148" t="n"/>
      <c r="BS621" s="148" t="n"/>
      <c r="BT621" s="148" t="n"/>
      <c r="BU621" s="42" t="n"/>
      <c r="BV621" s="45" t="n"/>
      <c r="BW621" s="148" t="n"/>
      <c r="BX621" s="148" t="n"/>
      <c r="BY621" s="148" t="n"/>
      <c r="BZ621" s="148" t="n"/>
      <c r="CA621" s="148" t="n"/>
      <c r="CB621" s="148" t="n"/>
      <c r="CC621" s="148" t="n"/>
      <c r="CD621" s="148" t="n"/>
      <c r="CE621" s="148" t="n"/>
      <c r="CF621" s="148" t="n"/>
      <c r="CG621" s="148" t="n"/>
      <c r="CH621" s="148" t="n"/>
      <c r="CI621" s="148" t="n"/>
      <c r="CJ621" s="148" t="n"/>
      <c r="CK621" s="148" t="n"/>
      <c r="CL621" s="148" t="n"/>
      <c r="CM621" s="148" t="n"/>
      <c r="CN621" s="148" t="n"/>
      <c r="CO621" s="148" t="n"/>
      <c r="CP621" s="148" t="n"/>
      <c r="CQ621" s="148" t="n"/>
      <c r="CR621" s="148" t="n"/>
      <c r="CS621" s="148" t="n"/>
      <c r="CT621" s="148" t="n"/>
      <c r="CU621" s="148" t="n"/>
      <c r="CV621" s="148" t="n"/>
      <c r="CW621" s="148" t="n"/>
      <c r="CX621" s="148" t="n"/>
      <c r="CY621" s="148" t="n"/>
      <c r="CZ621" s="148" t="n"/>
      <c r="DA621" s="148" t="n"/>
      <c r="DB621" s="148" t="n"/>
      <c r="DC621" s="148" t="n"/>
      <c r="DD621" s="148" t="n"/>
      <c r="DE621" s="148" t="n"/>
      <c r="DF621" s="148" t="n"/>
      <c r="DG621" s="148" t="n"/>
      <c r="DH621" s="148" t="n"/>
      <c r="DI621" s="148" t="n"/>
      <c r="DJ621" s="148" t="n"/>
      <c r="DK621" s="148" t="n"/>
      <c r="DL621" s="148" t="n"/>
      <c r="DM621" s="148" t="n"/>
      <c r="DN621" s="148" t="n"/>
      <c r="DO621" s="148" t="n"/>
      <c r="DP621" s="148" t="n"/>
      <c r="DQ621" s="148" t="n"/>
      <c r="DR621" s="148" t="n"/>
      <c r="DS621" s="148" t="n"/>
      <c r="DT621" s="148" t="n"/>
      <c r="DU621" s="149" t="n"/>
      <c r="DV621" s="2" t="n"/>
      <c r="DW621" s="2" t="n"/>
      <c r="DX621" s="2" t="n"/>
      <c r="DY621" s="2" t="n"/>
      <c r="DZ621" s="2" t="n"/>
      <c r="EA621" s="2" t="n"/>
      <c r="EB621" s="2" t="n"/>
      <c r="EC621" s="2" t="n"/>
    </row>
    <row r="622" ht="6.75" customHeight="1" s="118">
      <c r="A622" s="2" t="n"/>
      <c r="B622" s="2" t="n"/>
      <c r="C622" s="2" t="n"/>
      <c r="D622" s="2" t="n"/>
      <c r="E622" s="143" t="n"/>
      <c r="K622" s="144" t="n"/>
      <c r="L622" s="54" t="inlineStr">
        <is>
          <t>平成</t>
        </is>
      </c>
      <c r="M622" s="140" t="n"/>
      <c r="N622" s="140" t="n"/>
      <c r="O622" s="140"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39" t="inlineStr">
        <is>
          <t>備　考</t>
        </is>
      </c>
      <c r="BQ622" s="140" t="n"/>
      <c r="BR622" s="140" t="n"/>
      <c r="BS622" s="140" t="n"/>
      <c r="BT622" s="140" t="n"/>
      <c r="BU622" s="140" t="n"/>
      <c r="BV622" s="141" t="n"/>
      <c r="BW622" s="177">
        <f>計算!$AS$9</f>
        <v/>
      </c>
      <c r="BX622" s="140" t="n"/>
      <c r="BY622" s="140" t="n"/>
      <c r="BZ622" s="140" t="n"/>
      <c r="CA622" s="140" t="n"/>
      <c r="CB622" s="140" t="n"/>
      <c r="CC622" s="140" t="n"/>
      <c r="CD622" s="140" t="n"/>
      <c r="CE622" s="140" t="n"/>
      <c r="CF622" s="140" t="n"/>
      <c r="CG622" s="140" t="n"/>
      <c r="CH622" s="140" t="n"/>
      <c r="CI622" s="140" t="n"/>
      <c r="CJ622" s="140" t="n"/>
      <c r="CK622" s="140" t="n"/>
      <c r="CL622" s="140" t="n"/>
      <c r="CM622" s="140" t="n"/>
      <c r="CN622" s="140" t="n"/>
      <c r="CO622" s="140" t="n"/>
      <c r="CP622" s="140" t="n"/>
      <c r="CQ622" s="140" t="n"/>
      <c r="CR622" s="140" t="n"/>
      <c r="CS622" s="140" t="n"/>
      <c r="CT622" s="140" t="n"/>
      <c r="CU622" s="140" t="n"/>
      <c r="CV622" s="140" t="n"/>
      <c r="CW622" s="140" t="n"/>
      <c r="CX622" s="140" t="n"/>
      <c r="CY622" s="140" t="n"/>
      <c r="CZ622" s="140" t="n"/>
      <c r="DA622" s="140" t="n"/>
      <c r="DB622" s="140" t="n"/>
      <c r="DC622" s="140" t="n"/>
      <c r="DD622" s="140" t="n"/>
      <c r="DE622" s="140" t="n"/>
      <c r="DF622" s="140" t="n"/>
      <c r="DG622" s="140" t="n"/>
      <c r="DH622" s="140" t="n"/>
      <c r="DI622" s="140" t="n"/>
      <c r="DJ622" s="140" t="n"/>
      <c r="DK622" s="140" t="n"/>
      <c r="DL622" s="140" t="n"/>
      <c r="DM622" s="140" t="n"/>
      <c r="DN622" s="140" t="n"/>
      <c r="DO622" s="140" t="n"/>
      <c r="DP622" s="140" t="n"/>
      <c r="DQ622" s="140" t="n"/>
      <c r="DR622" s="140" t="n"/>
      <c r="DS622" s="140" t="n"/>
      <c r="DT622" s="140" t="n"/>
      <c r="DU622" s="141" t="n"/>
      <c r="DV622" s="2" t="n"/>
      <c r="DW622" s="2" t="n"/>
      <c r="DX622" s="2" t="n"/>
      <c r="DY622" s="2" t="n"/>
      <c r="DZ622" s="2" t="n"/>
      <c r="EA622" s="2" t="n"/>
      <c r="EB622" s="2" t="n"/>
      <c r="EC622" s="2" t="n"/>
    </row>
    <row r="623" ht="6.75" customHeight="1" s="118">
      <c r="A623" s="2" t="n"/>
      <c r="B623" s="2" t="n"/>
      <c r="C623" s="2" t="n"/>
      <c r="D623" s="2" t="n"/>
      <c r="E623" s="143" t="n"/>
      <c r="K623" s="144" t="n"/>
      <c r="L623" s="143"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43" t="n"/>
      <c r="BV623" s="144" t="n"/>
      <c r="DU623" s="144" t="n"/>
      <c r="DV623" s="2" t="n"/>
      <c r="DW623" s="2" t="n"/>
      <c r="DX623" s="2" t="n"/>
      <c r="DY623" s="2" t="n"/>
      <c r="DZ623" s="2" t="n"/>
      <c r="EA623" s="2" t="n"/>
      <c r="EB623" s="2" t="n"/>
      <c r="EC623" s="2" t="n"/>
    </row>
    <row r="624" ht="6.75" customHeight="1" s="118">
      <c r="A624" s="2" t="n"/>
      <c r="B624" s="2" t="n"/>
      <c r="C624" s="2" t="n"/>
      <c r="D624" s="2" t="n"/>
      <c r="E624" s="143" t="n"/>
      <c r="K624" s="144" t="n"/>
      <c r="L624" s="143" t="n"/>
      <c r="P624" s="19" t="n"/>
      <c r="Q624" s="19" t="n"/>
      <c r="R624" s="19" t="n"/>
      <c r="S624" s="52" t="inlineStr">
        <is>
          <t>年</t>
        </is>
      </c>
      <c r="U624" s="11" t="n"/>
      <c r="V624" s="11" t="n"/>
      <c r="W624" s="53" t="inlineStr">
        <is>
          <t>月</t>
        </is>
      </c>
      <c r="X624" s="144"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43" t="n"/>
      <c r="BV624" s="144" t="n"/>
      <c r="DU624" s="144" t="n"/>
      <c r="DV624" s="2" t="n"/>
      <c r="DW624" s="2" t="n"/>
      <c r="DX624" s="2" t="n"/>
      <c r="DY624" s="2" t="n"/>
      <c r="DZ624" s="2" t="n"/>
      <c r="EA624" s="2" t="n"/>
      <c r="EB624" s="2" t="n"/>
      <c r="EC624" s="2" t="n"/>
    </row>
    <row r="625" ht="6.75" customHeight="1" s="118">
      <c r="A625" s="2" t="n"/>
      <c r="B625" s="2" t="n"/>
      <c r="C625" s="2" t="n"/>
      <c r="D625" s="2" t="n"/>
      <c r="E625" s="143" t="n"/>
      <c r="K625" s="144" t="n"/>
      <c r="L625" s="49" t="inlineStr">
        <is>
          <t>令和</t>
        </is>
      </c>
      <c r="P625" s="19" t="n"/>
      <c r="Q625" s="19" t="n"/>
      <c r="R625" s="19" t="n"/>
      <c r="U625" s="11" t="n"/>
      <c r="V625" s="11" t="n"/>
      <c r="X625" s="144"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43" t="n"/>
      <c r="BV625" s="144" t="n"/>
      <c r="DU625" s="144" t="n"/>
      <c r="DV625" s="2" t="n"/>
      <c r="DW625" s="2" t="n"/>
      <c r="DX625" s="2" t="n"/>
      <c r="DY625" s="2" t="n"/>
      <c r="DZ625" s="2" t="n"/>
      <c r="EA625" s="2" t="n"/>
      <c r="EB625" s="2" t="n"/>
      <c r="EC625" s="2" t="n"/>
    </row>
    <row r="626" ht="6.75" customHeight="1" s="118">
      <c r="A626" s="2" t="n"/>
      <c r="B626" s="2" t="n"/>
      <c r="C626" s="2" t="n"/>
      <c r="D626" s="2" t="n"/>
      <c r="E626" s="143" t="n"/>
      <c r="K626" s="144" t="n"/>
      <c r="L626" s="143"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43" t="n"/>
      <c r="BV626" s="144" t="n"/>
      <c r="DU626" s="144" t="n"/>
      <c r="DV626" s="2" t="n"/>
      <c r="DW626" s="2" t="n"/>
      <c r="DX626" s="2" t="n"/>
      <c r="DY626" s="2" t="n"/>
      <c r="DZ626" s="2" t="n"/>
      <c r="EA626" s="2" t="n"/>
      <c r="EB626" s="2" t="n"/>
      <c r="EC626" s="2" t="n"/>
    </row>
    <row r="627" ht="3.75" customHeight="1" s="118">
      <c r="A627" s="2" t="n"/>
      <c r="B627" s="2" t="n"/>
      <c r="C627" s="2" t="n"/>
      <c r="D627" s="2" t="n"/>
      <c r="E627" s="143" t="n"/>
      <c r="K627" s="144" t="n"/>
      <c r="L627" s="147" t="n"/>
      <c r="M627" s="148" t="n"/>
      <c r="N627" s="148" t="n"/>
      <c r="O627" s="148"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43" t="n"/>
      <c r="BV627" s="144" t="n"/>
      <c r="DU627" s="144" t="n"/>
      <c r="DV627" s="2" t="n"/>
      <c r="DW627" s="2" t="n"/>
      <c r="DX627" s="2" t="n"/>
      <c r="DY627" s="2" t="n"/>
      <c r="DZ627" s="2" t="n"/>
      <c r="EA627" s="2" t="n"/>
      <c r="EB627" s="2" t="n"/>
      <c r="EC627" s="2" t="n"/>
    </row>
    <row r="628" ht="6.75" customHeight="1" s="118">
      <c r="A628" s="2" t="n"/>
      <c r="B628" s="2" t="n"/>
      <c r="C628" s="2" t="n"/>
      <c r="D628" s="2" t="n"/>
      <c r="E628" s="143" t="n"/>
      <c r="K628" s="144" t="n"/>
      <c r="L628" s="54" t="inlineStr">
        <is>
          <t>平成</t>
        </is>
      </c>
      <c r="M628" s="140" t="n"/>
      <c r="N628" s="140" t="n"/>
      <c r="O628" s="140"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43" t="n"/>
      <c r="BV628" s="144" t="n"/>
      <c r="DU628" s="144" t="n"/>
      <c r="DV628" s="2" t="n"/>
      <c r="DW628" s="2" t="n"/>
      <c r="DX628" s="2" t="n"/>
      <c r="DY628" s="2" t="n"/>
      <c r="DZ628" s="2" t="n"/>
      <c r="EA628" s="2" t="n"/>
      <c r="EB628" s="2" t="n"/>
      <c r="EC628" s="2" t="n"/>
    </row>
    <row r="629" ht="6.75" customHeight="1" s="118">
      <c r="A629" s="2" t="n"/>
      <c r="B629" s="2" t="n"/>
      <c r="C629" s="2" t="n"/>
      <c r="D629" s="2" t="n"/>
      <c r="E629" s="143" t="n"/>
      <c r="K629" s="144" t="n"/>
      <c r="L629" s="143"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43" t="n"/>
      <c r="BV629" s="144" t="n"/>
      <c r="DU629" s="144" t="n"/>
      <c r="DV629" s="2" t="n"/>
      <c r="DW629" s="2" t="n"/>
      <c r="DX629" s="2" t="n"/>
      <c r="DY629" s="2" t="n"/>
      <c r="DZ629" s="2" t="n"/>
      <c r="EA629" s="2" t="n"/>
      <c r="EB629" s="2" t="n"/>
      <c r="EC629" s="2" t="n"/>
    </row>
    <row r="630" ht="6.75" customHeight="1" s="118">
      <c r="A630" s="2" t="n"/>
      <c r="B630" s="2" t="n"/>
      <c r="C630" s="2" t="n"/>
      <c r="D630" s="2" t="n"/>
      <c r="E630" s="143" t="n"/>
      <c r="K630" s="144" t="n"/>
      <c r="L630" s="143" t="n"/>
      <c r="P630" s="19" t="n"/>
      <c r="Q630" s="19" t="n"/>
      <c r="R630" s="19" t="n"/>
      <c r="S630" s="52" t="inlineStr">
        <is>
          <t>年</t>
        </is>
      </c>
      <c r="U630" s="11" t="n"/>
      <c r="V630" s="11" t="n"/>
      <c r="W630" s="53" t="inlineStr">
        <is>
          <t>月</t>
        </is>
      </c>
      <c r="X630" s="144"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43" t="n"/>
      <c r="BV630" s="144" t="n"/>
      <c r="DU630" s="144" t="n"/>
      <c r="DV630" s="2" t="n"/>
      <c r="DW630" s="2" t="n"/>
      <c r="DX630" s="2" t="n"/>
      <c r="DY630" s="2" t="n"/>
      <c r="DZ630" s="2" t="n"/>
      <c r="EA630" s="2" t="n"/>
      <c r="EB630" s="2" t="n"/>
      <c r="EC630" s="2" t="n"/>
    </row>
    <row r="631" ht="6.75" customHeight="1" s="118">
      <c r="A631" s="2" t="n"/>
      <c r="B631" s="2" t="n"/>
      <c r="C631" s="2" t="n"/>
      <c r="D631" s="2" t="n"/>
      <c r="E631" s="143" t="n"/>
      <c r="K631" s="144" t="n"/>
      <c r="L631" s="49" t="inlineStr">
        <is>
          <t>令和</t>
        </is>
      </c>
      <c r="P631" s="19" t="n"/>
      <c r="Q631" s="19" t="n"/>
      <c r="R631" s="19" t="n"/>
      <c r="U631" s="11" t="n"/>
      <c r="V631" s="11" t="n"/>
      <c r="X631" s="144"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43" t="n"/>
      <c r="BV631" s="144" t="n"/>
      <c r="DU631" s="144" t="n"/>
      <c r="DV631" s="2" t="n"/>
      <c r="DW631" s="2" t="n"/>
      <c r="DX631" s="2" t="n"/>
      <c r="DY631" s="2" t="n"/>
      <c r="DZ631" s="2" t="n"/>
      <c r="EA631" s="2" t="n"/>
      <c r="EB631" s="2" t="n"/>
      <c r="EC631" s="2" t="n"/>
    </row>
    <row r="632" ht="6.75" customHeight="1" s="118">
      <c r="A632" s="2" t="n"/>
      <c r="B632" s="2" t="n"/>
      <c r="C632" s="2" t="n"/>
      <c r="D632" s="2" t="n"/>
      <c r="E632" s="143" t="n"/>
      <c r="K632" s="144" t="n"/>
      <c r="L632" s="143"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43" t="n"/>
      <c r="BV632" s="144" t="n"/>
      <c r="DU632" s="144" t="n"/>
      <c r="DV632" s="2" t="n"/>
      <c r="DW632" s="2" t="n"/>
      <c r="DX632" s="2" t="n"/>
      <c r="DY632" s="2" t="n"/>
      <c r="DZ632" s="2" t="n"/>
      <c r="EA632" s="2" t="n"/>
      <c r="EB632" s="2" t="n"/>
      <c r="EC632" s="2" t="n"/>
    </row>
    <row r="633" ht="6.75" customHeight="1" s="118">
      <c r="A633" s="2" t="n"/>
      <c r="B633" s="2" t="n"/>
      <c r="C633" s="2" t="n"/>
      <c r="D633" s="2" t="n"/>
      <c r="E633" s="147" t="n"/>
      <c r="F633" s="148" t="n"/>
      <c r="G633" s="148" t="n"/>
      <c r="H633" s="148" t="n"/>
      <c r="I633" s="148" t="n"/>
      <c r="J633" s="148" t="n"/>
      <c r="K633" s="149" t="n"/>
      <c r="L633" s="147" t="n"/>
      <c r="M633" s="148" t="n"/>
      <c r="N633" s="148" t="n"/>
      <c r="O633" s="148"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47" t="n"/>
      <c r="BQ633" s="148" t="n"/>
      <c r="BR633" s="148" t="n"/>
      <c r="BS633" s="148" t="n"/>
      <c r="BT633" s="148" t="n"/>
      <c r="BU633" s="148" t="n"/>
      <c r="BV633" s="149" t="n"/>
      <c r="BW633" s="148" t="n"/>
      <c r="BX633" s="148" t="n"/>
      <c r="BY633" s="148" t="n"/>
      <c r="BZ633" s="148" t="n"/>
      <c r="CA633" s="148" t="n"/>
      <c r="CB633" s="148" t="n"/>
      <c r="CC633" s="148" t="n"/>
      <c r="CD633" s="148" t="n"/>
      <c r="CE633" s="148" t="n"/>
      <c r="CF633" s="148" t="n"/>
      <c r="CG633" s="148" t="n"/>
      <c r="CH633" s="148" t="n"/>
      <c r="CI633" s="148" t="n"/>
      <c r="CJ633" s="148" t="n"/>
      <c r="CK633" s="148" t="n"/>
      <c r="CL633" s="148" t="n"/>
      <c r="CM633" s="148" t="n"/>
      <c r="CN633" s="148" t="n"/>
      <c r="CO633" s="148" t="n"/>
      <c r="CP633" s="148" t="n"/>
      <c r="CQ633" s="148" t="n"/>
      <c r="CR633" s="148" t="n"/>
      <c r="CS633" s="148" t="n"/>
      <c r="CT633" s="148" t="n"/>
      <c r="CU633" s="148" t="n"/>
      <c r="CV633" s="148" t="n"/>
      <c r="CW633" s="148" t="n"/>
      <c r="CX633" s="148" t="n"/>
      <c r="CY633" s="148" t="n"/>
      <c r="CZ633" s="148" t="n"/>
      <c r="DA633" s="148" t="n"/>
      <c r="DB633" s="148" t="n"/>
      <c r="DC633" s="148" t="n"/>
      <c r="DD633" s="148" t="n"/>
      <c r="DE633" s="148" t="n"/>
      <c r="DF633" s="148" t="n"/>
      <c r="DG633" s="148" t="n"/>
      <c r="DH633" s="148" t="n"/>
      <c r="DI633" s="148" t="n"/>
      <c r="DJ633" s="148" t="n"/>
      <c r="DK633" s="148" t="n"/>
      <c r="DL633" s="148" t="n"/>
      <c r="DM633" s="148" t="n"/>
      <c r="DN633" s="148" t="n"/>
      <c r="DO633" s="148" t="n"/>
      <c r="DP633" s="148" t="n"/>
      <c r="DQ633" s="148" t="n"/>
      <c r="DR633" s="148" t="n"/>
      <c r="DS633" s="148" t="n"/>
      <c r="DT633" s="148" t="n"/>
      <c r="DU633" s="149"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39" t="inlineStr">
        <is>
          <t xml:space="preserve">資 　格  等      </t>
        </is>
      </c>
      <c r="BQ642" s="140" t="n"/>
      <c r="BR642" s="140" t="n"/>
      <c r="BS642" s="140" t="n"/>
      <c r="BT642" s="140" t="n"/>
      <c r="BU642" s="140" t="n"/>
      <c r="BV642" s="141" t="n"/>
      <c r="BW642" s="142" t="inlineStr">
        <is>
          <t>取  得  年  月</t>
        </is>
      </c>
      <c r="BX642" s="140" t="n"/>
      <c r="BY642" s="140" t="n"/>
      <c r="BZ642" s="140" t="n"/>
      <c r="CA642" s="140" t="n"/>
      <c r="CB642" s="140" t="n"/>
      <c r="CC642" s="140" t="n"/>
      <c r="CD642" s="140" t="n"/>
      <c r="CE642" s="140" t="n"/>
      <c r="CF642" s="140" t="n"/>
      <c r="CG642" s="141" t="n"/>
      <c r="CH642" s="142" t="inlineStr">
        <is>
          <t>資       格       等       の       名       称</t>
        </is>
      </c>
      <c r="CI642" s="140" t="n"/>
      <c r="CJ642" s="140" t="n"/>
      <c r="CK642" s="140" t="n"/>
      <c r="CL642" s="140" t="n"/>
      <c r="CM642" s="140" t="n"/>
      <c r="CN642" s="140" t="n"/>
      <c r="CO642" s="140" t="n"/>
      <c r="CP642" s="140" t="n"/>
      <c r="CQ642" s="140" t="n"/>
      <c r="CR642" s="140" t="n"/>
      <c r="CS642" s="140" t="n"/>
      <c r="CT642" s="140" t="n"/>
      <c r="CU642" s="140" t="n"/>
      <c r="CV642" s="140" t="n"/>
      <c r="CW642" s="140" t="n"/>
      <c r="CX642" s="140" t="n"/>
      <c r="CY642" s="140" t="n"/>
      <c r="CZ642" s="140" t="n"/>
      <c r="DA642" s="140" t="n"/>
      <c r="DB642" s="140" t="n"/>
      <c r="DC642" s="140" t="n"/>
      <c r="DD642" s="140" t="n"/>
      <c r="DE642" s="140" t="n"/>
      <c r="DF642" s="140" t="n"/>
      <c r="DG642" s="140" t="n"/>
      <c r="DH642" s="140" t="n"/>
      <c r="DI642" s="140" t="n"/>
      <c r="DJ642" s="140" t="n"/>
      <c r="DK642" s="140" t="n"/>
      <c r="DL642" s="140" t="n"/>
      <c r="DM642" s="140" t="n"/>
      <c r="DN642" s="140" t="n"/>
      <c r="DO642" s="140" t="n"/>
      <c r="DP642" s="140" t="n"/>
      <c r="DQ642" s="140" t="n"/>
      <c r="DR642" s="140" t="n"/>
      <c r="DS642" s="140" t="n"/>
      <c r="DT642" s="140" t="n"/>
      <c r="DU642" s="141"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43" t="n"/>
      <c r="BV643" s="144" t="n"/>
      <c r="BW643" s="143" t="n"/>
      <c r="CG643" s="144" t="n"/>
      <c r="CH643" s="143" t="n"/>
      <c r="DU643" s="144"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43" t="n"/>
      <c r="BV644" s="144" t="n"/>
      <c r="BW644" s="143" t="n"/>
      <c r="CG644" s="144" t="n"/>
      <c r="CH644" s="143" t="n"/>
      <c r="DU644" s="144"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45">
        <f>IF(計算!$B$10="","",IF(N(設定!$B$3)=0,"",YEAR(設定!$B$3)-2018))&amp;""</f>
        <v/>
      </c>
      <c r="AG645" s="95" t="inlineStr">
        <is>
          <t>年</t>
        </is>
      </c>
      <c r="AI645" s="145">
        <f>IF(計算!$B$10="","",IF(N(設定!$B$3)=0,"",MONTH(設定!$B$3)))&amp;""</f>
        <v/>
      </c>
      <c r="AL645" s="95" t="inlineStr">
        <is>
          <t>月</t>
        </is>
      </c>
      <c r="AN645" s="146">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43" t="n"/>
      <c r="BV645" s="144" t="n"/>
      <c r="BW645" s="147" t="n"/>
      <c r="BX645" s="148" t="n"/>
      <c r="BY645" s="148" t="n"/>
      <c r="BZ645" s="148" t="n"/>
      <c r="CA645" s="148" t="n"/>
      <c r="CB645" s="148" t="n"/>
      <c r="CC645" s="148" t="n"/>
      <c r="CD645" s="148" t="n"/>
      <c r="CE645" s="148" t="n"/>
      <c r="CF645" s="148" t="n"/>
      <c r="CG645" s="149" t="n"/>
      <c r="CH645" s="147" t="n"/>
      <c r="CI645" s="148" t="n"/>
      <c r="CJ645" s="148" t="n"/>
      <c r="CK645" s="148" t="n"/>
      <c r="CL645" s="148" t="n"/>
      <c r="CM645" s="148" t="n"/>
      <c r="CN645" s="148" t="n"/>
      <c r="CO645" s="148" t="n"/>
      <c r="CP645" s="148" t="n"/>
      <c r="CQ645" s="148" t="n"/>
      <c r="CR645" s="148" t="n"/>
      <c r="CS645" s="148" t="n"/>
      <c r="CT645" s="148" t="n"/>
      <c r="CU645" s="148" t="n"/>
      <c r="CV645" s="148" t="n"/>
      <c r="CW645" s="148" t="n"/>
      <c r="CX645" s="148" t="n"/>
      <c r="CY645" s="148" t="n"/>
      <c r="CZ645" s="148" t="n"/>
      <c r="DA645" s="148" t="n"/>
      <c r="DB645" s="148" t="n"/>
      <c r="DC645" s="148" t="n"/>
      <c r="DD645" s="148" t="n"/>
      <c r="DE645" s="148" t="n"/>
      <c r="DF645" s="148" t="n"/>
      <c r="DG645" s="148" t="n"/>
      <c r="DH645" s="148" t="n"/>
      <c r="DI645" s="148" t="n"/>
      <c r="DJ645" s="148" t="n"/>
      <c r="DK645" s="148" t="n"/>
      <c r="DL645" s="148" t="n"/>
      <c r="DM645" s="148" t="n"/>
      <c r="DN645" s="148" t="n"/>
      <c r="DO645" s="148" t="n"/>
      <c r="DP645" s="148" t="n"/>
      <c r="DQ645" s="148" t="n"/>
      <c r="DR645" s="148" t="n"/>
      <c r="DS645" s="148" t="n"/>
      <c r="DT645" s="148" t="n"/>
      <c r="DU645" s="149"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43" t="n"/>
      <c r="BV646" s="144" t="n"/>
      <c r="BW646" s="150">
        <f>計算!$BD$10</f>
        <v/>
      </c>
      <c r="CG646" s="144" t="n"/>
      <c r="CH646" s="151">
        <f>計算!$BE$10</f>
        <v/>
      </c>
      <c r="DU646" s="144"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48" t="n"/>
      <c r="AA647" s="148" t="n"/>
      <c r="AB647" s="148" t="n"/>
      <c r="AC647" s="148" t="n"/>
      <c r="AD647" s="148" t="n"/>
      <c r="AE647" s="148" t="n"/>
      <c r="AF647" s="148" t="n"/>
      <c r="AG647" s="148" t="n"/>
      <c r="AH647" s="148" t="n"/>
      <c r="AI647" s="148" t="n"/>
      <c r="AJ647" s="148" t="n"/>
      <c r="AK647" s="148" t="n"/>
      <c r="AL647" s="148" t="n"/>
      <c r="AM647" s="148" t="n"/>
      <c r="AN647" s="148" t="n"/>
      <c r="AO647" s="148" t="n"/>
      <c r="AP647" s="148" t="n"/>
      <c r="AQ647" s="148" t="n"/>
      <c r="AR647" s="148" t="n"/>
      <c r="AS647" s="148" t="n"/>
      <c r="AT647" s="148" t="n"/>
      <c r="AU647" s="12" t="n"/>
      <c r="AV647" s="7" t="n"/>
      <c r="BI647" s="8" t="n"/>
      <c r="BJ647" s="7" t="n"/>
      <c r="BK647" s="2" t="n"/>
      <c r="BL647" s="2" t="n"/>
      <c r="BM647" s="2" t="n"/>
      <c r="BN647" s="2" t="n"/>
      <c r="BO647" s="2" t="n"/>
      <c r="BP647" s="143" t="n"/>
      <c r="BV647" s="144" t="n"/>
      <c r="BW647" s="143" t="n"/>
      <c r="CG647" s="144" t="n"/>
      <c r="DU647" s="144" t="n"/>
      <c r="DV647" s="2" t="n"/>
      <c r="DW647" s="2" t="n"/>
      <c r="DX647" s="2" t="n"/>
      <c r="DY647" s="2" t="n"/>
      <c r="DZ647" s="2" t="n"/>
      <c r="EA647" s="2" t="n"/>
      <c r="EB647" s="2" t="n"/>
      <c r="EC647" s="2" t="n"/>
    </row>
    <row r="648" ht="6.75" customHeight="1" s="118">
      <c r="A648" s="2" t="n"/>
      <c r="B648" s="2" t="n"/>
      <c r="C648" s="2" t="n"/>
      <c r="D648" s="2" t="n"/>
      <c r="E648" s="142" t="inlineStr">
        <is>
          <t>ふ り が な</t>
        </is>
      </c>
      <c r="F648" s="140" t="n"/>
      <c r="G648" s="140" t="n"/>
      <c r="H648" s="140" t="n"/>
      <c r="I648" s="140" t="n"/>
      <c r="J648" s="140" t="n"/>
      <c r="K648" s="141" t="n"/>
      <c r="L648" s="152">
        <f>計算!$C$10</f>
        <v/>
      </c>
      <c r="M648" s="140" t="n"/>
      <c r="N648" s="140" t="n"/>
      <c r="O648" s="140" t="n"/>
      <c r="P648" s="140" t="n"/>
      <c r="Q648" s="140" t="n"/>
      <c r="R648" s="140" t="n"/>
      <c r="S648" s="140" t="n"/>
      <c r="T648" s="140" t="n"/>
      <c r="U648" s="140" t="n"/>
      <c r="V648" s="140" t="n"/>
      <c r="W648" s="140" t="n"/>
      <c r="X648" s="140" t="n"/>
      <c r="Y648" s="140" t="n"/>
      <c r="Z648" s="140" t="n"/>
      <c r="AA648" s="140" t="n"/>
      <c r="AB648" s="140" t="n"/>
      <c r="AC648" s="140" t="n"/>
      <c r="AD648" s="140" t="n"/>
      <c r="AE648" s="140" t="n"/>
      <c r="AF648" s="140" t="n"/>
      <c r="AG648" s="140" t="n"/>
      <c r="AH648" s="140" t="n"/>
      <c r="AI648" s="140" t="n"/>
      <c r="AJ648" s="140" t="n"/>
      <c r="AK648" s="140" t="n"/>
      <c r="AL648" s="140" t="n"/>
      <c r="AM648" s="140" t="n"/>
      <c r="AN648" s="140" t="n"/>
      <c r="AO648" s="140" t="n"/>
      <c r="AP648" s="140" t="n"/>
      <c r="AQ648" s="140" t="n"/>
      <c r="AR648" s="140" t="n"/>
      <c r="AS648" s="140" t="n"/>
      <c r="AT648" s="141"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43" t="n"/>
      <c r="BV648" s="144" t="n"/>
      <c r="BW648" s="143" t="n"/>
      <c r="CG648" s="144" t="n"/>
      <c r="DU648" s="144" t="n"/>
      <c r="DV648" s="2" t="n"/>
      <c r="DW648" s="2" t="n"/>
      <c r="DX648" s="2" t="n"/>
      <c r="DY648" s="2" t="n"/>
      <c r="DZ648" s="2" t="n"/>
      <c r="EA648" s="2" t="n"/>
      <c r="EB648" s="2" t="n"/>
      <c r="EC648" s="2" t="n"/>
    </row>
    <row r="649" ht="6.75" customHeight="1" s="118">
      <c r="A649" s="2" t="n"/>
      <c r="B649" s="2" t="n"/>
      <c r="C649" s="2" t="n"/>
      <c r="D649" s="2" t="n"/>
      <c r="E649" s="143" t="n"/>
      <c r="K649" s="144" t="n"/>
      <c r="AT649" s="144"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43" t="n"/>
      <c r="BV649" s="144" t="n"/>
      <c r="BW649" s="143" t="n"/>
      <c r="CG649" s="144" t="n"/>
      <c r="DU649" s="144" t="n"/>
      <c r="DV649" s="2" t="n"/>
      <c r="DW649" s="2" t="n"/>
      <c r="DX649" s="2" t="n"/>
      <c r="DY649" s="2" t="n"/>
      <c r="DZ649" s="2" t="n"/>
      <c r="EA649" s="2" t="n"/>
      <c r="EB649" s="2" t="n"/>
      <c r="EC649" s="2" t="n"/>
    </row>
    <row r="650" ht="6.75" customHeight="1" s="118">
      <c r="A650" s="2" t="n"/>
      <c r="B650" s="2" t="n"/>
      <c r="C650" s="2" t="n"/>
      <c r="D650" s="2" t="n"/>
      <c r="E650" s="143" t="n"/>
      <c r="K650" s="144" t="n"/>
      <c r="AT650" s="144"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43" t="n"/>
      <c r="BV650" s="144" t="n"/>
      <c r="BW650" s="143" t="n"/>
      <c r="CG650" s="144" t="n"/>
      <c r="DU650" s="144" t="n"/>
      <c r="DV650" s="2" t="n"/>
      <c r="DW650" s="2" t="n"/>
      <c r="DX650" s="2" t="n"/>
      <c r="DY650" s="2" t="n"/>
      <c r="DZ650" s="2" t="n"/>
      <c r="EA650" s="2" t="n"/>
      <c r="EB650" s="2" t="n"/>
      <c r="EC650" s="2" t="n"/>
    </row>
    <row r="651" ht="6.75" customHeight="1" s="118">
      <c r="A651" s="2" t="n"/>
      <c r="B651" s="2" t="n"/>
      <c r="C651" s="2" t="n"/>
      <c r="D651" s="2" t="n"/>
      <c r="E651" s="147" t="n"/>
      <c r="F651" s="148" t="n"/>
      <c r="G651" s="148" t="n"/>
      <c r="H651" s="148" t="n"/>
      <c r="I651" s="148" t="n"/>
      <c r="J651" s="148" t="n"/>
      <c r="K651" s="149" t="n"/>
      <c r="L651" s="148" t="n"/>
      <c r="M651" s="148" t="n"/>
      <c r="N651" s="148" t="n"/>
      <c r="O651" s="148" t="n"/>
      <c r="P651" s="148" t="n"/>
      <c r="Q651" s="148" t="n"/>
      <c r="R651" s="148" t="n"/>
      <c r="S651" s="148" t="n"/>
      <c r="T651" s="148" t="n"/>
      <c r="U651" s="148" t="n"/>
      <c r="V651" s="148" t="n"/>
      <c r="W651" s="148" t="n"/>
      <c r="X651" s="148" t="n"/>
      <c r="Y651" s="148" t="n"/>
      <c r="Z651" s="148" t="n"/>
      <c r="AA651" s="148" t="n"/>
      <c r="AB651" s="148" t="n"/>
      <c r="AC651" s="148" t="n"/>
      <c r="AD651" s="148" t="n"/>
      <c r="AE651" s="148" t="n"/>
      <c r="AF651" s="148" t="n"/>
      <c r="AG651" s="148" t="n"/>
      <c r="AH651" s="148" t="n"/>
      <c r="AI651" s="148" t="n"/>
      <c r="AJ651" s="148" t="n"/>
      <c r="AK651" s="148" t="n"/>
      <c r="AL651" s="148" t="n"/>
      <c r="AM651" s="148" t="n"/>
      <c r="AN651" s="148" t="n"/>
      <c r="AO651" s="148" t="n"/>
      <c r="AP651" s="148" t="n"/>
      <c r="AQ651" s="148" t="n"/>
      <c r="AR651" s="148" t="n"/>
      <c r="AS651" s="148" t="n"/>
      <c r="AT651" s="149"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43" t="n"/>
      <c r="BV651" s="144" t="n"/>
      <c r="BW651" s="143" t="n"/>
      <c r="CG651" s="144" t="n"/>
      <c r="DU651" s="144" t="n"/>
      <c r="DV651" s="2" t="n"/>
      <c r="DW651" s="2" t="n"/>
      <c r="DX651" s="2" t="n"/>
      <c r="DY651" s="2" t="n"/>
      <c r="DZ651" s="2" t="n"/>
      <c r="EA651" s="2" t="n"/>
      <c r="EB651" s="2" t="n"/>
      <c r="EC651" s="2" t="n"/>
    </row>
    <row r="652" ht="6.75" customHeight="1" s="118">
      <c r="A652" s="2" t="n"/>
      <c r="B652" s="2" t="n"/>
      <c r="C652" s="2" t="n"/>
      <c r="D652" s="2" t="n"/>
      <c r="E652" s="153" t="inlineStr">
        <is>
          <t>名　前</t>
        </is>
      </c>
      <c r="F652" s="140" t="n"/>
      <c r="G652" s="140" t="n"/>
      <c r="H652" s="140" t="n"/>
      <c r="I652" s="140" t="n"/>
      <c r="J652" s="140" t="n"/>
      <c r="K652" s="141" t="n"/>
      <c r="L652" s="154">
        <f>計算!$B$10</f>
        <v/>
      </c>
      <c r="M652" s="140" t="n"/>
      <c r="N652" s="140" t="n"/>
      <c r="O652" s="140" t="n"/>
      <c r="P652" s="140" t="n"/>
      <c r="Q652" s="140" t="n"/>
      <c r="R652" s="140" t="n"/>
      <c r="S652" s="140" t="n"/>
      <c r="T652" s="140" t="n"/>
      <c r="U652" s="140" t="n"/>
      <c r="V652" s="140" t="n"/>
      <c r="W652" s="140" t="n"/>
      <c r="X652" s="140" t="n"/>
      <c r="Y652" s="140" t="n"/>
      <c r="Z652" s="140" t="n"/>
      <c r="AA652" s="140" t="n"/>
      <c r="AB652" s="140" t="n"/>
      <c r="AC652" s="140" t="n"/>
      <c r="AD652" s="140" t="n"/>
      <c r="AE652" s="140" t="n"/>
      <c r="AF652" s="140" t="n"/>
      <c r="AG652" s="140" t="n"/>
      <c r="AH652" s="140" t="n"/>
      <c r="AI652" s="140" t="n"/>
      <c r="AJ652" s="140" t="n"/>
      <c r="AK652" s="140" t="n"/>
      <c r="AL652" s="140" t="n"/>
      <c r="AM652" s="140" t="n"/>
      <c r="AN652" s="140" t="n"/>
      <c r="AO652" s="140" t="n"/>
      <c r="AP652" s="140" t="n"/>
      <c r="AQ652" s="140" t="n"/>
      <c r="AR652" s="140" t="n"/>
      <c r="AS652" s="140" t="n"/>
      <c r="AT652" s="141"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43" t="n"/>
      <c r="BV652" s="144" t="n"/>
      <c r="BW652" s="143" t="n"/>
      <c r="CG652" s="144" t="n"/>
      <c r="DU652" s="144" t="n"/>
      <c r="DV652" s="2" t="n"/>
      <c r="DW652" s="2" t="n"/>
      <c r="DX652" s="2" t="n"/>
      <c r="DY652" s="2" t="n"/>
      <c r="DZ652" s="2" t="n"/>
      <c r="EA652" s="2" t="n"/>
      <c r="EB652" s="2" t="n"/>
      <c r="EC652" s="2" t="n"/>
    </row>
    <row r="653" ht="6.75" customHeight="1" s="118">
      <c r="A653" s="2" t="n"/>
      <c r="B653" s="2" t="n"/>
      <c r="C653" s="2" t="n"/>
      <c r="D653" s="2" t="n"/>
      <c r="E653" s="143" t="n"/>
      <c r="K653" s="144" t="n"/>
      <c r="L653" s="143" t="n"/>
      <c r="AT653" s="144" t="n"/>
      <c r="AU653" s="8" t="n"/>
      <c r="AV653" s="7" t="n"/>
      <c r="AW653" s="2" t="n"/>
      <c r="AX653" s="52" t="inlineStr">
        <is>
          <t>（30×40mm）</t>
        </is>
      </c>
      <c r="BH653" s="2" t="n"/>
      <c r="BI653" s="8" t="n"/>
      <c r="BJ653" s="7" t="n"/>
      <c r="BK653" s="2" t="n"/>
      <c r="BL653" s="2" t="n"/>
      <c r="BM653" s="2" t="n"/>
      <c r="BN653" s="2" t="n"/>
      <c r="BO653" s="2" t="n"/>
      <c r="BP653" s="143" t="n"/>
      <c r="BV653" s="144" t="n"/>
      <c r="BW653" s="143" t="n"/>
      <c r="CG653" s="144" t="n"/>
      <c r="DU653" s="144" t="n"/>
      <c r="DV653" s="2" t="n"/>
      <c r="DW653" s="2" t="n"/>
      <c r="DX653" s="2" t="n"/>
      <c r="DY653" s="2" t="n"/>
      <c r="DZ653" s="2" t="n"/>
      <c r="EA653" s="2" t="n"/>
      <c r="EB653" s="2" t="n"/>
      <c r="EC653" s="2" t="n"/>
    </row>
    <row r="654" ht="6.75" customHeight="1" s="118">
      <c r="A654" s="2" t="n"/>
      <c r="B654" s="2" t="n"/>
      <c r="C654" s="2" t="n"/>
      <c r="D654" s="2" t="n"/>
      <c r="E654" s="143" t="n"/>
      <c r="K654" s="144" t="n"/>
      <c r="L654" s="143" t="n"/>
      <c r="AT654" s="144" t="n"/>
      <c r="AU654" s="8" t="n"/>
      <c r="AV654" s="7" t="n"/>
      <c r="AW654" s="2" t="n"/>
      <c r="BH654" s="2" t="n"/>
      <c r="BI654" s="8" t="n"/>
      <c r="BJ654" s="7" t="n"/>
      <c r="BK654" s="2" t="n"/>
      <c r="BL654" s="2" t="n"/>
      <c r="BM654" s="2" t="n"/>
      <c r="BN654" s="2" t="n"/>
      <c r="BO654" s="2" t="n"/>
      <c r="BP654" s="143" t="n"/>
      <c r="BV654" s="144" t="n"/>
      <c r="BW654" s="143" t="n"/>
      <c r="CG654" s="144" t="n"/>
      <c r="DU654" s="144" t="n"/>
      <c r="DV654" s="2" t="n"/>
      <c r="DW654" s="2" t="n"/>
      <c r="DX654" s="2" t="n"/>
      <c r="DY654" s="2" t="n"/>
      <c r="DZ654" s="2" t="n"/>
      <c r="EA654" s="2" t="n"/>
      <c r="EB654" s="2" t="n"/>
      <c r="EC654" s="2" t="n"/>
    </row>
    <row r="655" ht="6.75" customHeight="1" s="118">
      <c r="A655" s="2" t="n"/>
      <c r="B655" s="2" t="n"/>
      <c r="C655" s="2" t="n"/>
      <c r="D655" s="2" t="n"/>
      <c r="E655" s="143" t="n"/>
      <c r="K655" s="144" t="n"/>
      <c r="L655" s="143" t="n"/>
      <c r="AT655" s="144"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43" t="n"/>
      <c r="BV655" s="144" t="n"/>
      <c r="BW655" s="143" t="n"/>
      <c r="CG655" s="144" t="n"/>
      <c r="DU655" s="144" t="n"/>
      <c r="DV655" s="2" t="n"/>
      <c r="DW655" s="2" t="n"/>
      <c r="DX655" s="2" t="n"/>
      <c r="DY655" s="2" t="n"/>
      <c r="DZ655" s="2" t="n"/>
      <c r="EA655" s="2" t="n"/>
      <c r="EB655" s="2" t="n"/>
      <c r="EC655" s="2" t="n"/>
    </row>
    <row r="656" ht="6.75" customHeight="1" s="118">
      <c r="A656" s="2" t="n"/>
      <c r="B656" s="2" t="n"/>
      <c r="C656" s="2" t="n"/>
      <c r="D656" s="2" t="n"/>
      <c r="E656" s="143" t="n"/>
      <c r="K656" s="144" t="n"/>
      <c r="L656" s="143" t="n"/>
      <c r="AT656" s="144"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43" t="n"/>
      <c r="BV656" s="144" t="n"/>
      <c r="BW656" s="143" t="n"/>
      <c r="CG656" s="144" t="n"/>
      <c r="DU656" s="144" t="n"/>
      <c r="DV656" s="2" t="n"/>
      <c r="DW656" s="2" t="n"/>
      <c r="DX656" s="2" t="n"/>
      <c r="DY656" s="2" t="n"/>
      <c r="DZ656" s="2" t="n"/>
      <c r="EA656" s="2" t="n"/>
      <c r="EB656" s="2" t="n"/>
      <c r="EC656" s="2" t="n"/>
    </row>
    <row r="657" ht="4.5" customHeight="1" s="118">
      <c r="A657" s="2" t="n"/>
      <c r="B657" s="2" t="n"/>
      <c r="C657" s="2" t="n"/>
      <c r="D657" s="2" t="n"/>
      <c r="E657" s="147" t="n"/>
      <c r="F657" s="148" t="n"/>
      <c r="G657" s="148" t="n"/>
      <c r="H657" s="148" t="n"/>
      <c r="I657" s="148" t="n"/>
      <c r="J657" s="148" t="n"/>
      <c r="K657" s="149" t="n"/>
      <c r="L657" s="147" t="n"/>
      <c r="M657" s="148" t="n"/>
      <c r="N657" s="148" t="n"/>
      <c r="O657" s="148" t="n"/>
      <c r="P657" s="148" t="n"/>
      <c r="Q657" s="148" t="n"/>
      <c r="R657" s="148" t="n"/>
      <c r="S657" s="148" t="n"/>
      <c r="T657" s="148" t="n"/>
      <c r="U657" s="148" t="n"/>
      <c r="V657" s="148" t="n"/>
      <c r="W657" s="148" t="n"/>
      <c r="X657" s="148" t="n"/>
      <c r="Y657" s="148" t="n"/>
      <c r="Z657" s="148" t="n"/>
      <c r="AA657" s="148" t="n"/>
      <c r="AB657" s="148" t="n"/>
      <c r="AC657" s="148" t="n"/>
      <c r="AD657" s="148" t="n"/>
      <c r="AE657" s="148" t="n"/>
      <c r="AF657" s="148" t="n"/>
      <c r="AG657" s="148" t="n"/>
      <c r="AH657" s="148" t="n"/>
      <c r="AI657" s="148" t="n"/>
      <c r="AJ657" s="148" t="n"/>
      <c r="AK657" s="148" t="n"/>
      <c r="AL657" s="148" t="n"/>
      <c r="AM657" s="148" t="n"/>
      <c r="AN657" s="148" t="n"/>
      <c r="AO657" s="148" t="n"/>
      <c r="AP657" s="148" t="n"/>
      <c r="AQ657" s="148" t="n"/>
      <c r="AR657" s="148" t="n"/>
      <c r="AS657" s="148" t="n"/>
      <c r="AT657" s="149"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43" t="n"/>
      <c r="BV657" s="144" t="n"/>
      <c r="BW657" s="143" t="n"/>
      <c r="CG657" s="144" t="n"/>
      <c r="DU657" s="144" t="n"/>
      <c r="DV657" s="2" t="n"/>
      <c r="DW657" s="2" t="n"/>
      <c r="DX657" s="2" t="n"/>
      <c r="DY657" s="2" t="n"/>
      <c r="DZ657" s="2" t="n"/>
      <c r="EA657" s="2" t="n"/>
      <c r="EB657" s="2" t="n"/>
      <c r="EC657" s="2" t="n"/>
    </row>
    <row r="658" ht="6.75" customHeight="1" s="118">
      <c r="A658" s="2" t="n"/>
      <c r="B658" s="2" t="n"/>
      <c r="C658" s="2" t="n"/>
      <c r="D658" s="2" t="n"/>
      <c r="E658" s="153" t="inlineStr">
        <is>
          <t>生年月日</t>
        </is>
      </c>
      <c r="F658" s="140" t="n"/>
      <c r="G658" s="140" t="n"/>
      <c r="H658" s="140" t="n"/>
      <c r="I658" s="140" t="n"/>
      <c r="J658" s="140" t="n"/>
      <c r="K658" s="141" t="n"/>
      <c r="L658" s="155" t="inlineStr">
        <is>
          <t>昭和 ・ 平成</t>
        </is>
      </c>
      <c r="M658" s="140" t="n"/>
      <c r="N658" s="140" t="n"/>
      <c r="O658" s="140" t="n"/>
      <c r="P658" s="140" t="n"/>
      <c r="Q658" s="140" t="n"/>
      <c r="R658" s="140" t="n"/>
      <c r="S658" s="140" t="n"/>
      <c r="T658" s="140" t="n"/>
      <c r="U658" s="140" t="n"/>
      <c r="V658" s="156">
        <f>計算!$D$10</f>
        <v/>
      </c>
      <c r="W658" s="140" t="n"/>
      <c r="X658" s="157" t="inlineStr">
        <is>
          <t>年</t>
        </is>
      </c>
      <c r="Y658" s="140" t="n"/>
      <c r="Z658" s="158">
        <f>計算!$E$10</f>
        <v/>
      </c>
      <c r="AA658" s="140" t="n"/>
      <c r="AB658" s="140" t="n"/>
      <c r="AC658" s="157" t="inlineStr">
        <is>
          <t>月</t>
        </is>
      </c>
      <c r="AD658" s="140" t="n"/>
      <c r="AE658" s="158">
        <f>計算!$F$10</f>
        <v/>
      </c>
      <c r="AF658" s="140" t="n"/>
      <c r="AG658" s="140" t="n"/>
      <c r="AH658" s="157" t="inlineStr">
        <is>
          <t>日　生 （満</t>
        </is>
      </c>
      <c r="AI658" s="140" t="n"/>
      <c r="AJ658" s="140" t="n"/>
      <c r="AK658" s="140" t="n"/>
      <c r="AL658" s="140" t="n"/>
      <c r="AM658" s="140" t="n"/>
      <c r="AN658" s="140" t="n"/>
      <c r="AO658" s="140" t="n"/>
      <c r="AP658" s="159">
        <f>計算!$G$10</f>
        <v/>
      </c>
      <c r="AQ658" s="140" t="n"/>
      <c r="AR658" s="160" t="inlineStr">
        <is>
          <t>歳）</t>
        </is>
      </c>
      <c r="AS658" s="140" t="n"/>
      <c r="AT658" s="141"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43" t="n"/>
      <c r="BV658" s="144" t="n"/>
      <c r="BW658" s="143" t="n"/>
      <c r="CG658" s="144" t="n"/>
      <c r="DU658" s="144" t="n"/>
      <c r="DV658" s="2" t="n"/>
      <c r="DW658" s="2" t="n"/>
      <c r="DX658" s="2" t="n"/>
      <c r="DY658" s="2" t="n"/>
      <c r="DZ658" s="2" t="n"/>
      <c r="EA658" s="2" t="n"/>
      <c r="EB658" s="2" t="n"/>
      <c r="EC658" s="2" t="n"/>
    </row>
    <row r="659" ht="6.75" customHeight="1" s="118">
      <c r="A659" s="2" t="n"/>
      <c r="B659" s="2" t="n"/>
      <c r="C659" s="2" t="n"/>
      <c r="D659" s="2" t="n"/>
      <c r="E659" s="143" t="n"/>
      <c r="K659" s="144" t="n"/>
      <c r="L659" s="143" t="n"/>
      <c r="AT659" s="144"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43" t="n"/>
      <c r="BV659" s="144" t="n"/>
      <c r="BW659" s="143" t="n"/>
      <c r="CG659" s="144" t="n"/>
      <c r="DU659" s="144" t="n"/>
      <c r="DV659" s="2" t="n"/>
      <c r="DW659" s="2" t="n"/>
      <c r="DX659" s="2" t="n"/>
      <c r="DY659" s="2" t="n"/>
      <c r="DZ659" s="2" t="n"/>
      <c r="EA659" s="2" t="n"/>
      <c r="EB659" s="2" t="n"/>
      <c r="EC659" s="2" t="n"/>
    </row>
    <row r="660" ht="6.75" customHeight="1" s="118">
      <c r="A660" s="2" t="n"/>
      <c r="B660" s="2" t="n"/>
      <c r="C660" s="2" t="n"/>
      <c r="D660" s="2" t="n"/>
      <c r="E660" s="143" t="n"/>
      <c r="K660" s="144" t="n"/>
      <c r="L660" s="143" t="n"/>
      <c r="AT660" s="144"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43" t="n"/>
      <c r="BV660" s="144" t="n"/>
      <c r="BW660" s="143" t="n"/>
      <c r="CG660" s="144" t="n"/>
      <c r="DU660" s="144" t="n"/>
      <c r="DV660" s="2" t="n"/>
      <c r="DW660" s="2" t="n"/>
      <c r="DX660" s="2" t="n"/>
      <c r="DY660" s="2" t="n"/>
      <c r="DZ660" s="2" t="n"/>
      <c r="EA660" s="2" t="n"/>
      <c r="EB660" s="2" t="n"/>
      <c r="EC660" s="2" t="n"/>
    </row>
    <row r="661" ht="3.75" customHeight="1" s="118">
      <c r="A661" s="2" t="n"/>
      <c r="B661" s="2" t="n"/>
      <c r="C661" s="2" t="n"/>
      <c r="D661" s="2" t="n"/>
      <c r="E661" s="147" t="n"/>
      <c r="F661" s="148" t="n"/>
      <c r="G661" s="148" t="n"/>
      <c r="H661" s="148" t="n"/>
      <c r="I661" s="148" t="n"/>
      <c r="J661" s="148" t="n"/>
      <c r="K661" s="149" t="n"/>
      <c r="L661" s="147" t="n"/>
      <c r="M661" s="148" t="n"/>
      <c r="N661" s="148" t="n"/>
      <c r="O661" s="148" t="n"/>
      <c r="P661" s="148" t="n"/>
      <c r="Q661" s="148" t="n"/>
      <c r="R661" s="148" t="n"/>
      <c r="S661" s="148" t="n"/>
      <c r="T661" s="148" t="n"/>
      <c r="U661" s="148" t="n"/>
      <c r="X661" s="148" t="n"/>
      <c r="Y661" s="148" t="n"/>
      <c r="AC661" s="148" t="n"/>
      <c r="AD661" s="148" t="n"/>
      <c r="AH661" s="148" t="n"/>
      <c r="AI661" s="148" t="n"/>
      <c r="AJ661" s="148" t="n"/>
      <c r="AK661" s="148" t="n"/>
      <c r="AL661" s="148" t="n"/>
      <c r="AM661" s="148" t="n"/>
      <c r="AN661" s="148" t="n"/>
      <c r="AO661" s="148" t="n"/>
      <c r="AP661" s="148" t="n"/>
      <c r="AQ661" s="148" t="n"/>
      <c r="AR661" s="148" t="n"/>
      <c r="AS661" s="148" t="n"/>
      <c r="AT661" s="149"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43" t="n"/>
      <c r="BV661" s="144" t="n"/>
      <c r="BW661" s="143" t="n"/>
      <c r="CG661" s="144" t="n"/>
      <c r="DU661" s="144" t="n"/>
      <c r="DV661" s="2" t="n"/>
      <c r="DW661" s="2" t="n"/>
      <c r="DX661" s="2" t="n"/>
      <c r="DY661" s="2" t="n"/>
      <c r="DZ661" s="2" t="n"/>
      <c r="EA661" s="2" t="n"/>
      <c r="EB661" s="2" t="n"/>
      <c r="EC661" s="2" t="n"/>
    </row>
    <row r="662" ht="6.75" customHeight="1" s="118">
      <c r="A662" s="2" t="n"/>
      <c r="B662" s="2" t="n"/>
      <c r="C662" s="2" t="n"/>
      <c r="D662" s="2" t="n"/>
      <c r="E662" s="161" t="inlineStr">
        <is>
          <t>ふ り が な</t>
        </is>
      </c>
      <c r="F662" s="140" t="n"/>
      <c r="G662" s="140" t="n"/>
      <c r="H662" s="140" t="n"/>
      <c r="I662" s="140" t="n"/>
      <c r="J662" s="140" t="n"/>
      <c r="K662" s="141" t="n"/>
      <c r="L662" s="162">
        <f>計算!$J$10</f>
        <v/>
      </c>
      <c r="M662" s="140" t="n"/>
      <c r="N662" s="140" t="n"/>
      <c r="O662" s="140" t="n"/>
      <c r="P662" s="140" t="n"/>
      <c r="Q662" s="140" t="n"/>
      <c r="R662" s="140" t="n"/>
      <c r="S662" s="140" t="n"/>
      <c r="T662" s="140" t="n"/>
      <c r="U662" s="140" t="n"/>
      <c r="V662" s="140" t="n"/>
      <c r="W662" s="140" t="n"/>
      <c r="X662" s="140" t="n"/>
      <c r="Y662" s="140" t="n"/>
      <c r="Z662" s="140" t="n"/>
      <c r="AA662" s="140" t="n"/>
      <c r="AB662" s="140" t="n"/>
      <c r="AC662" s="140" t="n"/>
      <c r="AD662" s="140" t="n"/>
      <c r="AE662" s="140" t="n"/>
      <c r="AF662" s="140" t="n"/>
      <c r="AG662" s="140" t="n"/>
      <c r="AH662" s="140" t="n"/>
      <c r="AI662" s="140" t="n"/>
      <c r="AJ662" s="140" t="n"/>
      <c r="AK662" s="140" t="n"/>
      <c r="AL662" s="140" t="n"/>
      <c r="AM662" s="140" t="n"/>
      <c r="AN662" s="140" t="n"/>
      <c r="AO662" s="140" t="n"/>
      <c r="AP662" s="140" t="n"/>
      <c r="AQ662" s="140" t="n"/>
      <c r="AR662" s="140" t="n"/>
      <c r="AS662" s="140" t="n"/>
      <c r="AT662" s="140" t="n"/>
      <c r="AU662" s="140" t="n"/>
      <c r="AV662" s="140" t="n"/>
      <c r="AW662" s="140" t="n"/>
      <c r="AX662" s="140" t="n"/>
      <c r="AY662" s="140" t="n"/>
      <c r="AZ662" s="140" t="n"/>
      <c r="BA662" s="140" t="n"/>
      <c r="BB662" s="140" t="n"/>
      <c r="BC662" s="140" t="n"/>
      <c r="BD662" s="140" t="n"/>
      <c r="BE662" s="140" t="n"/>
      <c r="BF662" s="140" t="n"/>
      <c r="BG662" s="140" t="n"/>
      <c r="BH662" s="140" t="n"/>
      <c r="BI662" s="141" t="n"/>
      <c r="BJ662" s="2" t="n"/>
      <c r="BK662" s="2" t="n"/>
      <c r="BL662" s="2" t="n"/>
      <c r="BM662" s="2" t="n"/>
      <c r="BN662" s="2" t="n"/>
      <c r="BO662" s="2" t="n"/>
      <c r="BP662" s="143" t="n"/>
      <c r="BV662" s="144" t="n"/>
      <c r="BW662" s="143" t="n"/>
      <c r="CG662" s="144" t="n"/>
      <c r="DU662" s="144" t="n"/>
      <c r="DV662" s="2" t="n"/>
      <c r="DW662" s="2" t="n"/>
      <c r="DX662" s="2" t="n"/>
      <c r="DY662" s="2" t="n"/>
      <c r="DZ662" s="2" t="n"/>
      <c r="EA662" s="2" t="n"/>
      <c r="EB662" s="2" t="n"/>
      <c r="EC662" s="2" t="n"/>
    </row>
    <row r="663" ht="6.75" customHeight="1" s="118">
      <c r="A663" s="2" t="n"/>
      <c r="B663" s="2" t="n"/>
      <c r="C663" s="2" t="n"/>
      <c r="D663" s="2" t="n"/>
      <c r="E663" s="143" t="n"/>
      <c r="K663" s="144" t="n"/>
      <c r="BI663" s="144" t="n"/>
      <c r="BJ663" s="2" t="n"/>
      <c r="BK663" s="2" t="n"/>
      <c r="BL663" s="2" t="n"/>
      <c r="BM663" s="2" t="n"/>
      <c r="BN663" s="2" t="n"/>
      <c r="BO663" s="2" t="n"/>
      <c r="BP663" s="143" t="n"/>
      <c r="BV663" s="144" t="n"/>
      <c r="BW663" s="143" t="n"/>
      <c r="CG663" s="144" t="n"/>
      <c r="DU663" s="144" t="n"/>
      <c r="DV663" s="2" t="n"/>
      <c r="DW663" s="2" t="n"/>
      <c r="DX663" s="2" t="n"/>
      <c r="DY663" s="2" t="n"/>
      <c r="DZ663" s="2" t="n"/>
      <c r="EA663" s="2" t="n"/>
      <c r="EB663" s="2" t="n"/>
      <c r="EC663" s="2" t="n"/>
    </row>
    <row r="664" ht="6.75" customHeight="1" s="118">
      <c r="A664" s="2" t="n"/>
      <c r="B664" s="2" t="n"/>
      <c r="C664" s="2" t="n"/>
      <c r="D664" s="2" t="n"/>
      <c r="E664" s="163" t="n"/>
      <c r="F664" s="164" t="n"/>
      <c r="G664" s="164" t="n"/>
      <c r="H664" s="164" t="n"/>
      <c r="I664" s="164" t="n"/>
      <c r="J664" s="164" t="n"/>
      <c r="K664" s="165" t="n"/>
      <c r="L664" s="164" t="n"/>
      <c r="M664" s="164" t="n"/>
      <c r="N664" s="164" t="n"/>
      <c r="O664" s="164" t="n"/>
      <c r="P664" s="164" t="n"/>
      <c r="Q664" s="164" t="n"/>
      <c r="R664" s="164" t="n"/>
      <c r="S664" s="164" t="n"/>
      <c r="T664" s="164" t="n"/>
      <c r="U664" s="164" t="n"/>
      <c r="V664" s="164" t="n"/>
      <c r="W664" s="164" t="n"/>
      <c r="X664" s="164" t="n"/>
      <c r="Y664" s="164" t="n"/>
      <c r="Z664" s="164" t="n"/>
      <c r="AA664" s="164" t="n"/>
      <c r="AB664" s="164" t="n"/>
      <c r="AC664" s="164" t="n"/>
      <c r="AD664" s="164" t="n"/>
      <c r="AE664" s="164" t="n"/>
      <c r="AF664" s="164" t="n"/>
      <c r="AG664" s="164" t="n"/>
      <c r="AH664" s="164" t="n"/>
      <c r="AI664" s="164" t="n"/>
      <c r="AJ664" s="164" t="n"/>
      <c r="AK664" s="164" t="n"/>
      <c r="AL664" s="164" t="n"/>
      <c r="AM664" s="164" t="n"/>
      <c r="AN664" s="164" t="n"/>
      <c r="AO664" s="164" t="n"/>
      <c r="AP664" s="164" t="n"/>
      <c r="AQ664" s="164" t="n"/>
      <c r="AR664" s="164" t="n"/>
      <c r="AS664" s="164" t="n"/>
      <c r="AT664" s="164" t="n"/>
      <c r="AU664" s="164" t="n"/>
      <c r="AV664" s="164" t="n"/>
      <c r="AW664" s="164" t="n"/>
      <c r="AX664" s="164" t="n"/>
      <c r="AY664" s="164" t="n"/>
      <c r="AZ664" s="164" t="n"/>
      <c r="BA664" s="164" t="n"/>
      <c r="BB664" s="164" t="n"/>
      <c r="BC664" s="164" t="n"/>
      <c r="BD664" s="164" t="n"/>
      <c r="BE664" s="164" t="n"/>
      <c r="BF664" s="164" t="n"/>
      <c r="BG664" s="164" t="n"/>
      <c r="BH664" s="164" t="n"/>
      <c r="BI664" s="165" t="n"/>
      <c r="BJ664" s="2" t="n"/>
      <c r="BK664" s="2" t="n"/>
      <c r="BL664" s="2" t="n"/>
      <c r="BM664" s="2" t="n"/>
      <c r="BN664" s="2" t="n"/>
      <c r="BO664" s="2" t="n"/>
      <c r="BP664" s="143" t="n"/>
      <c r="BV664" s="144" t="n"/>
      <c r="BW664" s="143" t="n"/>
      <c r="CG664" s="144" t="n"/>
      <c r="DU664" s="144" t="n"/>
      <c r="DV664" s="2" t="n"/>
      <c r="DW664" s="2" t="n"/>
      <c r="DX664" s="2" t="n"/>
      <c r="DY664" s="2" t="n"/>
      <c r="DZ664" s="2" t="n"/>
      <c r="EA664" s="2" t="n"/>
      <c r="EB664" s="2" t="n"/>
      <c r="EC664" s="2" t="n"/>
    </row>
    <row r="665" ht="6.75" customHeight="1" s="118">
      <c r="A665" s="2" t="n"/>
      <c r="B665" s="2" t="n"/>
      <c r="C665" s="2" t="n"/>
      <c r="D665" s="2" t="n"/>
      <c r="E665" s="166" t="inlineStr">
        <is>
          <t>現住所</t>
        </is>
      </c>
      <c r="F665" s="167" t="n"/>
      <c r="G665" s="167" t="n"/>
      <c r="H665" s="167" t="n"/>
      <c r="I665" s="167" t="n"/>
      <c r="J665" s="167" t="n"/>
      <c r="K665" s="168" t="n"/>
      <c r="L665" s="107" t="inlineStr">
        <is>
          <t>〒</t>
        </is>
      </c>
      <c r="M665" s="167" t="n"/>
      <c r="N665" s="167" t="n"/>
      <c r="O665" s="167" t="n"/>
      <c r="P665" s="169">
        <f>計算!$H$10</f>
        <v/>
      </c>
      <c r="Q665" s="167" t="n"/>
      <c r="R665" s="167" t="n"/>
      <c r="S665" s="167" t="n"/>
      <c r="T665" s="167" t="n"/>
      <c r="U665" s="167" t="n"/>
      <c r="V665" s="167" t="n"/>
      <c r="W665" s="167" t="n"/>
      <c r="X665" s="167" t="n"/>
      <c r="Y665" s="167" t="n"/>
      <c r="Z665" s="167" t="n"/>
      <c r="AA665" s="167" t="n"/>
      <c r="AB665" s="167" t="n"/>
      <c r="AC665" s="167" t="n"/>
      <c r="AD665" s="167" t="n"/>
      <c r="AE665" s="167" t="n"/>
      <c r="AF665" s="167" t="n"/>
      <c r="AG665" s="167" t="n"/>
      <c r="AH665" s="167" t="n"/>
      <c r="AI665" s="167" t="n"/>
      <c r="AJ665" s="167"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43" t="n"/>
      <c r="BV665" s="144" t="n"/>
      <c r="BW665" s="143" t="n"/>
      <c r="CG665" s="144" t="n"/>
      <c r="DU665" s="144" t="n"/>
      <c r="DV665" s="2" t="n"/>
      <c r="DW665" s="2" t="n"/>
      <c r="DX665" s="2" t="n"/>
      <c r="DY665" s="2" t="n"/>
      <c r="DZ665" s="2" t="n"/>
      <c r="EA665" s="2" t="n"/>
      <c r="EB665" s="2" t="n"/>
      <c r="EC665" s="2" t="n"/>
    </row>
    <row r="666" ht="4.5" customHeight="1" s="118">
      <c r="A666" s="2" t="n"/>
      <c r="B666" s="2" t="n"/>
      <c r="C666" s="2" t="n"/>
      <c r="D666" s="2" t="n"/>
      <c r="E666" s="143" t="n"/>
      <c r="K666" s="144" t="n"/>
      <c r="L666" s="143"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47" t="n"/>
      <c r="BQ666" s="148" t="n"/>
      <c r="BR666" s="148" t="n"/>
      <c r="BS666" s="148" t="n"/>
      <c r="BT666" s="148" t="n"/>
      <c r="BU666" s="148" t="n"/>
      <c r="BV666" s="149" t="n"/>
      <c r="BW666" s="147" t="n"/>
      <c r="BX666" s="148" t="n"/>
      <c r="BY666" s="148" t="n"/>
      <c r="BZ666" s="148" t="n"/>
      <c r="CA666" s="148" t="n"/>
      <c r="CB666" s="148" t="n"/>
      <c r="CC666" s="148" t="n"/>
      <c r="CD666" s="148" t="n"/>
      <c r="CE666" s="148" t="n"/>
      <c r="CF666" s="148" t="n"/>
      <c r="CG666" s="149" t="n"/>
      <c r="DU666" s="144" t="n"/>
      <c r="DV666" s="2" t="n"/>
      <c r="DW666" s="2" t="n"/>
      <c r="DX666" s="2" t="n"/>
      <c r="DY666" s="2" t="n"/>
      <c r="DZ666" s="2" t="n"/>
      <c r="EA666" s="2" t="n"/>
      <c r="EB666" s="2" t="n"/>
      <c r="EC666" s="2" t="n"/>
    </row>
    <row r="667" ht="6.75" customHeight="1" s="118">
      <c r="A667" s="2" t="n"/>
      <c r="B667" s="2" t="n"/>
      <c r="C667" s="2" t="n"/>
      <c r="D667" s="2" t="n"/>
      <c r="E667" s="143" t="n"/>
      <c r="K667" s="144" t="n"/>
      <c r="L667" s="143"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0" t="inlineStr">
        <is>
          <t>校内外の諸活動</t>
        </is>
      </c>
      <c r="BQ667" s="140" t="n"/>
      <c r="BR667" s="140" t="n"/>
      <c r="BS667" s="140" t="n"/>
      <c r="BT667" s="140" t="n"/>
      <c r="BU667" s="140" t="n"/>
      <c r="BV667" s="141" t="n"/>
      <c r="BW667" s="171">
        <f>計算!$AQ$10</f>
        <v/>
      </c>
      <c r="BX667" s="140" t="n"/>
      <c r="BY667" s="140" t="n"/>
      <c r="BZ667" s="140" t="n"/>
      <c r="CA667" s="140" t="n"/>
      <c r="CB667" s="140" t="n"/>
      <c r="CC667" s="140" t="n"/>
      <c r="CD667" s="140" t="n"/>
      <c r="CE667" s="140" t="n"/>
      <c r="CF667" s="140" t="n"/>
      <c r="CG667" s="140" t="n"/>
      <c r="CH667" s="140" t="n"/>
      <c r="CI667" s="140" t="n"/>
      <c r="CJ667" s="140" t="n"/>
      <c r="CK667" s="140" t="n"/>
      <c r="CL667" s="140" t="n"/>
      <c r="CM667" s="140" t="n"/>
      <c r="CN667" s="140" t="n"/>
      <c r="CO667" s="140" t="n"/>
      <c r="CP667" s="140" t="n"/>
      <c r="CQ667" s="140" t="n"/>
      <c r="CR667" s="140" t="n"/>
      <c r="CS667" s="140" t="n"/>
      <c r="CT667" s="140" t="n"/>
      <c r="CU667" s="140" t="n"/>
      <c r="CV667" s="140" t="n"/>
      <c r="CW667" s="140" t="n"/>
      <c r="CX667" s="140" t="n"/>
      <c r="CY667" s="140" t="n"/>
      <c r="CZ667" s="140" t="n"/>
      <c r="DA667" s="140" t="n"/>
      <c r="DB667" s="140" t="n"/>
      <c r="DC667" s="140" t="n"/>
      <c r="DD667" s="140" t="n"/>
      <c r="DE667" s="140" t="n"/>
      <c r="DF667" s="140" t="n"/>
      <c r="DG667" s="140" t="n"/>
      <c r="DH667" s="140" t="n"/>
      <c r="DI667" s="140" t="n"/>
      <c r="DJ667" s="140" t="n"/>
      <c r="DK667" s="140" t="n"/>
      <c r="DL667" s="140" t="n"/>
      <c r="DM667" s="140" t="n"/>
      <c r="DN667" s="140" t="n"/>
      <c r="DO667" s="140" t="n"/>
      <c r="DP667" s="140" t="n"/>
      <c r="DQ667" s="140" t="n"/>
      <c r="DR667" s="140" t="n"/>
      <c r="DS667" s="140" t="n"/>
      <c r="DT667" s="140" t="n"/>
      <c r="DU667" s="141" t="n"/>
      <c r="DV667" s="7" t="n"/>
      <c r="DW667" s="2" t="n"/>
      <c r="DX667" s="2" t="n"/>
      <c r="DY667" s="2" t="n"/>
      <c r="DZ667" s="2" t="n"/>
      <c r="EA667" s="2" t="n"/>
      <c r="EB667" s="2" t="n"/>
      <c r="EC667" s="2" t="n"/>
    </row>
    <row r="668" ht="6.75" customHeight="1" s="118">
      <c r="A668" s="2" t="n"/>
      <c r="B668" s="2" t="n"/>
      <c r="C668" s="2" t="n"/>
      <c r="D668" s="2" t="n"/>
      <c r="E668" s="143" t="n"/>
      <c r="K668" s="144" t="n"/>
      <c r="L668" s="172">
        <f>計算!$I$10</f>
        <v/>
      </c>
      <c r="BI668" s="144" t="n"/>
      <c r="BJ668" s="2" t="n"/>
      <c r="BK668" s="2" t="n"/>
      <c r="BL668" s="2" t="n"/>
      <c r="BM668" s="2" t="n"/>
      <c r="BN668" s="2" t="n"/>
      <c r="BO668" s="2" t="n"/>
      <c r="BP668" s="143" t="n"/>
      <c r="BV668" s="144" t="n"/>
      <c r="DU668" s="144" t="n"/>
      <c r="DV668" s="7" t="n"/>
      <c r="DW668" s="2" t="n"/>
      <c r="DX668" s="2" t="n"/>
      <c r="DY668" s="2" t="n"/>
      <c r="DZ668" s="2" t="n"/>
      <c r="EA668" s="2" t="n"/>
      <c r="EB668" s="2" t="n"/>
      <c r="EC668" s="2" t="n"/>
    </row>
    <row r="669" ht="6.75" customHeight="1" s="118">
      <c r="A669" s="2" t="n"/>
      <c r="B669" s="2" t="n"/>
      <c r="C669" s="2" t="n"/>
      <c r="D669" s="2" t="n"/>
      <c r="E669" s="143" t="n"/>
      <c r="K669" s="144" t="n"/>
      <c r="L669" s="143" t="n"/>
      <c r="BI669" s="144" t="n"/>
      <c r="BJ669" s="2" t="n"/>
      <c r="BK669" s="2" t="n"/>
      <c r="BL669" s="2" t="n"/>
      <c r="BM669" s="2" t="n"/>
      <c r="BN669" s="2" t="n"/>
      <c r="BO669" s="2" t="n"/>
      <c r="BP669" s="143" t="n"/>
      <c r="BV669" s="144" t="n"/>
      <c r="DU669" s="144" t="n"/>
      <c r="DV669" s="7" t="n"/>
      <c r="DW669" s="2" t="n"/>
      <c r="DX669" s="2" t="n"/>
      <c r="DY669" s="2" t="n"/>
      <c r="DZ669" s="2" t="n"/>
      <c r="EA669" s="2" t="n"/>
      <c r="EB669" s="2" t="n"/>
      <c r="EC669" s="2" t="n"/>
    </row>
    <row r="670" ht="6.75" customHeight="1" s="118">
      <c r="A670" s="2" t="n"/>
      <c r="B670" s="2" t="n"/>
      <c r="C670" s="2" t="n"/>
      <c r="D670" s="2" t="n"/>
      <c r="E670" s="147" t="n"/>
      <c r="F670" s="148" t="n"/>
      <c r="G670" s="148" t="n"/>
      <c r="H670" s="148" t="n"/>
      <c r="I670" s="148" t="n"/>
      <c r="J670" s="148" t="n"/>
      <c r="K670" s="149" t="n"/>
      <c r="L670" s="147" t="n"/>
      <c r="M670" s="148" t="n"/>
      <c r="N670" s="148" t="n"/>
      <c r="O670" s="148" t="n"/>
      <c r="P670" s="148" t="n"/>
      <c r="Q670" s="148" t="n"/>
      <c r="R670" s="148" t="n"/>
      <c r="S670" s="148" t="n"/>
      <c r="T670" s="148" t="n"/>
      <c r="U670" s="148" t="n"/>
      <c r="V670" s="148" t="n"/>
      <c r="W670" s="148" t="n"/>
      <c r="X670" s="148" t="n"/>
      <c r="Y670" s="148" t="n"/>
      <c r="Z670" s="148" t="n"/>
      <c r="AA670" s="148" t="n"/>
      <c r="AB670" s="148" t="n"/>
      <c r="AC670" s="148" t="n"/>
      <c r="AD670" s="148" t="n"/>
      <c r="AE670" s="148" t="n"/>
      <c r="AF670" s="148" t="n"/>
      <c r="AG670" s="148" t="n"/>
      <c r="AH670" s="148" t="n"/>
      <c r="AI670" s="148" t="n"/>
      <c r="AJ670" s="148" t="n"/>
      <c r="AK670" s="148" t="n"/>
      <c r="AL670" s="148" t="n"/>
      <c r="AM670" s="148" t="n"/>
      <c r="AN670" s="148" t="n"/>
      <c r="AO670" s="148" t="n"/>
      <c r="AP670" s="148" t="n"/>
      <c r="AQ670" s="148" t="n"/>
      <c r="AR670" s="148" t="n"/>
      <c r="AS670" s="148" t="n"/>
      <c r="AT670" s="148" t="n"/>
      <c r="AU670" s="148" t="n"/>
      <c r="AV670" s="148" t="n"/>
      <c r="AW670" s="148" t="n"/>
      <c r="AX670" s="148" t="n"/>
      <c r="AY670" s="148" t="n"/>
      <c r="AZ670" s="148" t="n"/>
      <c r="BA670" s="148" t="n"/>
      <c r="BB670" s="148" t="n"/>
      <c r="BC670" s="148" t="n"/>
      <c r="BD670" s="148" t="n"/>
      <c r="BE670" s="148" t="n"/>
      <c r="BF670" s="148" t="n"/>
      <c r="BG670" s="148" t="n"/>
      <c r="BH670" s="148" t="n"/>
      <c r="BI670" s="149" t="n"/>
      <c r="BJ670" s="2" t="n"/>
      <c r="BK670" s="2" t="n"/>
      <c r="BL670" s="2" t="n"/>
      <c r="BM670" s="2" t="n"/>
      <c r="BN670" s="2" t="n"/>
      <c r="BO670" s="2" t="n"/>
      <c r="BP670" s="143" t="n"/>
      <c r="BV670" s="144" t="n"/>
      <c r="DU670" s="144" t="n"/>
      <c r="DV670" s="7" t="n"/>
      <c r="DW670" s="2" t="n"/>
      <c r="DX670" s="2" t="n"/>
      <c r="DY670" s="2" t="n"/>
      <c r="DZ670" s="2" t="n"/>
      <c r="EA670" s="2" t="n"/>
      <c r="EB670" s="2" t="n"/>
      <c r="EC670" s="2" t="n"/>
    </row>
    <row r="671" ht="6.75" customHeight="1" s="118">
      <c r="A671" s="2" t="n"/>
      <c r="B671" s="2" t="n"/>
      <c r="C671" s="2" t="n"/>
      <c r="D671" s="2" t="n"/>
      <c r="E671" s="161" t="inlineStr">
        <is>
          <t>ふ り が な</t>
        </is>
      </c>
      <c r="F671" s="140" t="n"/>
      <c r="G671" s="140" t="n"/>
      <c r="H671" s="140" t="n"/>
      <c r="I671" s="140" t="n"/>
      <c r="J671" s="140" t="n"/>
      <c r="K671" s="141" t="n"/>
      <c r="L671" s="162">
        <f>計算!$M$10</f>
        <v/>
      </c>
      <c r="M671" s="140" t="n"/>
      <c r="N671" s="140" t="n"/>
      <c r="O671" s="140" t="n"/>
      <c r="P671" s="140" t="n"/>
      <c r="Q671" s="140" t="n"/>
      <c r="R671" s="140" t="n"/>
      <c r="S671" s="140" t="n"/>
      <c r="T671" s="140" t="n"/>
      <c r="U671" s="140" t="n"/>
      <c r="V671" s="140" t="n"/>
      <c r="W671" s="140" t="n"/>
      <c r="X671" s="140" t="n"/>
      <c r="Y671" s="140" t="n"/>
      <c r="Z671" s="140" t="n"/>
      <c r="AA671" s="140" t="n"/>
      <c r="AB671" s="140" t="n"/>
      <c r="AC671" s="140" t="n"/>
      <c r="AD671" s="140" t="n"/>
      <c r="AE671" s="140" t="n"/>
      <c r="AF671" s="140" t="n"/>
      <c r="AG671" s="140" t="n"/>
      <c r="AH671" s="140" t="n"/>
      <c r="AI671" s="140" t="n"/>
      <c r="AJ671" s="140" t="n"/>
      <c r="AK671" s="140" t="n"/>
      <c r="AL671" s="140" t="n"/>
      <c r="AM671" s="140" t="n"/>
      <c r="AN671" s="140" t="n"/>
      <c r="AO671" s="140" t="n"/>
      <c r="AP671" s="140" t="n"/>
      <c r="AQ671" s="140" t="n"/>
      <c r="AR671" s="140" t="n"/>
      <c r="AS671" s="140" t="n"/>
      <c r="AT671" s="140" t="n"/>
      <c r="AU671" s="140" t="n"/>
      <c r="AV671" s="140" t="n"/>
      <c r="AW671" s="140" t="n"/>
      <c r="AX671" s="140" t="n"/>
      <c r="AY671" s="140" t="n"/>
      <c r="AZ671" s="140" t="n"/>
      <c r="BA671" s="140" t="n"/>
      <c r="BB671" s="140" t="n"/>
      <c r="BC671" s="140" t="n"/>
      <c r="BD671" s="140" t="n"/>
      <c r="BE671" s="140" t="n"/>
      <c r="BF671" s="140" t="n"/>
      <c r="BG671" s="140" t="n"/>
      <c r="BH671" s="140" t="n"/>
      <c r="BI671" s="141" t="n"/>
      <c r="BJ671" s="2" t="n"/>
      <c r="BK671" s="2" t="n"/>
      <c r="BL671" s="2" t="n"/>
      <c r="BM671" s="2" t="n"/>
      <c r="BN671" s="2" t="n"/>
      <c r="BO671" s="2" t="n"/>
      <c r="BP671" s="143" t="n"/>
      <c r="BV671" s="144" t="n"/>
      <c r="DU671" s="144" t="n"/>
      <c r="DV671" s="7" t="n"/>
      <c r="DW671" s="2" t="n"/>
      <c r="DX671" s="2" t="n"/>
      <c r="DY671" s="2" t="n"/>
      <c r="DZ671" s="2" t="n"/>
      <c r="EA671" s="2" t="n"/>
      <c r="EB671" s="2" t="n"/>
      <c r="EC671" s="2" t="n"/>
    </row>
    <row r="672" ht="6.75" customHeight="1" s="118">
      <c r="A672" s="2" t="n"/>
      <c r="B672" s="2" t="n"/>
      <c r="C672" s="2" t="n"/>
      <c r="D672" s="2" t="n"/>
      <c r="E672" s="143" t="n"/>
      <c r="K672" s="144" t="n"/>
      <c r="BI672" s="144" t="n"/>
      <c r="BJ672" s="2" t="n"/>
      <c r="BK672" s="2" t="n"/>
      <c r="BL672" s="2" t="n"/>
      <c r="BM672" s="2" t="n"/>
      <c r="BN672" s="2" t="n"/>
      <c r="BO672" s="2" t="n"/>
      <c r="BP672" s="143" t="n"/>
      <c r="BV672" s="144" t="n"/>
      <c r="DU672" s="144" t="n"/>
      <c r="DV672" s="7" t="n"/>
      <c r="DW672" s="2" t="n"/>
      <c r="DX672" s="2" t="n"/>
      <c r="DY672" s="2" t="n"/>
      <c r="DZ672" s="2" t="n"/>
      <c r="EA672" s="2" t="n"/>
      <c r="EB672" s="2" t="n"/>
      <c r="EC672" s="2" t="n"/>
    </row>
    <row r="673" ht="6.75" customHeight="1" s="118">
      <c r="A673" s="2" t="n"/>
      <c r="B673" s="2" t="n"/>
      <c r="C673" s="2" t="n"/>
      <c r="D673" s="2" t="n"/>
      <c r="E673" s="163" t="n"/>
      <c r="F673" s="164" t="n"/>
      <c r="G673" s="164" t="n"/>
      <c r="H673" s="164" t="n"/>
      <c r="I673" s="164" t="n"/>
      <c r="J673" s="164" t="n"/>
      <c r="K673" s="165" t="n"/>
      <c r="L673" s="164" t="n"/>
      <c r="M673" s="164" t="n"/>
      <c r="N673" s="164" t="n"/>
      <c r="O673" s="164" t="n"/>
      <c r="P673" s="164" t="n"/>
      <c r="Q673" s="164" t="n"/>
      <c r="R673" s="164" t="n"/>
      <c r="S673" s="164" t="n"/>
      <c r="T673" s="164" t="n"/>
      <c r="U673" s="164" t="n"/>
      <c r="V673" s="164" t="n"/>
      <c r="W673" s="164" t="n"/>
      <c r="X673" s="164" t="n"/>
      <c r="Y673" s="164" t="n"/>
      <c r="Z673" s="164" t="n"/>
      <c r="AA673" s="164" t="n"/>
      <c r="AB673" s="164" t="n"/>
      <c r="AC673" s="164" t="n"/>
      <c r="AD673" s="164" t="n"/>
      <c r="AE673" s="164" t="n"/>
      <c r="AF673" s="164" t="n"/>
      <c r="AG673" s="164" t="n"/>
      <c r="AH673" s="164" t="n"/>
      <c r="AI673" s="164" t="n"/>
      <c r="AJ673" s="164" t="n"/>
      <c r="AK673" s="164" t="n"/>
      <c r="AL673" s="164" t="n"/>
      <c r="AM673" s="164" t="n"/>
      <c r="AN673" s="164" t="n"/>
      <c r="AO673" s="164" t="n"/>
      <c r="AP673" s="164" t="n"/>
      <c r="AQ673" s="164" t="n"/>
      <c r="AR673" s="164" t="n"/>
      <c r="AS673" s="164" t="n"/>
      <c r="AT673" s="164" t="n"/>
      <c r="AU673" s="164" t="n"/>
      <c r="AV673" s="164" t="n"/>
      <c r="AW673" s="164" t="n"/>
      <c r="AX673" s="164" t="n"/>
      <c r="AY673" s="164" t="n"/>
      <c r="AZ673" s="164" t="n"/>
      <c r="BA673" s="164" t="n"/>
      <c r="BB673" s="164" t="n"/>
      <c r="BC673" s="164" t="n"/>
      <c r="BD673" s="164" t="n"/>
      <c r="BE673" s="164" t="n"/>
      <c r="BF673" s="164" t="n"/>
      <c r="BG673" s="164" t="n"/>
      <c r="BH673" s="164" t="n"/>
      <c r="BI673" s="165" t="n"/>
      <c r="BJ673" s="2" t="n"/>
      <c r="BK673" s="2" t="n"/>
      <c r="BL673" s="2" t="n"/>
      <c r="BM673" s="2" t="n"/>
      <c r="BN673" s="2" t="n"/>
      <c r="BO673" s="2" t="n"/>
      <c r="BP673" s="143" t="n"/>
      <c r="BV673" s="144" t="n"/>
      <c r="DU673" s="144" t="n"/>
      <c r="DV673" s="7" t="n"/>
      <c r="DW673" s="2" t="n"/>
      <c r="DX673" s="2" t="n"/>
      <c r="DY673" s="2" t="n"/>
      <c r="DZ673" s="2" t="n"/>
      <c r="EA673" s="2" t="n"/>
      <c r="EB673" s="2" t="n"/>
      <c r="EC673" s="2" t="n"/>
    </row>
    <row r="674" ht="6.75" customHeight="1" s="118">
      <c r="A674" s="2" t="n"/>
      <c r="B674" s="2" t="n"/>
      <c r="C674" s="2" t="n"/>
      <c r="D674" s="2" t="n"/>
      <c r="E674" s="166" t="inlineStr">
        <is>
          <t>連絡先</t>
        </is>
      </c>
      <c r="F674" s="167" t="n"/>
      <c r="G674" s="167" t="n"/>
      <c r="H674" s="167" t="n"/>
      <c r="I674" s="167" t="n"/>
      <c r="J674" s="167" t="n"/>
      <c r="K674" s="168" t="n"/>
      <c r="L674" s="107" t="inlineStr">
        <is>
          <t>〒</t>
        </is>
      </c>
      <c r="M674" s="167" t="n"/>
      <c r="N674" s="167" t="n"/>
      <c r="O674" s="167" t="n"/>
      <c r="P674" s="173">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43" t="n"/>
      <c r="BV674" s="144" t="n"/>
      <c r="DU674" s="144" t="n"/>
      <c r="DV674" s="7" t="n"/>
      <c r="DW674" s="2" t="n"/>
      <c r="DX674" s="2" t="n"/>
      <c r="DY674" s="2" t="n"/>
      <c r="DZ674" s="2" t="n"/>
      <c r="EA674" s="2" t="n"/>
      <c r="EB674" s="2" t="n"/>
      <c r="EC674" s="2" t="n"/>
    </row>
    <row r="675" ht="6.75" customHeight="1" s="118">
      <c r="A675" s="2" t="n"/>
      <c r="B675" s="2" t="n"/>
      <c r="C675" s="2" t="n"/>
      <c r="D675" s="2" t="n"/>
      <c r="E675" s="143" t="n"/>
      <c r="K675" s="144" t="n"/>
      <c r="L675" s="143"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43" t="n"/>
      <c r="BV675" s="144" t="n"/>
      <c r="DU675" s="144" t="n"/>
      <c r="DV675" s="7" t="n"/>
      <c r="DW675" s="2" t="n"/>
      <c r="DX675" s="2" t="n"/>
      <c r="DY675" s="2" t="n"/>
      <c r="DZ675" s="2" t="n"/>
      <c r="EA675" s="2" t="n"/>
      <c r="EB675" s="2" t="n"/>
      <c r="EC675" s="2" t="n"/>
    </row>
    <row r="676" ht="6.75" customHeight="1" s="118">
      <c r="A676" s="2" t="n"/>
      <c r="B676" s="2" t="n"/>
      <c r="C676" s="2" t="n"/>
      <c r="D676" s="2" t="n"/>
      <c r="E676" s="143" t="n"/>
      <c r="K676" s="144" t="n"/>
      <c r="L676" s="143"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43" t="n"/>
      <c r="BV676" s="144" t="n"/>
      <c r="DU676" s="144" t="n"/>
      <c r="DV676" s="7" t="n"/>
      <c r="DW676" s="2" t="n"/>
      <c r="DX676" s="2" t="n"/>
      <c r="DY676" s="2" t="n"/>
      <c r="DZ676" s="2" t="n"/>
      <c r="EA676" s="2" t="n"/>
      <c r="EB676" s="2" t="n"/>
      <c r="EC676" s="2" t="n"/>
    </row>
    <row r="677" ht="6.75" customHeight="1" s="118">
      <c r="A677" s="2" t="n"/>
      <c r="B677" s="2" t="n"/>
      <c r="C677" s="2" t="n"/>
      <c r="D677" s="2" t="n"/>
      <c r="E677" s="143" t="n"/>
      <c r="K677" s="144" t="n"/>
      <c r="L677" s="174">
        <f>計算!$L$10</f>
        <v/>
      </c>
      <c r="BI677" s="144" t="n"/>
      <c r="BJ677" s="2" t="n"/>
      <c r="BK677" s="2" t="n"/>
      <c r="BL677" s="2" t="n"/>
      <c r="BM677" s="2" t="n"/>
      <c r="BN677" s="2" t="n"/>
      <c r="BO677" s="2" t="n"/>
      <c r="BP677" s="143" t="n"/>
      <c r="BV677" s="144" t="n"/>
      <c r="DU677" s="144" t="n"/>
      <c r="DV677" s="7" t="n"/>
      <c r="DW677" s="2" t="n"/>
      <c r="DX677" s="2" t="n"/>
      <c r="DY677" s="2" t="n"/>
      <c r="DZ677" s="2" t="n"/>
      <c r="EA677" s="2" t="n"/>
      <c r="EB677" s="2" t="n"/>
      <c r="EC677" s="2" t="n"/>
    </row>
    <row r="678" ht="6.75" customHeight="1" s="118">
      <c r="A678" s="2" t="n"/>
      <c r="B678" s="2" t="n"/>
      <c r="C678" s="2" t="n"/>
      <c r="D678" s="2" t="n"/>
      <c r="E678" s="147" t="n"/>
      <c r="F678" s="148" t="n"/>
      <c r="G678" s="148" t="n"/>
      <c r="H678" s="148" t="n"/>
      <c r="I678" s="148" t="n"/>
      <c r="J678" s="148" t="n"/>
      <c r="K678" s="149" t="n"/>
      <c r="L678" s="148" t="n"/>
      <c r="M678" s="148" t="n"/>
      <c r="N678" s="148" t="n"/>
      <c r="O678" s="148" t="n"/>
      <c r="P678" s="148" t="n"/>
      <c r="Q678" s="148" t="n"/>
      <c r="R678" s="148" t="n"/>
      <c r="S678" s="148" t="n"/>
      <c r="T678" s="148" t="n"/>
      <c r="U678" s="148" t="n"/>
      <c r="V678" s="148" t="n"/>
      <c r="W678" s="148" t="n"/>
      <c r="X678" s="148" t="n"/>
      <c r="Y678" s="148" t="n"/>
      <c r="Z678" s="148" t="n"/>
      <c r="AA678" s="148" t="n"/>
      <c r="AB678" s="148" t="n"/>
      <c r="AC678" s="148" t="n"/>
      <c r="AD678" s="148" t="n"/>
      <c r="AE678" s="148" t="n"/>
      <c r="AF678" s="148" t="n"/>
      <c r="AG678" s="148" t="n"/>
      <c r="AH678" s="148" t="n"/>
      <c r="AI678" s="148" t="n"/>
      <c r="AJ678" s="148" t="n"/>
      <c r="AK678" s="148" t="n"/>
      <c r="AL678" s="148" t="n"/>
      <c r="AM678" s="148" t="n"/>
      <c r="AN678" s="148" t="n"/>
      <c r="AO678" s="148" t="n"/>
      <c r="AP678" s="148" t="n"/>
      <c r="AQ678" s="148" t="n"/>
      <c r="AR678" s="148" t="n"/>
      <c r="AS678" s="148" t="n"/>
      <c r="AT678" s="148" t="n"/>
      <c r="AU678" s="148" t="n"/>
      <c r="AV678" s="148" t="n"/>
      <c r="AW678" s="148" t="n"/>
      <c r="AX678" s="148" t="n"/>
      <c r="AY678" s="148" t="n"/>
      <c r="AZ678" s="148" t="n"/>
      <c r="BA678" s="148" t="n"/>
      <c r="BB678" s="148" t="n"/>
      <c r="BC678" s="148" t="n"/>
      <c r="BD678" s="148" t="n"/>
      <c r="BE678" s="148" t="n"/>
      <c r="BF678" s="148" t="n"/>
      <c r="BG678" s="148" t="n"/>
      <c r="BH678" s="148" t="n"/>
      <c r="BI678" s="149" t="n"/>
      <c r="BJ678" s="2" t="n"/>
      <c r="BK678" s="2" t="n"/>
      <c r="BL678" s="2" t="n"/>
      <c r="BM678" s="2" t="n"/>
      <c r="BN678" s="2" t="n"/>
      <c r="BO678" s="2" t="n"/>
      <c r="BP678" s="143" t="n"/>
      <c r="BV678" s="144" t="n"/>
      <c r="DU678" s="144"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43" t="n"/>
      <c r="BV679" s="144" t="n"/>
      <c r="DU679" s="144"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43" t="n"/>
      <c r="BV680" s="144" t="n"/>
      <c r="DU680" s="144"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43" t="n"/>
      <c r="BV681" s="144" t="n"/>
      <c r="DU681" s="144"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43" t="n"/>
      <c r="BV682" s="144" t="n"/>
      <c r="DU682" s="144"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43" t="n"/>
      <c r="BV683" s="144" t="n"/>
      <c r="DU683" s="144"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75" t="n"/>
      <c r="BQ684" s="140" t="n"/>
      <c r="BR684" s="176" t="n"/>
      <c r="BS684" s="140" t="n"/>
      <c r="BT684" s="140" t="n"/>
      <c r="BU684" s="28" t="n"/>
      <c r="BV684" s="29" t="n"/>
      <c r="BW684" s="177">
        <f>計算!$AR$10</f>
        <v/>
      </c>
      <c r="BX684" s="140" t="n"/>
      <c r="BY684" s="140" t="n"/>
      <c r="BZ684" s="140" t="n"/>
      <c r="CA684" s="140" t="n"/>
      <c r="CB684" s="140" t="n"/>
      <c r="CC684" s="140" t="n"/>
      <c r="CD684" s="140" t="n"/>
      <c r="CE684" s="140" t="n"/>
      <c r="CF684" s="140" t="n"/>
      <c r="CG684" s="140" t="n"/>
      <c r="CH684" s="140" t="n"/>
      <c r="CI684" s="140" t="n"/>
      <c r="CJ684" s="140" t="n"/>
      <c r="CK684" s="140" t="n"/>
      <c r="CL684" s="140" t="n"/>
      <c r="CM684" s="140" t="n"/>
      <c r="CN684" s="140" t="n"/>
      <c r="CO684" s="140" t="n"/>
      <c r="CP684" s="140" t="n"/>
      <c r="CQ684" s="140" t="n"/>
      <c r="CR684" s="140" t="n"/>
      <c r="CS684" s="140" t="n"/>
      <c r="CT684" s="140" t="n"/>
      <c r="CU684" s="140" t="n"/>
      <c r="CV684" s="140" t="n"/>
      <c r="CW684" s="140" t="n"/>
      <c r="CX684" s="140" t="n"/>
      <c r="CY684" s="140" t="n"/>
      <c r="CZ684" s="140" t="n"/>
      <c r="DA684" s="140" t="n"/>
      <c r="DB684" s="140" t="n"/>
      <c r="DC684" s="140" t="n"/>
      <c r="DD684" s="140" t="n"/>
      <c r="DE684" s="140" t="n"/>
      <c r="DF684" s="140" t="n"/>
      <c r="DG684" s="140" t="n"/>
      <c r="DH684" s="140" t="n"/>
      <c r="DI684" s="140" t="n"/>
      <c r="DJ684" s="140" t="n"/>
      <c r="DK684" s="140" t="n"/>
      <c r="DL684" s="140" t="n"/>
      <c r="DM684" s="140" t="n"/>
      <c r="DN684" s="140" t="n"/>
      <c r="DO684" s="140" t="n"/>
      <c r="DP684" s="140" t="n"/>
      <c r="DQ684" s="140" t="n"/>
      <c r="DR684" s="140" t="n"/>
      <c r="DS684" s="140" t="n"/>
      <c r="DT684" s="140" t="n"/>
      <c r="DU684" s="141"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43" t="n"/>
      <c r="BU685" s="31" t="n"/>
      <c r="BV685" s="32" t="n"/>
      <c r="DU685" s="144"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43" t="n"/>
      <c r="BU686" s="72" t="n"/>
      <c r="BV686" s="144" t="n"/>
      <c r="DU686" s="144"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43" t="n"/>
      <c r="BV687" s="144" t="n"/>
      <c r="DU687" s="144"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43" t="n"/>
      <c r="BV688" s="144" t="n"/>
      <c r="DU688" s="144"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43" t="n"/>
      <c r="BV689" s="144" t="n"/>
      <c r="DU689" s="144" t="n"/>
      <c r="DV689" s="7" t="n"/>
      <c r="DW689" s="2" t="n"/>
      <c r="DX689" s="2" t="n"/>
      <c r="DY689" s="2" t="n"/>
      <c r="DZ689" s="2" t="n"/>
      <c r="EA689" s="2" t="n"/>
      <c r="EB689" s="2" t="n"/>
      <c r="EC689" s="2" t="n"/>
    </row>
    <row r="690" ht="6.75" customHeight="1" s="118">
      <c r="A690" s="2" t="n"/>
      <c r="B690" s="2" t="n"/>
      <c r="C690" s="2" t="n"/>
      <c r="D690" s="2" t="n"/>
      <c r="E690" s="178" t="inlineStr">
        <is>
          <t>在籍校</t>
        </is>
      </c>
      <c r="F690" s="140" t="n"/>
      <c r="G690" s="140" t="n"/>
      <c r="H690" s="140" t="n"/>
      <c r="I690" s="140" t="n"/>
      <c r="J690" s="140" t="n"/>
      <c r="K690" s="141"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0" t="n"/>
      <c r="AY690" s="140" t="n"/>
      <c r="AZ690" s="140" t="n"/>
      <c r="BA690" s="140" t="n"/>
      <c r="BB690" s="140" t="n"/>
      <c r="BC690" s="140" t="n"/>
      <c r="BD690" s="140" t="n"/>
      <c r="BE690" s="140" t="n"/>
      <c r="BF690" s="140" t="n"/>
      <c r="BG690" s="140" t="n"/>
      <c r="BH690" s="140" t="n"/>
      <c r="BI690" s="141" t="n"/>
      <c r="BJ690" s="2" t="n"/>
      <c r="BK690" s="2" t="n"/>
      <c r="BL690" s="2" t="n"/>
      <c r="BM690" s="2" t="n"/>
      <c r="BN690" s="2" t="n"/>
      <c r="BO690" s="2" t="n"/>
      <c r="BP690" s="143" t="n"/>
      <c r="BV690" s="144" t="n"/>
      <c r="DU690" s="144" t="n"/>
      <c r="DV690" s="2" t="n"/>
      <c r="DW690" s="2" t="n"/>
      <c r="DX690" s="2" t="n"/>
      <c r="DY690" s="2" t="n"/>
      <c r="DZ690" s="2" t="n"/>
      <c r="EA690" s="2" t="n"/>
      <c r="EB690" s="2" t="n"/>
      <c r="EC690" s="2" t="n"/>
    </row>
    <row r="691" ht="6.75" customHeight="1" s="118">
      <c r="A691" s="2" t="n"/>
      <c r="B691" s="2" t="n"/>
      <c r="C691" s="2" t="n"/>
      <c r="D691" s="2" t="n"/>
      <c r="E691" s="143" t="n"/>
      <c r="K691" s="144" t="n"/>
      <c r="L691" s="36" t="n"/>
      <c r="M691" s="19" t="n"/>
      <c r="N691" s="19" t="n"/>
      <c r="O691" s="19" t="n"/>
      <c r="P691" s="19" t="n"/>
      <c r="Q691" s="19" t="n"/>
      <c r="R691" s="19" t="n"/>
      <c r="S691" s="19" t="n"/>
      <c r="T691" s="19" t="n"/>
      <c r="U691" s="19" t="n"/>
      <c r="V691" s="19" t="n"/>
      <c r="W691" s="19" t="n"/>
      <c r="X691" s="37" t="n"/>
      <c r="Y691" s="179">
        <f>計算!$N$10</f>
        <v/>
      </c>
      <c r="BI691" s="144" t="n"/>
      <c r="BJ691" s="2" t="n"/>
      <c r="BK691" s="2" t="n"/>
      <c r="BL691" s="2" t="n"/>
      <c r="BM691" s="2" t="n"/>
      <c r="BN691" s="2" t="n"/>
      <c r="BO691" s="2" t="n"/>
      <c r="BP691" s="143" t="n"/>
      <c r="BV691" s="144" t="n"/>
      <c r="DU691" s="144" t="n"/>
      <c r="DV691" s="2" t="n"/>
      <c r="DW691" s="2" t="n"/>
      <c r="DX691" s="2" t="n"/>
      <c r="DY691" s="2" t="n"/>
      <c r="DZ691" s="2" t="n"/>
      <c r="EA691" s="2" t="n"/>
      <c r="EB691" s="2" t="n"/>
      <c r="EC691" s="2" t="n"/>
    </row>
    <row r="692" ht="6.75" customHeight="1" s="118">
      <c r="A692" s="2" t="n"/>
      <c r="B692" s="2" t="n"/>
      <c r="C692" s="2" t="n"/>
      <c r="D692" s="2" t="n"/>
      <c r="E692" s="143" t="n"/>
      <c r="K692" s="144" t="n"/>
      <c r="L692" s="36" t="n"/>
      <c r="M692" s="19" t="n"/>
      <c r="N692" s="19" t="n"/>
      <c r="O692" s="19" t="n"/>
      <c r="P692" s="180">
        <f>IF(計算!$B$10="","",設定!$B$6)&amp;""</f>
        <v/>
      </c>
      <c r="S692" s="11" t="n"/>
      <c r="T692" s="11" t="n"/>
      <c r="U692" s="181">
        <f>IF(計算!$B$10="","",設定!$B$7)&amp;""</f>
        <v/>
      </c>
      <c r="W692" s="11" t="n"/>
      <c r="X692" s="12" t="n"/>
      <c r="Y692" s="143" t="n"/>
      <c r="BI692" s="144" t="n"/>
      <c r="BJ692" s="2" t="n"/>
      <c r="BK692" s="2" t="n"/>
      <c r="BL692" s="2" t="n"/>
      <c r="BM692" s="2" t="n"/>
      <c r="BN692" s="2" t="n"/>
      <c r="BO692" s="2" t="n"/>
      <c r="BP692" s="143" t="n"/>
      <c r="BV692" s="144" t="n"/>
      <c r="DU692" s="144" t="n"/>
      <c r="DV692" s="2" t="n"/>
      <c r="DW692" s="2" t="n"/>
      <c r="DX692" s="2" t="n"/>
      <c r="DY692" s="2" t="n"/>
      <c r="DZ692" s="2" t="n"/>
      <c r="EA692" s="2" t="n"/>
      <c r="EB692" s="2" t="n"/>
      <c r="EC692" s="2" t="n"/>
    </row>
    <row r="693" ht="6.75" customHeight="1" s="118">
      <c r="A693" s="2" t="n"/>
      <c r="B693" s="2" t="n"/>
      <c r="C693" s="2" t="n"/>
      <c r="D693" s="2" t="n"/>
      <c r="E693" s="143" t="n"/>
      <c r="K693" s="144" t="n"/>
      <c r="L693" s="92" t="inlineStr">
        <is>
          <t>令和</t>
        </is>
      </c>
      <c r="S693" s="52" t="inlineStr">
        <is>
          <t>年</t>
        </is>
      </c>
      <c r="W693" s="53" t="inlineStr">
        <is>
          <t>月</t>
        </is>
      </c>
      <c r="X693" s="144" t="n"/>
      <c r="Y693" s="143" t="n"/>
      <c r="BI693" s="144" t="n"/>
      <c r="BJ693" s="2" t="n"/>
      <c r="BK693" s="2" t="n"/>
      <c r="BL693" s="2" t="n"/>
      <c r="BM693" s="2" t="n"/>
      <c r="BN693" s="2" t="n"/>
      <c r="BO693" s="2" t="n"/>
      <c r="BP693" s="143" t="n"/>
      <c r="BV693" s="144" t="n"/>
      <c r="DU693" s="144" t="n"/>
      <c r="DV693" s="2" t="n"/>
      <c r="DW693" s="2" t="n"/>
      <c r="DX693" s="2" t="n"/>
      <c r="DY693" s="2" t="n"/>
      <c r="DZ693" s="2" t="n"/>
      <c r="EA693" s="2" t="n"/>
      <c r="EB693" s="2" t="n"/>
      <c r="EC693" s="2" t="n"/>
    </row>
    <row r="694" ht="6.75" customHeight="1" s="118">
      <c r="A694" s="2" t="n"/>
      <c r="B694" s="2" t="n"/>
      <c r="C694" s="2" t="n"/>
      <c r="D694" s="2" t="n"/>
      <c r="E694" s="143" t="n"/>
      <c r="K694" s="144" t="n"/>
      <c r="L694" s="143" t="n"/>
      <c r="X694" s="144" t="n"/>
      <c r="Y694" s="143" t="n"/>
      <c r="AW694" s="75" t="inlineStr">
        <is>
          <t>卒業</t>
        </is>
      </c>
      <c r="BI694" s="144" t="n"/>
      <c r="BJ694" s="2" t="n"/>
      <c r="BK694" s="2" t="n"/>
      <c r="BL694" s="2" t="n"/>
      <c r="BM694" s="2" t="n"/>
      <c r="BN694" s="2" t="n"/>
      <c r="BO694" s="2" t="n"/>
      <c r="BP694" s="143" t="n"/>
      <c r="BV694" s="144" t="n"/>
      <c r="DU694" s="144" t="n"/>
      <c r="DV694" s="2" t="n"/>
      <c r="DW694" s="2" t="n"/>
      <c r="DX694" s="2" t="n"/>
      <c r="DY694" s="2" t="n"/>
      <c r="DZ694" s="2" t="n"/>
      <c r="EA694" s="2" t="n"/>
      <c r="EB694" s="2" t="n"/>
      <c r="EC694" s="2" t="n"/>
    </row>
    <row r="695" ht="6.75" customHeight="1" s="118">
      <c r="A695" s="2" t="n"/>
      <c r="B695" s="2" t="n"/>
      <c r="C695" s="2" t="n"/>
      <c r="D695" s="2" t="n"/>
      <c r="E695" s="143" t="n"/>
      <c r="K695" s="144" t="n"/>
      <c r="L695" s="36" t="n"/>
      <c r="M695" s="19" t="n"/>
      <c r="N695" s="19" t="n"/>
      <c r="O695" s="19" t="n"/>
      <c r="P695" s="19" t="n"/>
      <c r="Q695" s="19" t="n"/>
      <c r="R695" s="19" t="n"/>
      <c r="S695" s="19" t="n"/>
      <c r="T695" s="19" t="n"/>
      <c r="U695" s="19" t="n"/>
      <c r="V695" s="19" t="n"/>
      <c r="W695" s="19" t="n"/>
      <c r="X695" s="37" t="n"/>
      <c r="Y695" s="143" t="n"/>
      <c r="BI695" s="144" t="n"/>
      <c r="BJ695" s="2" t="n"/>
      <c r="BK695" s="2" t="n"/>
      <c r="BL695" s="2" t="n"/>
      <c r="BM695" s="2" t="n"/>
      <c r="BN695" s="2" t="n"/>
      <c r="BO695" s="2" t="n"/>
      <c r="BP695" s="143" t="n"/>
      <c r="BV695" s="144" t="n"/>
      <c r="DU695" s="144" t="n"/>
      <c r="DV695" s="2" t="n"/>
      <c r="DW695" s="2" t="n"/>
      <c r="DX695" s="2" t="n"/>
      <c r="DY695" s="2" t="n"/>
      <c r="DZ695" s="2" t="n"/>
      <c r="EA695" s="2" t="n"/>
      <c r="EB695" s="2" t="n"/>
      <c r="EC695" s="2" t="n"/>
    </row>
    <row r="696" ht="6.75" customHeight="1" s="118">
      <c r="A696" s="2" t="n"/>
      <c r="B696" s="2" t="n"/>
      <c r="C696" s="2" t="n"/>
      <c r="D696" s="2" t="n"/>
      <c r="E696" s="143" t="n"/>
      <c r="K696" s="144" t="n"/>
      <c r="L696" s="36" t="n"/>
      <c r="M696" s="19" t="n"/>
      <c r="N696" s="19" t="n"/>
      <c r="O696" s="19" t="n"/>
      <c r="P696" s="19" t="n"/>
      <c r="Q696" s="19" t="n"/>
      <c r="R696" s="19" t="n"/>
      <c r="S696" s="19" t="n"/>
      <c r="T696" s="19" t="n"/>
      <c r="U696" s="19" t="n"/>
      <c r="V696" s="19" t="n"/>
      <c r="W696" s="19" t="n"/>
      <c r="X696" s="37" t="n"/>
      <c r="Y696" s="143" t="n"/>
      <c r="BI696" s="144" t="n"/>
      <c r="BJ696" s="2" t="n"/>
      <c r="BK696" s="2" t="n"/>
      <c r="BL696" s="2" t="n"/>
      <c r="BM696" s="2" t="n"/>
      <c r="BN696" s="2" t="n"/>
      <c r="BO696" s="2" t="n"/>
      <c r="BP696" s="143" t="n"/>
      <c r="BV696" s="144" t="n"/>
      <c r="DU696" s="144" t="n"/>
      <c r="DV696" s="2" t="n"/>
      <c r="DW696" s="2" t="n"/>
      <c r="DX696" s="2" t="n"/>
      <c r="DY696" s="2" t="n"/>
      <c r="DZ696" s="2" t="n"/>
      <c r="EA696" s="2" t="n"/>
      <c r="EB696" s="2" t="n"/>
      <c r="EC696" s="2" t="n"/>
    </row>
    <row r="697" ht="6.75" customHeight="1" s="118">
      <c r="A697" s="2" t="n"/>
      <c r="B697" s="2" t="n"/>
      <c r="C697" s="2" t="n"/>
      <c r="D697" s="2" t="n"/>
      <c r="E697" s="147" t="n"/>
      <c r="F697" s="148" t="n"/>
      <c r="G697" s="148" t="n"/>
      <c r="H697" s="148" t="n"/>
      <c r="I697" s="148" t="n"/>
      <c r="J697" s="148" t="n"/>
      <c r="K697" s="149"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48" t="n"/>
      <c r="AX697" s="148" t="n"/>
      <c r="AY697" s="148" t="n"/>
      <c r="AZ697" s="148" t="n"/>
      <c r="BA697" s="148" t="n"/>
      <c r="BB697" s="148" t="n"/>
      <c r="BC697" s="148" t="n"/>
      <c r="BD697" s="148" t="n"/>
      <c r="BE697" s="148" t="n"/>
      <c r="BF697" s="148" t="n"/>
      <c r="BG697" s="148" t="n"/>
      <c r="BH697" s="148" t="n"/>
      <c r="BI697" s="149" t="n"/>
      <c r="BJ697" s="2" t="n"/>
      <c r="BK697" s="2" t="n"/>
      <c r="BL697" s="2" t="n"/>
      <c r="BM697" s="2" t="n"/>
      <c r="BN697" s="2" t="n"/>
      <c r="BO697" s="2" t="n"/>
      <c r="BP697" s="143" t="n"/>
      <c r="BV697" s="144" t="n"/>
      <c r="DU697" s="144"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0" t="n"/>
      <c r="U698" s="17" t="n"/>
      <c r="V698" s="17" t="n"/>
      <c r="W698" s="76" t="n"/>
      <c r="X698" s="140"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43" t="n"/>
      <c r="BV698" s="144" t="n"/>
      <c r="DU698" s="144"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43" t="n"/>
      <c r="BV699" s="144" t="n"/>
      <c r="DU699" s="144"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43" t="n"/>
      <c r="BV700" s="144" t="n"/>
      <c r="DU700" s="144" t="n"/>
      <c r="DV700" s="2" t="n"/>
      <c r="DW700" s="2" t="n"/>
      <c r="DX700" s="2" t="n"/>
      <c r="DY700" s="2" t="n"/>
      <c r="DZ700" s="2" t="n"/>
      <c r="EA700" s="2" t="n"/>
      <c r="EB700" s="2" t="n"/>
      <c r="EC700" s="2" t="n"/>
    </row>
    <row r="701" ht="6.75" customHeight="1" s="118">
      <c r="A701" s="2" t="n"/>
      <c r="B701" s="2" t="n"/>
      <c r="C701" s="2" t="n"/>
      <c r="D701" s="2" t="n"/>
      <c r="E701" s="182" t="inlineStr">
        <is>
          <t>職　歴</t>
        </is>
      </c>
      <c r="K701" s="144" t="n"/>
      <c r="L701" s="54" t="inlineStr">
        <is>
          <t>平成</t>
        </is>
      </c>
      <c r="M701" s="140" t="n"/>
      <c r="N701" s="140" t="n"/>
      <c r="O701" s="140" t="n"/>
      <c r="P701" s="19" t="n"/>
      <c r="Q701" s="19" t="n"/>
      <c r="R701" s="19" t="n"/>
      <c r="S701" s="19" t="n"/>
      <c r="T701" s="19" t="n"/>
      <c r="U701" s="19" t="n"/>
      <c r="V701" s="19" t="n"/>
      <c r="W701" s="19" t="n"/>
      <c r="X701" s="37" t="n"/>
      <c r="Y701" s="172">
        <f>計算!$AV$10</f>
        <v/>
      </c>
      <c r="BI701" s="144" t="n"/>
      <c r="BJ701" s="2" t="n"/>
      <c r="BK701" s="2" t="n"/>
      <c r="BL701" s="2" t="n"/>
      <c r="BM701" s="2" t="n"/>
      <c r="BN701" s="2" t="n"/>
      <c r="BO701" s="2" t="n"/>
      <c r="BP701" s="143" t="n"/>
      <c r="BV701" s="144" t="n"/>
      <c r="DU701" s="144" t="n"/>
      <c r="DV701" s="2" t="n"/>
      <c r="DW701" s="2" t="n"/>
      <c r="DX701" s="2" t="n"/>
      <c r="DY701" s="2" t="n"/>
      <c r="DZ701" s="2" t="n"/>
      <c r="EA701" s="2" t="n"/>
      <c r="EB701" s="2" t="n"/>
      <c r="EC701" s="2" t="n"/>
    </row>
    <row r="702" ht="6.75" customHeight="1" s="118">
      <c r="A702" s="2" t="n"/>
      <c r="B702" s="2" t="n"/>
      <c r="C702" s="2" t="n"/>
      <c r="D702" s="2" t="n"/>
      <c r="E702" s="143" t="n"/>
      <c r="K702" s="144" t="n"/>
      <c r="L702" s="143" t="n"/>
      <c r="P702" s="19" t="n"/>
      <c r="Q702" s="19" t="n"/>
      <c r="R702" s="19" t="n"/>
      <c r="S702" s="19" t="n"/>
      <c r="T702" s="19" t="n"/>
      <c r="U702" s="19" t="n"/>
      <c r="V702" s="19" t="n"/>
      <c r="W702" s="19" t="n"/>
      <c r="X702" s="37" t="n"/>
      <c r="Y702" s="143" t="n"/>
      <c r="BI702" s="144" t="n"/>
      <c r="BJ702" s="2" t="n"/>
      <c r="BK702" s="2" t="n"/>
      <c r="BL702" s="2" t="n"/>
      <c r="BM702" s="2" t="n"/>
      <c r="BN702" s="2" t="n"/>
      <c r="BO702" s="2" t="n"/>
      <c r="BP702" s="143" t="n"/>
      <c r="BV702" s="144" t="n"/>
      <c r="DU702" s="144" t="n"/>
      <c r="DV702" s="2" t="n"/>
      <c r="DW702" s="2" t="n"/>
      <c r="DX702" s="2" t="n"/>
      <c r="DY702" s="2" t="n"/>
      <c r="DZ702" s="2" t="n"/>
      <c r="EA702" s="2" t="n"/>
      <c r="EB702" s="2" t="n"/>
      <c r="EC702" s="2" t="n"/>
    </row>
    <row r="703" ht="6.75" customHeight="1" s="118">
      <c r="A703" s="2" t="n"/>
      <c r="B703" s="2" t="n"/>
      <c r="C703" s="2" t="n"/>
      <c r="D703" s="2" t="n"/>
      <c r="E703" s="143" t="n"/>
      <c r="K703" s="144" t="n"/>
      <c r="L703" s="143" t="n"/>
      <c r="P703" s="180">
        <f>計算!$AT$10</f>
        <v/>
      </c>
      <c r="S703" s="52" t="inlineStr">
        <is>
          <t>年</t>
        </is>
      </c>
      <c r="U703" s="181">
        <f>計算!$AU$10</f>
        <v/>
      </c>
      <c r="W703" s="53" t="inlineStr">
        <is>
          <t>月</t>
        </is>
      </c>
      <c r="X703" s="144" t="n"/>
      <c r="Y703" s="143" t="n"/>
      <c r="BI703" s="144" t="n"/>
      <c r="BJ703" s="2" t="n"/>
      <c r="BK703" s="2" t="n"/>
      <c r="BL703" s="2" t="n"/>
      <c r="BM703" s="2" t="n"/>
      <c r="BN703" s="2" t="n"/>
      <c r="BO703" s="2" t="n"/>
      <c r="BP703" s="143" t="n"/>
      <c r="BV703" s="144" t="n"/>
      <c r="DU703" s="144" t="n"/>
      <c r="DV703" s="2" t="n"/>
      <c r="DW703" s="2" t="n"/>
      <c r="DX703" s="2" t="n"/>
      <c r="DY703" s="2" t="n"/>
      <c r="DZ703" s="2" t="n"/>
      <c r="EA703" s="2" t="n"/>
      <c r="EB703" s="2" t="n"/>
      <c r="EC703" s="2" t="n"/>
    </row>
    <row r="704" ht="6.75" customHeight="1" s="118">
      <c r="A704" s="2" t="n"/>
      <c r="B704" s="2" t="n"/>
      <c r="C704" s="2" t="n"/>
      <c r="D704" s="2" t="n"/>
      <c r="E704" s="143" t="n"/>
      <c r="K704" s="144" t="n"/>
      <c r="L704" s="49" t="inlineStr">
        <is>
          <t>令和</t>
        </is>
      </c>
      <c r="X704" s="144" t="n"/>
      <c r="Y704" s="143" t="n"/>
      <c r="BI704" s="144" t="n"/>
      <c r="BJ704" s="2" t="n"/>
      <c r="BK704" s="2" t="n"/>
      <c r="BL704" s="2" t="n"/>
      <c r="BM704" s="2" t="n"/>
      <c r="BN704" s="2" t="n"/>
      <c r="BO704" s="2" t="n"/>
      <c r="BP704" s="143" t="n"/>
      <c r="BV704" s="144" t="n"/>
      <c r="DU704" s="144" t="n"/>
      <c r="DV704" s="2" t="n"/>
      <c r="DW704" s="2" t="n"/>
      <c r="DX704" s="2" t="n"/>
      <c r="DY704" s="2" t="n"/>
      <c r="DZ704" s="2" t="n"/>
      <c r="EA704" s="2" t="n"/>
      <c r="EB704" s="2" t="n"/>
      <c r="EC704" s="2" t="n"/>
    </row>
    <row r="705" ht="6.75" customHeight="1" s="118">
      <c r="A705" s="2" t="n"/>
      <c r="B705" s="2" t="n"/>
      <c r="C705" s="2" t="n"/>
      <c r="D705" s="2" t="n"/>
      <c r="E705" s="143" t="n"/>
      <c r="K705" s="144" t="n"/>
      <c r="L705" s="143" t="n"/>
      <c r="P705" s="19" t="n"/>
      <c r="Q705" s="19" t="n"/>
      <c r="R705" s="19" t="n"/>
      <c r="S705" s="19" t="n"/>
      <c r="T705" s="19" t="n"/>
      <c r="U705" s="19" t="n"/>
      <c r="V705" s="19" t="n"/>
      <c r="W705" s="19" t="n"/>
      <c r="X705" s="37" t="n"/>
      <c r="Y705" s="143" t="n"/>
      <c r="BI705" s="144" t="n"/>
      <c r="BJ705" s="2" t="n"/>
      <c r="BK705" s="2" t="n"/>
      <c r="BL705" s="2" t="n"/>
      <c r="BM705" s="2" t="n"/>
      <c r="BN705" s="2" t="n"/>
      <c r="BO705" s="2" t="n"/>
      <c r="BP705" s="143" t="n"/>
      <c r="BV705" s="144" t="n"/>
      <c r="DU705" s="144" t="n"/>
      <c r="DV705" s="2" t="n"/>
      <c r="DW705" s="2" t="n"/>
      <c r="DX705" s="2" t="n"/>
      <c r="DY705" s="2" t="n"/>
      <c r="DZ705" s="2" t="n"/>
      <c r="EA705" s="2" t="n"/>
      <c r="EB705" s="2" t="n"/>
      <c r="EC705" s="2" t="n"/>
    </row>
    <row r="706" ht="5.25" customHeight="1" s="118">
      <c r="A706" s="2" t="n"/>
      <c r="B706" s="2" t="n"/>
      <c r="C706" s="2" t="n"/>
      <c r="D706" s="2" t="n"/>
      <c r="E706" s="143" t="n"/>
      <c r="K706" s="144" t="n"/>
      <c r="L706" s="147" t="n"/>
      <c r="M706" s="148" t="n"/>
      <c r="N706" s="148" t="n"/>
      <c r="O706" s="148" t="n"/>
      <c r="P706" s="20" t="n"/>
      <c r="Q706" s="20" t="n"/>
      <c r="R706" s="20" t="n"/>
      <c r="S706" s="20" t="n"/>
      <c r="T706" s="20" t="n"/>
      <c r="U706" s="20" t="n"/>
      <c r="V706" s="20" t="n"/>
      <c r="W706" s="20" t="n"/>
      <c r="X706" s="39" t="n"/>
      <c r="Y706" s="147" t="n"/>
      <c r="Z706" s="148" t="n"/>
      <c r="AA706" s="148" t="n"/>
      <c r="AB706" s="148" t="n"/>
      <c r="AC706" s="148" t="n"/>
      <c r="AD706" s="148" t="n"/>
      <c r="AE706" s="148" t="n"/>
      <c r="AF706" s="148" t="n"/>
      <c r="AG706" s="148" t="n"/>
      <c r="AH706" s="148" t="n"/>
      <c r="AI706" s="148" t="n"/>
      <c r="AJ706" s="148" t="n"/>
      <c r="AK706" s="148" t="n"/>
      <c r="AL706" s="148" t="n"/>
      <c r="AM706" s="148" t="n"/>
      <c r="AN706" s="148" t="n"/>
      <c r="AO706" s="148" t="n"/>
      <c r="AP706" s="148" t="n"/>
      <c r="AQ706" s="148" t="n"/>
      <c r="AR706" s="148" t="n"/>
      <c r="AS706" s="148" t="n"/>
      <c r="AT706" s="148" t="n"/>
      <c r="AU706" s="148" t="n"/>
      <c r="AV706" s="148" t="n"/>
      <c r="AW706" s="148" t="n"/>
      <c r="AX706" s="148" t="n"/>
      <c r="AY706" s="148" t="n"/>
      <c r="AZ706" s="148" t="n"/>
      <c r="BA706" s="148" t="n"/>
      <c r="BB706" s="148" t="n"/>
      <c r="BC706" s="148" t="n"/>
      <c r="BD706" s="148" t="n"/>
      <c r="BE706" s="148" t="n"/>
      <c r="BF706" s="148" t="n"/>
      <c r="BG706" s="148" t="n"/>
      <c r="BH706" s="148" t="n"/>
      <c r="BI706" s="149" t="n"/>
      <c r="BJ706" s="2" t="n"/>
      <c r="BK706" s="2" t="n"/>
      <c r="BL706" s="2" t="n"/>
      <c r="BM706" s="2" t="n"/>
      <c r="BN706" s="2" t="n"/>
      <c r="BO706" s="2" t="n"/>
      <c r="BP706" s="143" t="n"/>
      <c r="BV706" s="144" t="n"/>
      <c r="DU706" s="144" t="n"/>
      <c r="DV706" s="2" t="n"/>
      <c r="DW706" s="2" t="n"/>
      <c r="DX706" s="2" t="n"/>
      <c r="DY706" s="2" t="n"/>
      <c r="DZ706" s="2" t="n"/>
      <c r="EA706" s="2" t="n"/>
      <c r="EB706" s="2" t="n"/>
      <c r="EC706" s="2" t="n"/>
    </row>
    <row r="707" ht="6.75" customHeight="1" s="118">
      <c r="A707" s="2" t="n"/>
      <c r="B707" s="2" t="n"/>
      <c r="C707" s="2" t="n"/>
      <c r="D707" s="2" t="n"/>
      <c r="E707" s="143" t="n"/>
      <c r="K707" s="144" t="n"/>
      <c r="L707" s="54" t="inlineStr">
        <is>
          <t>平成</t>
        </is>
      </c>
      <c r="M707" s="140" t="n"/>
      <c r="N707" s="140" t="n"/>
      <c r="O707" s="140" t="n"/>
      <c r="P707" s="18" t="n"/>
      <c r="Q707" s="18" t="n"/>
      <c r="R707" s="18" t="n"/>
      <c r="S707" s="18" t="n"/>
      <c r="T707" s="18" t="n"/>
      <c r="U707" s="18" t="n"/>
      <c r="V707" s="18" t="n"/>
      <c r="W707" s="18" t="n"/>
      <c r="X707" s="35" t="n"/>
      <c r="Y707" s="172">
        <f>計算!$AY$10</f>
        <v/>
      </c>
      <c r="BI707" s="144" t="n"/>
      <c r="BJ707" s="2" t="n"/>
      <c r="BK707" s="2" t="n"/>
      <c r="BL707" s="2" t="n"/>
      <c r="BM707" s="2" t="n"/>
      <c r="BN707" s="2" t="n"/>
      <c r="BO707" s="2" t="n"/>
      <c r="BP707" s="143" t="n"/>
      <c r="BV707" s="144" t="n"/>
      <c r="DU707" s="144" t="n"/>
      <c r="DV707" s="2" t="n"/>
      <c r="DW707" s="2" t="n"/>
      <c r="DX707" s="2" t="n"/>
      <c r="DY707" s="2" t="n"/>
      <c r="DZ707" s="2" t="n"/>
      <c r="EA707" s="2" t="n"/>
      <c r="EB707" s="2" t="n"/>
      <c r="EC707" s="2" t="n"/>
    </row>
    <row r="708" ht="6.75" customHeight="1" s="118">
      <c r="A708" s="2" t="n"/>
      <c r="B708" s="2" t="n"/>
      <c r="C708" s="2" t="n"/>
      <c r="D708" s="2" t="n"/>
      <c r="E708" s="143" t="n"/>
      <c r="K708" s="144" t="n"/>
      <c r="L708" s="143" t="n"/>
      <c r="P708" s="19" t="n"/>
      <c r="Q708" s="19" t="n"/>
      <c r="R708" s="19" t="n"/>
      <c r="S708" s="19" t="n"/>
      <c r="T708" s="19" t="n"/>
      <c r="U708" s="19" t="n"/>
      <c r="V708" s="19" t="n"/>
      <c r="W708" s="19" t="n"/>
      <c r="X708" s="37" t="n"/>
      <c r="Y708" s="143" t="n"/>
      <c r="BI708" s="144" t="n"/>
      <c r="BJ708" s="2" t="n"/>
      <c r="BK708" s="2" t="n"/>
      <c r="BL708" s="2" t="n"/>
      <c r="BM708" s="2" t="n"/>
      <c r="BN708" s="2" t="n"/>
      <c r="BO708" s="2" t="n"/>
      <c r="BP708" s="143" t="n"/>
      <c r="BV708" s="144" t="n"/>
      <c r="DU708" s="144" t="n"/>
      <c r="DV708" s="2" t="n"/>
      <c r="DW708" s="2" t="n"/>
      <c r="DX708" s="2" t="n"/>
      <c r="DY708" s="2" t="n"/>
      <c r="DZ708" s="2" t="n"/>
      <c r="EA708" s="2" t="n"/>
      <c r="EB708" s="2" t="n"/>
      <c r="EC708" s="2" t="n"/>
    </row>
    <row r="709" ht="6.75" customHeight="1" s="118">
      <c r="A709" s="2" t="n"/>
      <c r="B709" s="2" t="n"/>
      <c r="C709" s="2" t="n"/>
      <c r="D709" s="2" t="n"/>
      <c r="E709" s="143" t="n"/>
      <c r="K709" s="144" t="n"/>
      <c r="L709" s="143" t="n"/>
      <c r="P709" s="180">
        <f>計算!$AW$10</f>
        <v/>
      </c>
      <c r="S709" s="52" t="inlineStr">
        <is>
          <t>年</t>
        </is>
      </c>
      <c r="U709" s="181">
        <f>計算!$AX$10</f>
        <v/>
      </c>
      <c r="W709" s="53" t="inlineStr">
        <is>
          <t>月</t>
        </is>
      </c>
      <c r="X709" s="144" t="n"/>
      <c r="Y709" s="143" t="n"/>
      <c r="BI709" s="144" t="n"/>
      <c r="BJ709" s="2" t="n"/>
      <c r="BK709" s="2" t="n"/>
      <c r="BL709" s="2" t="n"/>
      <c r="BM709" s="2" t="n"/>
      <c r="BN709" s="2" t="n"/>
      <c r="BO709" s="2" t="n"/>
      <c r="BP709" s="143" t="n"/>
      <c r="BV709" s="144" t="n"/>
      <c r="DU709" s="144" t="n"/>
      <c r="DV709" s="2" t="n"/>
      <c r="DW709" s="2" t="n"/>
      <c r="DX709" s="2" t="n"/>
      <c r="DY709" s="2" t="n"/>
      <c r="DZ709" s="2" t="n"/>
      <c r="EA709" s="2" t="n"/>
      <c r="EB709" s="2" t="n"/>
      <c r="EC709" s="2" t="n"/>
    </row>
    <row r="710" ht="6.75" customHeight="1" s="118">
      <c r="A710" s="2" t="n"/>
      <c r="B710" s="2" t="n"/>
      <c r="C710" s="2" t="n"/>
      <c r="D710" s="2" t="n"/>
      <c r="E710" s="143" t="n"/>
      <c r="K710" s="144" t="n"/>
      <c r="L710" s="49" t="inlineStr">
        <is>
          <t>令和</t>
        </is>
      </c>
      <c r="X710" s="144" t="n"/>
      <c r="Y710" s="143" t="n"/>
      <c r="BI710" s="144" t="n"/>
      <c r="BJ710" s="2" t="n"/>
      <c r="BK710" s="2" t="n"/>
      <c r="BL710" s="2" t="n"/>
      <c r="BM710" s="2" t="n"/>
      <c r="BN710" s="2" t="n"/>
      <c r="BO710" s="2" t="n"/>
      <c r="BP710" s="143" t="n"/>
      <c r="BV710" s="144" t="n"/>
      <c r="DU710" s="144" t="n"/>
      <c r="DV710" s="2" t="n"/>
      <c r="DW710" s="2" t="n"/>
      <c r="DX710" s="2" t="n"/>
      <c r="DY710" s="2" t="n"/>
      <c r="DZ710" s="2" t="n"/>
      <c r="EA710" s="2" t="n"/>
      <c r="EB710" s="2" t="n"/>
      <c r="EC710" s="2" t="n"/>
    </row>
    <row r="711" ht="6.75" customHeight="1" s="118">
      <c r="A711" s="2" t="n"/>
      <c r="B711" s="2" t="n"/>
      <c r="C711" s="2" t="n"/>
      <c r="D711" s="2" t="n"/>
      <c r="E711" s="143" t="n"/>
      <c r="K711" s="144" t="n"/>
      <c r="L711" s="143" t="n"/>
      <c r="P711" s="19" t="n"/>
      <c r="Q711" s="19" t="n"/>
      <c r="R711" s="19" t="n"/>
      <c r="S711" s="19" t="n"/>
      <c r="T711" s="19" t="n"/>
      <c r="U711" s="19" t="n"/>
      <c r="V711" s="19" t="n"/>
      <c r="W711" s="19" t="n"/>
      <c r="X711" s="37" t="n"/>
      <c r="Y711" s="143" t="n"/>
      <c r="BI711" s="144" t="n"/>
      <c r="BJ711" s="2" t="n"/>
      <c r="BK711" s="2" t="n"/>
      <c r="BL711" s="2" t="n"/>
      <c r="BM711" s="2" t="n"/>
      <c r="BN711" s="2" t="n"/>
      <c r="BO711" s="2" t="n"/>
      <c r="BP711" s="143" t="n"/>
      <c r="BU711" s="43" t="n"/>
      <c r="BV711" s="44" t="n"/>
      <c r="DU711" s="144" t="n"/>
      <c r="DV711" s="2" t="n"/>
      <c r="DW711" s="2" t="n"/>
      <c r="DX711" s="2" t="n"/>
      <c r="DY711" s="2" t="n"/>
      <c r="DZ711" s="2" t="n"/>
      <c r="EA711" s="2" t="n"/>
      <c r="EB711" s="2" t="n"/>
      <c r="EC711" s="2" t="n"/>
    </row>
    <row r="712" ht="4.5" customHeight="1" s="118">
      <c r="A712" s="2" t="n"/>
      <c r="B712" s="2" t="n"/>
      <c r="C712" s="2" t="n"/>
      <c r="D712" s="2" t="n"/>
      <c r="E712" s="143" t="n"/>
      <c r="K712" s="144" t="n"/>
      <c r="L712" s="147" t="n"/>
      <c r="M712" s="148" t="n"/>
      <c r="N712" s="148" t="n"/>
      <c r="O712" s="148" t="n"/>
      <c r="P712" s="20" t="n"/>
      <c r="Q712" s="20" t="n"/>
      <c r="R712" s="20" t="n"/>
      <c r="S712" s="20" t="n"/>
      <c r="T712" s="20" t="n"/>
      <c r="U712" s="20" t="n"/>
      <c r="V712" s="20" t="n"/>
      <c r="W712" s="20" t="n"/>
      <c r="X712" s="39" t="n"/>
      <c r="Y712" s="147" t="n"/>
      <c r="Z712" s="148" t="n"/>
      <c r="AA712" s="148" t="n"/>
      <c r="AB712" s="148" t="n"/>
      <c r="AC712" s="148" t="n"/>
      <c r="AD712" s="148" t="n"/>
      <c r="AE712" s="148" t="n"/>
      <c r="AF712" s="148" t="n"/>
      <c r="AG712" s="148" t="n"/>
      <c r="AH712" s="148" t="n"/>
      <c r="AI712" s="148" t="n"/>
      <c r="AJ712" s="148" t="n"/>
      <c r="AK712" s="148" t="n"/>
      <c r="AL712" s="148" t="n"/>
      <c r="AM712" s="148" t="n"/>
      <c r="AN712" s="148" t="n"/>
      <c r="AO712" s="148" t="n"/>
      <c r="AP712" s="148" t="n"/>
      <c r="AQ712" s="148" t="n"/>
      <c r="AR712" s="148" t="n"/>
      <c r="AS712" s="148" t="n"/>
      <c r="AT712" s="148" t="n"/>
      <c r="AU712" s="148" t="n"/>
      <c r="AV712" s="148" t="n"/>
      <c r="AW712" s="148" t="n"/>
      <c r="AX712" s="148" t="n"/>
      <c r="AY712" s="148" t="n"/>
      <c r="AZ712" s="148" t="n"/>
      <c r="BA712" s="148" t="n"/>
      <c r="BB712" s="148" t="n"/>
      <c r="BC712" s="148" t="n"/>
      <c r="BD712" s="148" t="n"/>
      <c r="BE712" s="148" t="n"/>
      <c r="BF712" s="148" t="n"/>
      <c r="BG712" s="148" t="n"/>
      <c r="BH712" s="148" t="n"/>
      <c r="BI712" s="149" t="n"/>
      <c r="BJ712" s="2" t="n"/>
      <c r="BK712" s="2" t="n"/>
      <c r="BL712" s="2" t="n"/>
      <c r="BM712" s="2" t="n"/>
      <c r="BN712" s="2" t="n"/>
      <c r="BO712" s="2" t="n"/>
      <c r="BP712" s="147" t="n"/>
      <c r="BQ712" s="148" t="n"/>
      <c r="BR712" s="148" t="n"/>
      <c r="BS712" s="148" t="n"/>
      <c r="BT712" s="148" t="n"/>
      <c r="BU712" s="42" t="n"/>
      <c r="BV712" s="45" t="n"/>
      <c r="BW712" s="148" t="n"/>
      <c r="BX712" s="148" t="n"/>
      <c r="BY712" s="148" t="n"/>
      <c r="BZ712" s="148" t="n"/>
      <c r="CA712" s="148" t="n"/>
      <c r="CB712" s="148" t="n"/>
      <c r="CC712" s="148" t="n"/>
      <c r="CD712" s="148" t="n"/>
      <c r="CE712" s="148" t="n"/>
      <c r="CF712" s="148" t="n"/>
      <c r="CG712" s="148" t="n"/>
      <c r="CH712" s="148" t="n"/>
      <c r="CI712" s="148" t="n"/>
      <c r="CJ712" s="148" t="n"/>
      <c r="CK712" s="148" t="n"/>
      <c r="CL712" s="148" t="n"/>
      <c r="CM712" s="148" t="n"/>
      <c r="CN712" s="148" t="n"/>
      <c r="CO712" s="148" t="n"/>
      <c r="CP712" s="148" t="n"/>
      <c r="CQ712" s="148" t="n"/>
      <c r="CR712" s="148" t="n"/>
      <c r="CS712" s="148" t="n"/>
      <c r="CT712" s="148" t="n"/>
      <c r="CU712" s="148" t="n"/>
      <c r="CV712" s="148" t="n"/>
      <c r="CW712" s="148" t="n"/>
      <c r="CX712" s="148" t="n"/>
      <c r="CY712" s="148" t="n"/>
      <c r="CZ712" s="148" t="n"/>
      <c r="DA712" s="148" t="n"/>
      <c r="DB712" s="148" t="n"/>
      <c r="DC712" s="148" t="n"/>
      <c r="DD712" s="148" t="n"/>
      <c r="DE712" s="148" t="n"/>
      <c r="DF712" s="148" t="n"/>
      <c r="DG712" s="148" t="n"/>
      <c r="DH712" s="148" t="n"/>
      <c r="DI712" s="148" t="n"/>
      <c r="DJ712" s="148" t="n"/>
      <c r="DK712" s="148" t="n"/>
      <c r="DL712" s="148" t="n"/>
      <c r="DM712" s="148" t="n"/>
      <c r="DN712" s="148" t="n"/>
      <c r="DO712" s="148" t="n"/>
      <c r="DP712" s="148" t="n"/>
      <c r="DQ712" s="148" t="n"/>
      <c r="DR712" s="148" t="n"/>
      <c r="DS712" s="148" t="n"/>
      <c r="DT712" s="148" t="n"/>
      <c r="DU712" s="149" t="n"/>
      <c r="DV712" s="2" t="n"/>
      <c r="DW712" s="2" t="n"/>
      <c r="DX712" s="2" t="n"/>
      <c r="DY712" s="2" t="n"/>
      <c r="DZ712" s="2" t="n"/>
      <c r="EA712" s="2" t="n"/>
      <c r="EB712" s="2" t="n"/>
      <c r="EC712" s="2" t="n"/>
    </row>
    <row r="713" ht="6.75" customHeight="1" s="118">
      <c r="A713" s="2" t="n"/>
      <c r="B713" s="2" t="n"/>
      <c r="C713" s="2" t="n"/>
      <c r="D713" s="2" t="n"/>
      <c r="E713" s="143" t="n"/>
      <c r="K713" s="144" t="n"/>
      <c r="L713" s="54" t="inlineStr">
        <is>
          <t>平成</t>
        </is>
      </c>
      <c r="M713" s="140" t="n"/>
      <c r="N713" s="140" t="n"/>
      <c r="O713" s="140"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39" t="inlineStr">
        <is>
          <t>備　考</t>
        </is>
      </c>
      <c r="BQ713" s="140" t="n"/>
      <c r="BR713" s="140" t="n"/>
      <c r="BS713" s="140" t="n"/>
      <c r="BT713" s="140" t="n"/>
      <c r="BU713" s="140" t="n"/>
      <c r="BV713" s="141" t="n"/>
      <c r="BW713" s="177">
        <f>計算!$AS$10</f>
        <v/>
      </c>
      <c r="BX713" s="140" t="n"/>
      <c r="BY713" s="140" t="n"/>
      <c r="BZ713" s="140" t="n"/>
      <c r="CA713" s="140" t="n"/>
      <c r="CB713" s="140" t="n"/>
      <c r="CC713" s="140" t="n"/>
      <c r="CD713" s="140" t="n"/>
      <c r="CE713" s="140" t="n"/>
      <c r="CF713" s="140" t="n"/>
      <c r="CG713" s="140" t="n"/>
      <c r="CH713" s="140" t="n"/>
      <c r="CI713" s="140" t="n"/>
      <c r="CJ713" s="140" t="n"/>
      <c r="CK713" s="140" t="n"/>
      <c r="CL713" s="140" t="n"/>
      <c r="CM713" s="140" t="n"/>
      <c r="CN713" s="140" t="n"/>
      <c r="CO713" s="140" t="n"/>
      <c r="CP713" s="140" t="n"/>
      <c r="CQ713" s="140" t="n"/>
      <c r="CR713" s="140" t="n"/>
      <c r="CS713" s="140" t="n"/>
      <c r="CT713" s="140" t="n"/>
      <c r="CU713" s="140" t="n"/>
      <c r="CV713" s="140" t="n"/>
      <c r="CW713" s="140" t="n"/>
      <c r="CX713" s="140" t="n"/>
      <c r="CY713" s="140" t="n"/>
      <c r="CZ713" s="140" t="n"/>
      <c r="DA713" s="140" t="n"/>
      <c r="DB713" s="140" t="n"/>
      <c r="DC713" s="140" t="n"/>
      <c r="DD713" s="140" t="n"/>
      <c r="DE713" s="140" t="n"/>
      <c r="DF713" s="140" t="n"/>
      <c r="DG713" s="140" t="n"/>
      <c r="DH713" s="140" t="n"/>
      <c r="DI713" s="140" t="n"/>
      <c r="DJ713" s="140" t="n"/>
      <c r="DK713" s="140" t="n"/>
      <c r="DL713" s="140" t="n"/>
      <c r="DM713" s="140" t="n"/>
      <c r="DN713" s="140" t="n"/>
      <c r="DO713" s="140" t="n"/>
      <c r="DP713" s="140" t="n"/>
      <c r="DQ713" s="140" t="n"/>
      <c r="DR713" s="140" t="n"/>
      <c r="DS713" s="140" t="n"/>
      <c r="DT713" s="140" t="n"/>
      <c r="DU713" s="141" t="n"/>
      <c r="DV713" s="2" t="n"/>
      <c r="DW713" s="2" t="n"/>
      <c r="DX713" s="2" t="n"/>
      <c r="DY713" s="2" t="n"/>
      <c r="DZ713" s="2" t="n"/>
      <c r="EA713" s="2" t="n"/>
      <c r="EB713" s="2" t="n"/>
      <c r="EC713" s="2" t="n"/>
    </row>
    <row r="714" ht="6.75" customHeight="1" s="118">
      <c r="A714" s="2" t="n"/>
      <c r="B714" s="2" t="n"/>
      <c r="C714" s="2" t="n"/>
      <c r="D714" s="2" t="n"/>
      <c r="E714" s="143" t="n"/>
      <c r="K714" s="144" t="n"/>
      <c r="L714" s="143"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43" t="n"/>
      <c r="BV714" s="144" t="n"/>
      <c r="DU714" s="144" t="n"/>
      <c r="DV714" s="2" t="n"/>
      <c r="DW714" s="2" t="n"/>
      <c r="DX714" s="2" t="n"/>
      <c r="DY714" s="2" t="n"/>
      <c r="DZ714" s="2" t="n"/>
      <c r="EA714" s="2" t="n"/>
      <c r="EB714" s="2" t="n"/>
      <c r="EC714" s="2" t="n"/>
    </row>
    <row r="715" ht="6.75" customHeight="1" s="118">
      <c r="A715" s="2" t="n"/>
      <c r="B715" s="2" t="n"/>
      <c r="C715" s="2" t="n"/>
      <c r="D715" s="2" t="n"/>
      <c r="E715" s="143" t="n"/>
      <c r="K715" s="144" t="n"/>
      <c r="L715" s="143" t="n"/>
      <c r="P715" s="19" t="n"/>
      <c r="Q715" s="19" t="n"/>
      <c r="R715" s="19" t="n"/>
      <c r="S715" s="52" t="inlineStr">
        <is>
          <t>年</t>
        </is>
      </c>
      <c r="U715" s="11" t="n"/>
      <c r="V715" s="11" t="n"/>
      <c r="W715" s="53" t="inlineStr">
        <is>
          <t>月</t>
        </is>
      </c>
      <c r="X715" s="144"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43" t="n"/>
      <c r="BV715" s="144" t="n"/>
      <c r="DU715" s="144" t="n"/>
      <c r="DV715" s="2" t="n"/>
      <c r="DW715" s="2" t="n"/>
      <c r="DX715" s="2" t="n"/>
      <c r="DY715" s="2" t="n"/>
      <c r="DZ715" s="2" t="n"/>
      <c r="EA715" s="2" t="n"/>
      <c r="EB715" s="2" t="n"/>
      <c r="EC715" s="2" t="n"/>
    </row>
    <row r="716" ht="6.75" customHeight="1" s="118">
      <c r="A716" s="2" t="n"/>
      <c r="B716" s="2" t="n"/>
      <c r="C716" s="2" t="n"/>
      <c r="D716" s="2" t="n"/>
      <c r="E716" s="143" t="n"/>
      <c r="K716" s="144" t="n"/>
      <c r="L716" s="49" t="inlineStr">
        <is>
          <t>令和</t>
        </is>
      </c>
      <c r="P716" s="19" t="n"/>
      <c r="Q716" s="19" t="n"/>
      <c r="R716" s="19" t="n"/>
      <c r="U716" s="11" t="n"/>
      <c r="V716" s="11" t="n"/>
      <c r="X716" s="144"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43" t="n"/>
      <c r="BV716" s="144" t="n"/>
      <c r="DU716" s="144" t="n"/>
      <c r="DV716" s="2" t="n"/>
      <c r="DW716" s="2" t="n"/>
      <c r="DX716" s="2" t="n"/>
      <c r="DY716" s="2" t="n"/>
      <c r="DZ716" s="2" t="n"/>
      <c r="EA716" s="2" t="n"/>
      <c r="EB716" s="2" t="n"/>
      <c r="EC716" s="2" t="n"/>
    </row>
    <row r="717" ht="6.75" customHeight="1" s="118">
      <c r="A717" s="2" t="n"/>
      <c r="B717" s="2" t="n"/>
      <c r="C717" s="2" t="n"/>
      <c r="D717" s="2" t="n"/>
      <c r="E717" s="143" t="n"/>
      <c r="K717" s="144" t="n"/>
      <c r="L717" s="143"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43" t="n"/>
      <c r="BV717" s="144" t="n"/>
      <c r="DU717" s="144" t="n"/>
      <c r="DV717" s="2" t="n"/>
      <c r="DW717" s="2" t="n"/>
      <c r="DX717" s="2" t="n"/>
      <c r="DY717" s="2" t="n"/>
      <c r="DZ717" s="2" t="n"/>
      <c r="EA717" s="2" t="n"/>
      <c r="EB717" s="2" t="n"/>
      <c r="EC717" s="2" t="n"/>
    </row>
    <row r="718" ht="3.75" customHeight="1" s="118">
      <c r="A718" s="2" t="n"/>
      <c r="B718" s="2" t="n"/>
      <c r="C718" s="2" t="n"/>
      <c r="D718" s="2" t="n"/>
      <c r="E718" s="143" t="n"/>
      <c r="K718" s="144" t="n"/>
      <c r="L718" s="147" t="n"/>
      <c r="M718" s="148" t="n"/>
      <c r="N718" s="148" t="n"/>
      <c r="O718" s="148"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43" t="n"/>
      <c r="BV718" s="144" t="n"/>
      <c r="DU718" s="144" t="n"/>
      <c r="DV718" s="2" t="n"/>
      <c r="DW718" s="2" t="n"/>
      <c r="DX718" s="2" t="n"/>
      <c r="DY718" s="2" t="n"/>
      <c r="DZ718" s="2" t="n"/>
      <c r="EA718" s="2" t="n"/>
      <c r="EB718" s="2" t="n"/>
      <c r="EC718" s="2" t="n"/>
    </row>
    <row r="719" ht="6.75" customHeight="1" s="118">
      <c r="A719" s="2" t="n"/>
      <c r="B719" s="2" t="n"/>
      <c r="C719" s="2" t="n"/>
      <c r="D719" s="2" t="n"/>
      <c r="E719" s="143" t="n"/>
      <c r="K719" s="144" t="n"/>
      <c r="L719" s="54" t="inlineStr">
        <is>
          <t>平成</t>
        </is>
      </c>
      <c r="M719" s="140" t="n"/>
      <c r="N719" s="140" t="n"/>
      <c r="O719" s="140"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43" t="n"/>
      <c r="BV719" s="144" t="n"/>
      <c r="DU719" s="144" t="n"/>
      <c r="DV719" s="2" t="n"/>
      <c r="DW719" s="2" t="n"/>
      <c r="DX719" s="2" t="n"/>
      <c r="DY719" s="2" t="n"/>
      <c r="DZ719" s="2" t="n"/>
      <c r="EA719" s="2" t="n"/>
      <c r="EB719" s="2" t="n"/>
      <c r="EC719" s="2" t="n"/>
    </row>
    <row r="720" ht="6.75" customHeight="1" s="118">
      <c r="A720" s="2" t="n"/>
      <c r="B720" s="2" t="n"/>
      <c r="C720" s="2" t="n"/>
      <c r="D720" s="2" t="n"/>
      <c r="E720" s="143" t="n"/>
      <c r="K720" s="144" t="n"/>
      <c r="L720" s="143"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43" t="n"/>
      <c r="BV720" s="144" t="n"/>
      <c r="DU720" s="144" t="n"/>
      <c r="DV720" s="2" t="n"/>
      <c r="DW720" s="2" t="n"/>
      <c r="DX720" s="2" t="n"/>
      <c r="DY720" s="2" t="n"/>
      <c r="DZ720" s="2" t="n"/>
      <c r="EA720" s="2" t="n"/>
      <c r="EB720" s="2" t="n"/>
      <c r="EC720" s="2" t="n"/>
    </row>
    <row r="721" ht="6.75" customHeight="1" s="118">
      <c r="A721" s="2" t="n"/>
      <c r="B721" s="2" t="n"/>
      <c r="C721" s="2" t="n"/>
      <c r="D721" s="2" t="n"/>
      <c r="E721" s="143" t="n"/>
      <c r="K721" s="144" t="n"/>
      <c r="L721" s="143" t="n"/>
      <c r="P721" s="19" t="n"/>
      <c r="Q721" s="19" t="n"/>
      <c r="R721" s="19" t="n"/>
      <c r="S721" s="52" t="inlineStr">
        <is>
          <t>年</t>
        </is>
      </c>
      <c r="U721" s="11" t="n"/>
      <c r="V721" s="11" t="n"/>
      <c r="W721" s="53" t="inlineStr">
        <is>
          <t>月</t>
        </is>
      </c>
      <c r="X721" s="144"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43" t="n"/>
      <c r="BV721" s="144" t="n"/>
      <c r="DU721" s="144" t="n"/>
      <c r="DV721" s="2" t="n"/>
      <c r="DW721" s="2" t="n"/>
      <c r="DX721" s="2" t="n"/>
      <c r="DY721" s="2" t="n"/>
      <c r="DZ721" s="2" t="n"/>
      <c r="EA721" s="2" t="n"/>
      <c r="EB721" s="2" t="n"/>
      <c r="EC721" s="2" t="n"/>
    </row>
    <row r="722" ht="6.75" customHeight="1" s="118">
      <c r="A722" s="2" t="n"/>
      <c r="B722" s="2" t="n"/>
      <c r="C722" s="2" t="n"/>
      <c r="D722" s="2" t="n"/>
      <c r="E722" s="143" t="n"/>
      <c r="K722" s="144" t="n"/>
      <c r="L722" s="49" t="inlineStr">
        <is>
          <t>令和</t>
        </is>
      </c>
      <c r="P722" s="19" t="n"/>
      <c r="Q722" s="19" t="n"/>
      <c r="R722" s="19" t="n"/>
      <c r="U722" s="11" t="n"/>
      <c r="V722" s="11" t="n"/>
      <c r="X722" s="144"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43" t="n"/>
      <c r="BV722" s="144" t="n"/>
      <c r="DU722" s="144" t="n"/>
      <c r="DV722" s="2" t="n"/>
      <c r="DW722" s="2" t="n"/>
      <c r="DX722" s="2" t="n"/>
      <c r="DY722" s="2" t="n"/>
      <c r="DZ722" s="2" t="n"/>
      <c r="EA722" s="2" t="n"/>
      <c r="EB722" s="2" t="n"/>
      <c r="EC722" s="2" t="n"/>
    </row>
    <row r="723" ht="6.75" customHeight="1" s="118">
      <c r="A723" s="2" t="n"/>
      <c r="B723" s="2" t="n"/>
      <c r="C723" s="2" t="n"/>
      <c r="D723" s="2" t="n"/>
      <c r="E723" s="143" t="n"/>
      <c r="K723" s="144" t="n"/>
      <c r="L723" s="143"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43" t="n"/>
      <c r="BV723" s="144" t="n"/>
      <c r="DU723" s="144" t="n"/>
      <c r="DV723" s="2" t="n"/>
      <c r="DW723" s="2" t="n"/>
      <c r="DX723" s="2" t="n"/>
      <c r="DY723" s="2" t="n"/>
      <c r="DZ723" s="2" t="n"/>
      <c r="EA723" s="2" t="n"/>
      <c r="EB723" s="2" t="n"/>
      <c r="EC723" s="2" t="n"/>
    </row>
    <row r="724" ht="6.75" customHeight="1" s="118">
      <c r="A724" s="2" t="n"/>
      <c r="B724" s="2" t="n"/>
      <c r="C724" s="2" t="n"/>
      <c r="D724" s="2" t="n"/>
      <c r="E724" s="147" t="n"/>
      <c r="F724" s="148" t="n"/>
      <c r="G724" s="148" t="n"/>
      <c r="H724" s="148" t="n"/>
      <c r="I724" s="148" t="n"/>
      <c r="J724" s="148" t="n"/>
      <c r="K724" s="149" t="n"/>
      <c r="L724" s="147" t="n"/>
      <c r="M724" s="148" t="n"/>
      <c r="N724" s="148" t="n"/>
      <c r="O724" s="148"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47" t="n"/>
      <c r="BQ724" s="148" t="n"/>
      <c r="BR724" s="148" t="n"/>
      <c r="BS724" s="148" t="n"/>
      <c r="BT724" s="148" t="n"/>
      <c r="BU724" s="148" t="n"/>
      <c r="BV724" s="149" t="n"/>
      <c r="BW724" s="148" t="n"/>
      <c r="BX724" s="148" t="n"/>
      <c r="BY724" s="148" t="n"/>
      <c r="BZ724" s="148" t="n"/>
      <c r="CA724" s="148" t="n"/>
      <c r="CB724" s="148" t="n"/>
      <c r="CC724" s="148" t="n"/>
      <c r="CD724" s="148" t="n"/>
      <c r="CE724" s="148" t="n"/>
      <c r="CF724" s="148" t="n"/>
      <c r="CG724" s="148" t="n"/>
      <c r="CH724" s="148" t="n"/>
      <c r="CI724" s="148" t="n"/>
      <c r="CJ724" s="148" t="n"/>
      <c r="CK724" s="148" t="n"/>
      <c r="CL724" s="148" t="n"/>
      <c r="CM724" s="148" t="n"/>
      <c r="CN724" s="148" t="n"/>
      <c r="CO724" s="148" t="n"/>
      <c r="CP724" s="148" t="n"/>
      <c r="CQ724" s="148" t="n"/>
      <c r="CR724" s="148" t="n"/>
      <c r="CS724" s="148" t="n"/>
      <c r="CT724" s="148" t="n"/>
      <c r="CU724" s="148" t="n"/>
      <c r="CV724" s="148" t="n"/>
      <c r="CW724" s="148" t="n"/>
      <c r="CX724" s="148" t="n"/>
      <c r="CY724" s="148" t="n"/>
      <c r="CZ724" s="148" t="n"/>
      <c r="DA724" s="148" t="n"/>
      <c r="DB724" s="148" t="n"/>
      <c r="DC724" s="148" t="n"/>
      <c r="DD724" s="148" t="n"/>
      <c r="DE724" s="148" t="n"/>
      <c r="DF724" s="148" t="n"/>
      <c r="DG724" s="148" t="n"/>
      <c r="DH724" s="148" t="n"/>
      <c r="DI724" s="148" t="n"/>
      <c r="DJ724" s="148" t="n"/>
      <c r="DK724" s="148" t="n"/>
      <c r="DL724" s="148" t="n"/>
      <c r="DM724" s="148" t="n"/>
      <c r="DN724" s="148" t="n"/>
      <c r="DO724" s="148" t="n"/>
      <c r="DP724" s="148" t="n"/>
      <c r="DQ724" s="148" t="n"/>
      <c r="DR724" s="148" t="n"/>
      <c r="DS724" s="148" t="n"/>
      <c r="DT724" s="148" t="n"/>
      <c r="DU724" s="149"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39" t="inlineStr">
        <is>
          <t xml:space="preserve">資 　格  等      </t>
        </is>
      </c>
      <c r="BQ733" s="140" t="n"/>
      <c r="BR733" s="140" t="n"/>
      <c r="BS733" s="140" t="n"/>
      <c r="BT733" s="140" t="n"/>
      <c r="BU733" s="140" t="n"/>
      <c r="BV733" s="141" t="n"/>
      <c r="BW733" s="142" t="inlineStr">
        <is>
          <t>取  得  年  月</t>
        </is>
      </c>
      <c r="BX733" s="140" t="n"/>
      <c r="BY733" s="140" t="n"/>
      <c r="BZ733" s="140" t="n"/>
      <c r="CA733" s="140" t="n"/>
      <c r="CB733" s="140" t="n"/>
      <c r="CC733" s="140" t="n"/>
      <c r="CD733" s="140" t="n"/>
      <c r="CE733" s="140" t="n"/>
      <c r="CF733" s="140" t="n"/>
      <c r="CG733" s="141" t="n"/>
      <c r="CH733" s="142" t="inlineStr">
        <is>
          <t>資       格       等       の       名       称</t>
        </is>
      </c>
      <c r="CI733" s="140" t="n"/>
      <c r="CJ733" s="140" t="n"/>
      <c r="CK733" s="140" t="n"/>
      <c r="CL733" s="140" t="n"/>
      <c r="CM733" s="140" t="n"/>
      <c r="CN733" s="140" t="n"/>
      <c r="CO733" s="140" t="n"/>
      <c r="CP733" s="140" t="n"/>
      <c r="CQ733" s="140" t="n"/>
      <c r="CR733" s="140" t="n"/>
      <c r="CS733" s="140" t="n"/>
      <c r="CT733" s="140" t="n"/>
      <c r="CU733" s="140" t="n"/>
      <c r="CV733" s="140" t="n"/>
      <c r="CW733" s="140" t="n"/>
      <c r="CX733" s="140" t="n"/>
      <c r="CY733" s="140" t="n"/>
      <c r="CZ733" s="140" t="n"/>
      <c r="DA733" s="140" t="n"/>
      <c r="DB733" s="140" t="n"/>
      <c r="DC733" s="140" t="n"/>
      <c r="DD733" s="140" t="n"/>
      <c r="DE733" s="140" t="n"/>
      <c r="DF733" s="140" t="n"/>
      <c r="DG733" s="140" t="n"/>
      <c r="DH733" s="140" t="n"/>
      <c r="DI733" s="140" t="n"/>
      <c r="DJ733" s="140" t="n"/>
      <c r="DK733" s="140" t="n"/>
      <c r="DL733" s="140" t="n"/>
      <c r="DM733" s="140" t="n"/>
      <c r="DN733" s="140" t="n"/>
      <c r="DO733" s="140" t="n"/>
      <c r="DP733" s="140" t="n"/>
      <c r="DQ733" s="140" t="n"/>
      <c r="DR733" s="140" t="n"/>
      <c r="DS733" s="140" t="n"/>
      <c r="DT733" s="140" t="n"/>
      <c r="DU733" s="141"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43" t="n"/>
      <c r="BV734" s="144" t="n"/>
      <c r="BW734" s="143" t="n"/>
      <c r="CG734" s="144" t="n"/>
      <c r="CH734" s="143" t="n"/>
      <c r="DU734" s="144"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43" t="n"/>
      <c r="BV735" s="144" t="n"/>
      <c r="BW735" s="143" t="n"/>
      <c r="CG735" s="144" t="n"/>
      <c r="CH735" s="143" t="n"/>
      <c r="DU735" s="144"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45">
        <f>IF(計算!$B$11="","",IF(N(設定!$B$3)=0,"",YEAR(設定!$B$3)-2018))&amp;""</f>
        <v/>
      </c>
      <c r="AG736" s="95" t="inlineStr">
        <is>
          <t>年</t>
        </is>
      </c>
      <c r="AI736" s="145">
        <f>IF(計算!$B$11="","",IF(N(設定!$B$3)=0,"",MONTH(設定!$B$3)))&amp;""</f>
        <v/>
      </c>
      <c r="AL736" s="95" t="inlineStr">
        <is>
          <t>月</t>
        </is>
      </c>
      <c r="AN736" s="146">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43" t="n"/>
      <c r="BV736" s="144" t="n"/>
      <c r="BW736" s="147" t="n"/>
      <c r="BX736" s="148" t="n"/>
      <c r="BY736" s="148" t="n"/>
      <c r="BZ736" s="148" t="n"/>
      <c r="CA736" s="148" t="n"/>
      <c r="CB736" s="148" t="n"/>
      <c r="CC736" s="148" t="n"/>
      <c r="CD736" s="148" t="n"/>
      <c r="CE736" s="148" t="n"/>
      <c r="CF736" s="148" t="n"/>
      <c r="CG736" s="149" t="n"/>
      <c r="CH736" s="147" t="n"/>
      <c r="CI736" s="148" t="n"/>
      <c r="CJ736" s="148" t="n"/>
      <c r="CK736" s="148" t="n"/>
      <c r="CL736" s="148" t="n"/>
      <c r="CM736" s="148" t="n"/>
      <c r="CN736" s="148" t="n"/>
      <c r="CO736" s="148" t="n"/>
      <c r="CP736" s="148" t="n"/>
      <c r="CQ736" s="148" t="n"/>
      <c r="CR736" s="148" t="n"/>
      <c r="CS736" s="148" t="n"/>
      <c r="CT736" s="148" t="n"/>
      <c r="CU736" s="148" t="n"/>
      <c r="CV736" s="148" t="n"/>
      <c r="CW736" s="148" t="n"/>
      <c r="CX736" s="148" t="n"/>
      <c r="CY736" s="148" t="n"/>
      <c r="CZ736" s="148" t="n"/>
      <c r="DA736" s="148" t="n"/>
      <c r="DB736" s="148" t="n"/>
      <c r="DC736" s="148" t="n"/>
      <c r="DD736" s="148" t="n"/>
      <c r="DE736" s="148" t="n"/>
      <c r="DF736" s="148" t="n"/>
      <c r="DG736" s="148" t="n"/>
      <c r="DH736" s="148" t="n"/>
      <c r="DI736" s="148" t="n"/>
      <c r="DJ736" s="148" t="n"/>
      <c r="DK736" s="148" t="n"/>
      <c r="DL736" s="148" t="n"/>
      <c r="DM736" s="148" t="n"/>
      <c r="DN736" s="148" t="n"/>
      <c r="DO736" s="148" t="n"/>
      <c r="DP736" s="148" t="n"/>
      <c r="DQ736" s="148" t="n"/>
      <c r="DR736" s="148" t="n"/>
      <c r="DS736" s="148" t="n"/>
      <c r="DT736" s="148" t="n"/>
      <c r="DU736" s="149"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43" t="n"/>
      <c r="BV737" s="144" t="n"/>
      <c r="BW737" s="150">
        <f>計算!$BD$11</f>
        <v/>
      </c>
      <c r="CG737" s="144" t="n"/>
      <c r="CH737" s="151">
        <f>計算!$BE$11</f>
        <v/>
      </c>
      <c r="DU737" s="144"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48" t="n"/>
      <c r="AA738" s="148" t="n"/>
      <c r="AB738" s="148" t="n"/>
      <c r="AC738" s="148" t="n"/>
      <c r="AD738" s="148" t="n"/>
      <c r="AE738" s="148" t="n"/>
      <c r="AF738" s="148" t="n"/>
      <c r="AG738" s="148" t="n"/>
      <c r="AH738" s="148" t="n"/>
      <c r="AI738" s="148" t="n"/>
      <c r="AJ738" s="148" t="n"/>
      <c r="AK738" s="148" t="n"/>
      <c r="AL738" s="148" t="n"/>
      <c r="AM738" s="148" t="n"/>
      <c r="AN738" s="148" t="n"/>
      <c r="AO738" s="148" t="n"/>
      <c r="AP738" s="148" t="n"/>
      <c r="AQ738" s="148" t="n"/>
      <c r="AR738" s="148" t="n"/>
      <c r="AS738" s="148" t="n"/>
      <c r="AT738" s="148" t="n"/>
      <c r="AU738" s="12" t="n"/>
      <c r="AV738" s="7" t="n"/>
      <c r="BI738" s="8" t="n"/>
      <c r="BJ738" s="7" t="n"/>
      <c r="BK738" s="2" t="n"/>
      <c r="BL738" s="2" t="n"/>
      <c r="BM738" s="2" t="n"/>
      <c r="BN738" s="2" t="n"/>
      <c r="BO738" s="2" t="n"/>
      <c r="BP738" s="143" t="n"/>
      <c r="BV738" s="144" t="n"/>
      <c r="BW738" s="143" t="n"/>
      <c r="CG738" s="144" t="n"/>
      <c r="DU738" s="144" t="n"/>
      <c r="DV738" s="2" t="n"/>
      <c r="DW738" s="2" t="n"/>
      <c r="DX738" s="2" t="n"/>
      <c r="DY738" s="2" t="n"/>
      <c r="DZ738" s="2" t="n"/>
      <c r="EA738" s="2" t="n"/>
      <c r="EB738" s="2" t="n"/>
      <c r="EC738" s="2" t="n"/>
    </row>
    <row r="739" ht="6.75" customHeight="1" s="118">
      <c r="A739" s="2" t="n"/>
      <c r="B739" s="2" t="n"/>
      <c r="C739" s="2" t="n"/>
      <c r="D739" s="2" t="n"/>
      <c r="E739" s="142" t="inlineStr">
        <is>
          <t>ふ り が な</t>
        </is>
      </c>
      <c r="F739" s="140" t="n"/>
      <c r="G739" s="140" t="n"/>
      <c r="H739" s="140" t="n"/>
      <c r="I739" s="140" t="n"/>
      <c r="J739" s="140" t="n"/>
      <c r="K739" s="141" t="n"/>
      <c r="L739" s="152">
        <f>計算!$C$11</f>
        <v/>
      </c>
      <c r="M739" s="140" t="n"/>
      <c r="N739" s="140" t="n"/>
      <c r="O739" s="140" t="n"/>
      <c r="P739" s="140" t="n"/>
      <c r="Q739" s="140" t="n"/>
      <c r="R739" s="140" t="n"/>
      <c r="S739" s="140" t="n"/>
      <c r="T739" s="140" t="n"/>
      <c r="U739" s="140" t="n"/>
      <c r="V739" s="140" t="n"/>
      <c r="W739" s="140" t="n"/>
      <c r="X739" s="140" t="n"/>
      <c r="Y739" s="140" t="n"/>
      <c r="Z739" s="140" t="n"/>
      <c r="AA739" s="140" t="n"/>
      <c r="AB739" s="140" t="n"/>
      <c r="AC739" s="140" t="n"/>
      <c r="AD739" s="140" t="n"/>
      <c r="AE739" s="140" t="n"/>
      <c r="AF739" s="140" t="n"/>
      <c r="AG739" s="140" t="n"/>
      <c r="AH739" s="140" t="n"/>
      <c r="AI739" s="140" t="n"/>
      <c r="AJ739" s="140" t="n"/>
      <c r="AK739" s="140" t="n"/>
      <c r="AL739" s="140" t="n"/>
      <c r="AM739" s="140" t="n"/>
      <c r="AN739" s="140" t="n"/>
      <c r="AO739" s="140" t="n"/>
      <c r="AP739" s="140" t="n"/>
      <c r="AQ739" s="140" t="n"/>
      <c r="AR739" s="140" t="n"/>
      <c r="AS739" s="140" t="n"/>
      <c r="AT739" s="141"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43" t="n"/>
      <c r="BV739" s="144" t="n"/>
      <c r="BW739" s="143" t="n"/>
      <c r="CG739" s="144" t="n"/>
      <c r="DU739" s="144" t="n"/>
      <c r="DV739" s="2" t="n"/>
      <c r="DW739" s="2" t="n"/>
      <c r="DX739" s="2" t="n"/>
      <c r="DY739" s="2" t="n"/>
      <c r="DZ739" s="2" t="n"/>
      <c r="EA739" s="2" t="n"/>
      <c r="EB739" s="2" t="n"/>
      <c r="EC739" s="2" t="n"/>
    </row>
    <row r="740" ht="6.75" customHeight="1" s="118">
      <c r="A740" s="2" t="n"/>
      <c r="B740" s="2" t="n"/>
      <c r="C740" s="2" t="n"/>
      <c r="D740" s="2" t="n"/>
      <c r="E740" s="143" t="n"/>
      <c r="K740" s="144" t="n"/>
      <c r="AT740" s="144"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43" t="n"/>
      <c r="BV740" s="144" t="n"/>
      <c r="BW740" s="143" t="n"/>
      <c r="CG740" s="144" t="n"/>
      <c r="DU740" s="144" t="n"/>
      <c r="DV740" s="2" t="n"/>
      <c r="DW740" s="2" t="n"/>
      <c r="DX740" s="2" t="n"/>
      <c r="DY740" s="2" t="n"/>
      <c r="DZ740" s="2" t="n"/>
      <c r="EA740" s="2" t="n"/>
      <c r="EB740" s="2" t="n"/>
      <c r="EC740" s="2" t="n"/>
    </row>
    <row r="741" ht="6.75" customHeight="1" s="118">
      <c r="A741" s="2" t="n"/>
      <c r="B741" s="2" t="n"/>
      <c r="C741" s="2" t="n"/>
      <c r="D741" s="2" t="n"/>
      <c r="E741" s="143" t="n"/>
      <c r="K741" s="144" t="n"/>
      <c r="AT741" s="144"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43" t="n"/>
      <c r="BV741" s="144" t="n"/>
      <c r="BW741" s="143" t="n"/>
      <c r="CG741" s="144" t="n"/>
      <c r="DU741" s="144" t="n"/>
      <c r="DV741" s="2" t="n"/>
      <c r="DW741" s="2" t="n"/>
      <c r="DX741" s="2" t="n"/>
      <c r="DY741" s="2" t="n"/>
      <c r="DZ741" s="2" t="n"/>
      <c r="EA741" s="2" t="n"/>
      <c r="EB741" s="2" t="n"/>
      <c r="EC741" s="2" t="n"/>
    </row>
    <row r="742" ht="6.75" customHeight="1" s="118">
      <c r="A742" s="2" t="n"/>
      <c r="B742" s="2" t="n"/>
      <c r="C742" s="2" t="n"/>
      <c r="D742" s="2" t="n"/>
      <c r="E742" s="147" t="n"/>
      <c r="F742" s="148" t="n"/>
      <c r="G742" s="148" t="n"/>
      <c r="H742" s="148" t="n"/>
      <c r="I742" s="148" t="n"/>
      <c r="J742" s="148" t="n"/>
      <c r="K742" s="149" t="n"/>
      <c r="L742" s="148" t="n"/>
      <c r="M742" s="148" t="n"/>
      <c r="N742" s="148" t="n"/>
      <c r="O742" s="148" t="n"/>
      <c r="P742" s="148" t="n"/>
      <c r="Q742" s="148" t="n"/>
      <c r="R742" s="148" t="n"/>
      <c r="S742" s="148" t="n"/>
      <c r="T742" s="148" t="n"/>
      <c r="U742" s="148" t="n"/>
      <c r="V742" s="148" t="n"/>
      <c r="W742" s="148" t="n"/>
      <c r="X742" s="148" t="n"/>
      <c r="Y742" s="148" t="n"/>
      <c r="Z742" s="148" t="n"/>
      <c r="AA742" s="148" t="n"/>
      <c r="AB742" s="148" t="n"/>
      <c r="AC742" s="148" t="n"/>
      <c r="AD742" s="148" t="n"/>
      <c r="AE742" s="148" t="n"/>
      <c r="AF742" s="148" t="n"/>
      <c r="AG742" s="148" t="n"/>
      <c r="AH742" s="148" t="n"/>
      <c r="AI742" s="148" t="n"/>
      <c r="AJ742" s="148" t="n"/>
      <c r="AK742" s="148" t="n"/>
      <c r="AL742" s="148" t="n"/>
      <c r="AM742" s="148" t="n"/>
      <c r="AN742" s="148" t="n"/>
      <c r="AO742" s="148" t="n"/>
      <c r="AP742" s="148" t="n"/>
      <c r="AQ742" s="148" t="n"/>
      <c r="AR742" s="148" t="n"/>
      <c r="AS742" s="148" t="n"/>
      <c r="AT742" s="149"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43" t="n"/>
      <c r="BV742" s="144" t="n"/>
      <c r="BW742" s="143" t="n"/>
      <c r="CG742" s="144" t="n"/>
      <c r="DU742" s="144" t="n"/>
      <c r="DV742" s="2" t="n"/>
      <c r="DW742" s="2" t="n"/>
      <c r="DX742" s="2" t="n"/>
      <c r="DY742" s="2" t="n"/>
      <c r="DZ742" s="2" t="n"/>
      <c r="EA742" s="2" t="n"/>
      <c r="EB742" s="2" t="n"/>
      <c r="EC742" s="2" t="n"/>
    </row>
    <row r="743" ht="6.75" customHeight="1" s="118">
      <c r="A743" s="2" t="n"/>
      <c r="B743" s="2" t="n"/>
      <c r="C743" s="2" t="n"/>
      <c r="D743" s="2" t="n"/>
      <c r="E743" s="153" t="inlineStr">
        <is>
          <t>名　前</t>
        </is>
      </c>
      <c r="F743" s="140" t="n"/>
      <c r="G743" s="140" t="n"/>
      <c r="H743" s="140" t="n"/>
      <c r="I743" s="140" t="n"/>
      <c r="J743" s="140" t="n"/>
      <c r="K743" s="141" t="n"/>
      <c r="L743" s="154">
        <f>計算!$B$11</f>
        <v/>
      </c>
      <c r="M743" s="140" t="n"/>
      <c r="N743" s="140" t="n"/>
      <c r="O743" s="140" t="n"/>
      <c r="P743" s="140" t="n"/>
      <c r="Q743" s="140" t="n"/>
      <c r="R743" s="140" t="n"/>
      <c r="S743" s="140" t="n"/>
      <c r="T743" s="140" t="n"/>
      <c r="U743" s="140" t="n"/>
      <c r="V743" s="140" t="n"/>
      <c r="W743" s="140" t="n"/>
      <c r="X743" s="140" t="n"/>
      <c r="Y743" s="140" t="n"/>
      <c r="Z743" s="140" t="n"/>
      <c r="AA743" s="140" t="n"/>
      <c r="AB743" s="140" t="n"/>
      <c r="AC743" s="140" t="n"/>
      <c r="AD743" s="140" t="n"/>
      <c r="AE743" s="140" t="n"/>
      <c r="AF743" s="140" t="n"/>
      <c r="AG743" s="140" t="n"/>
      <c r="AH743" s="140" t="n"/>
      <c r="AI743" s="140" t="n"/>
      <c r="AJ743" s="140" t="n"/>
      <c r="AK743" s="140" t="n"/>
      <c r="AL743" s="140" t="n"/>
      <c r="AM743" s="140" t="n"/>
      <c r="AN743" s="140" t="n"/>
      <c r="AO743" s="140" t="n"/>
      <c r="AP743" s="140" t="n"/>
      <c r="AQ743" s="140" t="n"/>
      <c r="AR743" s="140" t="n"/>
      <c r="AS743" s="140" t="n"/>
      <c r="AT743" s="141"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43" t="n"/>
      <c r="BV743" s="144" t="n"/>
      <c r="BW743" s="143" t="n"/>
      <c r="CG743" s="144" t="n"/>
      <c r="DU743" s="144" t="n"/>
      <c r="DV743" s="2" t="n"/>
      <c r="DW743" s="2" t="n"/>
      <c r="DX743" s="2" t="n"/>
      <c r="DY743" s="2" t="n"/>
      <c r="DZ743" s="2" t="n"/>
      <c r="EA743" s="2" t="n"/>
      <c r="EB743" s="2" t="n"/>
      <c r="EC743" s="2" t="n"/>
    </row>
    <row r="744" ht="6.75" customHeight="1" s="118">
      <c r="A744" s="2" t="n"/>
      <c r="B744" s="2" t="n"/>
      <c r="C744" s="2" t="n"/>
      <c r="D744" s="2" t="n"/>
      <c r="E744" s="143" t="n"/>
      <c r="K744" s="144" t="n"/>
      <c r="L744" s="143" t="n"/>
      <c r="AT744" s="144" t="n"/>
      <c r="AU744" s="8" t="n"/>
      <c r="AV744" s="7" t="n"/>
      <c r="AW744" s="2" t="n"/>
      <c r="AX744" s="52" t="inlineStr">
        <is>
          <t>（30×40mm）</t>
        </is>
      </c>
      <c r="BH744" s="2" t="n"/>
      <c r="BI744" s="8" t="n"/>
      <c r="BJ744" s="7" t="n"/>
      <c r="BK744" s="2" t="n"/>
      <c r="BL744" s="2" t="n"/>
      <c r="BM744" s="2" t="n"/>
      <c r="BN744" s="2" t="n"/>
      <c r="BO744" s="2" t="n"/>
      <c r="BP744" s="143" t="n"/>
      <c r="BV744" s="144" t="n"/>
      <c r="BW744" s="143" t="n"/>
      <c r="CG744" s="144" t="n"/>
      <c r="DU744" s="144" t="n"/>
      <c r="DV744" s="2" t="n"/>
      <c r="DW744" s="2" t="n"/>
      <c r="DX744" s="2" t="n"/>
      <c r="DY744" s="2" t="n"/>
      <c r="DZ744" s="2" t="n"/>
      <c r="EA744" s="2" t="n"/>
      <c r="EB744" s="2" t="n"/>
      <c r="EC744" s="2" t="n"/>
    </row>
    <row r="745" ht="6.75" customHeight="1" s="118">
      <c r="A745" s="2" t="n"/>
      <c r="B745" s="2" t="n"/>
      <c r="C745" s="2" t="n"/>
      <c r="D745" s="2" t="n"/>
      <c r="E745" s="143" t="n"/>
      <c r="K745" s="144" t="n"/>
      <c r="L745" s="143" t="n"/>
      <c r="AT745" s="144" t="n"/>
      <c r="AU745" s="8" t="n"/>
      <c r="AV745" s="7" t="n"/>
      <c r="AW745" s="2" t="n"/>
      <c r="BH745" s="2" t="n"/>
      <c r="BI745" s="8" t="n"/>
      <c r="BJ745" s="7" t="n"/>
      <c r="BK745" s="2" t="n"/>
      <c r="BL745" s="2" t="n"/>
      <c r="BM745" s="2" t="n"/>
      <c r="BN745" s="2" t="n"/>
      <c r="BO745" s="2" t="n"/>
      <c r="BP745" s="143" t="n"/>
      <c r="BV745" s="144" t="n"/>
      <c r="BW745" s="143" t="n"/>
      <c r="CG745" s="144" t="n"/>
      <c r="DU745" s="144" t="n"/>
      <c r="DV745" s="2" t="n"/>
      <c r="DW745" s="2" t="n"/>
      <c r="DX745" s="2" t="n"/>
      <c r="DY745" s="2" t="n"/>
      <c r="DZ745" s="2" t="n"/>
      <c r="EA745" s="2" t="n"/>
      <c r="EB745" s="2" t="n"/>
      <c r="EC745" s="2" t="n"/>
    </row>
    <row r="746" ht="6.75" customHeight="1" s="118">
      <c r="A746" s="2" t="n"/>
      <c r="B746" s="2" t="n"/>
      <c r="C746" s="2" t="n"/>
      <c r="D746" s="2" t="n"/>
      <c r="E746" s="143" t="n"/>
      <c r="K746" s="144" t="n"/>
      <c r="L746" s="143" t="n"/>
      <c r="AT746" s="144"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43" t="n"/>
      <c r="BV746" s="144" t="n"/>
      <c r="BW746" s="143" t="n"/>
      <c r="CG746" s="144" t="n"/>
      <c r="DU746" s="144" t="n"/>
      <c r="DV746" s="2" t="n"/>
      <c r="DW746" s="2" t="n"/>
      <c r="DX746" s="2" t="n"/>
      <c r="DY746" s="2" t="n"/>
      <c r="DZ746" s="2" t="n"/>
      <c r="EA746" s="2" t="n"/>
      <c r="EB746" s="2" t="n"/>
      <c r="EC746" s="2" t="n"/>
    </row>
    <row r="747" ht="6.75" customHeight="1" s="118">
      <c r="A747" s="2" t="n"/>
      <c r="B747" s="2" t="n"/>
      <c r="C747" s="2" t="n"/>
      <c r="D747" s="2" t="n"/>
      <c r="E747" s="143" t="n"/>
      <c r="K747" s="144" t="n"/>
      <c r="L747" s="143" t="n"/>
      <c r="AT747" s="144"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43" t="n"/>
      <c r="BV747" s="144" t="n"/>
      <c r="BW747" s="143" t="n"/>
      <c r="CG747" s="144" t="n"/>
      <c r="DU747" s="144" t="n"/>
      <c r="DV747" s="2" t="n"/>
      <c r="DW747" s="2" t="n"/>
      <c r="DX747" s="2" t="n"/>
      <c r="DY747" s="2" t="n"/>
      <c r="DZ747" s="2" t="n"/>
      <c r="EA747" s="2" t="n"/>
      <c r="EB747" s="2" t="n"/>
      <c r="EC747" s="2" t="n"/>
    </row>
    <row r="748" ht="4.5" customHeight="1" s="118">
      <c r="A748" s="2" t="n"/>
      <c r="B748" s="2" t="n"/>
      <c r="C748" s="2" t="n"/>
      <c r="D748" s="2" t="n"/>
      <c r="E748" s="147" t="n"/>
      <c r="F748" s="148" t="n"/>
      <c r="G748" s="148" t="n"/>
      <c r="H748" s="148" t="n"/>
      <c r="I748" s="148" t="n"/>
      <c r="J748" s="148" t="n"/>
      <c r="K748" s="149" t="n"/>
      <c r="L748" s="147" t="n"/>
      <c r="M748" s="148" t="n"/>
      <c r="N748" s="148" t="n"/>
      <c r="O748" s="148" t="n"/>
      <c r="P748" s="148" t="n"/>
      <c r="Q748" s="148" t="n"/>
      <c r="R748" s="148" t="n"/>
      <c r="S748" s="148" t="n"/>
      <c r="T748" s="148" t="n"/>
      <c r="U748" s="148" t="n"/>
      <c r="V748" s="148" t="n"/>
      <c r="W748" s="148" t="n"/>
      <c r="X748" s="148" t="n"/>
      <c r="Y748" s="148" t="n"/>
      <c r="Z748" s="148" t="n"/>
      <c r="AA748" s="148" t="n"/>
      <c r="AB748" s="148" t="n"/>
      <c r="AC748" s="148" t="n"/>
      <c r="AD748" s="148" t="n"/>
      <c r="AE748" s="148" t="n"/>
      <c r="AF748" s="148" t="n"/>
      <c r="AG748" s="148" t="n"/>
      <c r="AH748" s="148" t="n"/>
      <c r="AI748" s="148" t="n"/>
      <c r="AJ748" s="148" t="n"/>
      <c r="AK748" s="148" t="n"/>
      <c r="AL748" s="148" t="n"/>
      <c r="AM748" s="148" t="n"/>
      <c r="AN748" s="148" t="n"/>
      <c r="AO748" s="148" t="n"/>
      <c r="AP748" s="148" t="n"/>
      <c r="AQ748" s="148" t="n"/>
      <c r="AR748" s="148" t="n"/>
      <c r="AS748" s="148" t="n"/>
      <c r="AT748" s="149"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43" t="n"/>
      <c r="BV748" s="144" t="n"/>
      <c r="BW748" s="143" t="n"/>
      <c r="CG748" s="144" t="n"/>
      <c r="DU748" s="144" t="n"/>
      <c r="DV748" s="2" t="n"/>
      <c r="DW748" s="2" t="n"/>
      <c r="DX748" s="2" t="n"/>
      <c r="DY748" s="2" t="n"/>
      <c r="DZ748" s="2" t="n"/>
      <c r="EA748" s="2" t="n"/>
      <c r="EB748" s="2" t="n"/>
      <c r="EC748" s="2" t="n"/>
    </row>
    <row r="749" ht="6.75" customHeight="1" s="118">
      <c r="A749" s="2" t="n"/>
      <c r="B749" s="2" t="n"/>
      <c r="C749" s="2" t="n"/>
      <c r="D749" s="2" t="n"/>
      <c r="E749" s="153" t="inlineStr">
        <is>
          <t>生年月日</t>
        </is>
      </c>
      <c r="F749" s="140" t="n"/>
      <c r="G749" s="140" t="n"/>
      <c r="H749" s="140" t="n"/>
      <c r="I749" s="140" t="n"/>
      <c r="J749" s="140" t="n"/>
      <c r="K749" s="141" t="n"/>
      <c r="L749" s="155" t="inlineStr">
        <is>
          <t>昭和 ・ 平成</t>
        </is>
      </c>
      <c r="M749" s="140" t="n"/>
      <c r="N749" s="140" t="n"/>
      <c r="O749" s="140" t="n"/>
      <c r="P749" s="140" t="n"/>
      <c r="Q749" s="140" t="n"/>
      <c r="R749" s="140" t="n"/>
      <c r="S749" s="140" t="n"/>
      <c r="T749" s="140" t="n"/>
      <c r="U749" s="140" t="n"/>
      <c r="V749" s="156">
        <f>計算!$D$11</f>
        <v/>
      </c>
      <c r="W749" s="140" t="n"/>
      <c r="X749" s="157" t="inlineStr">
        <is>
          <t>年</t>
        </is>
      </c>
      <c r="Y749" s="140" t="n"/>
      <c r="Z749" s="158">
        <f>計算!$E$11</f>
        <v/>
      </c>
      <c r="AA749" s="140" t="n"/>
      <c r="AB749" s="140" t="n"/>
      <c r="AC749" s="157" t="inlineStr">
        <is>
          <t>月</t>
        </is>
      </c>
      <c r="AD749" s="140" t="n"/>
      <c r="AE749" s="158">
        <f>計算!$F$11</f>
        <v/>
      </c>
      <c r="AF749" s="140" t="n"/>
      <c r="AG749" s="140" t="n"/>
      <c r="AH749" s="157" t="inlineStr">
        <is>
          <t>日　生 （満</t>
        </is>
      </c>
      <c r="AI749" s="140" t="n"/>
      <c r="AJ749" s="140" t="n"/>
      <c r="AK749" s="140" t="n"/>
      <c r="AL749" s="140" t="n"/>
      <c r="AM749" s="140" t="n"/>
      <c r="AN749" s="140" t="n"/>
      <c r="AO749" s="140" t="n"/>
      <c r="AP749" s="159">
        <f>計算!$G$11</f>
        <v/>
      </c>
      <c r="AQ749" s="140" t="n"/>
      <c r="AR749" s="160" t="inlineStr">
        <is>
          <t>歳）</t>
        </is>
      </c>
      <c r="AS749" s="140" t="n"/>
      <c r="AT749" s="141"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43" t="n"/>
      <c r="BV749" s="144" t="n"/>
      <c r="BW749" s="143" t="n"/>
      <c r="CG749" s="144" t="n"/>
      <c r="DU749" s="144" t="n"/>
      <c r="DV749" s="2" t="n"/>
      <c r="DW749" s="2" t="n"/>
      <c r="DX749" s="2" t="n"/>
      <c r="DY749" s="2" t="n"/>
      <c r="DZ749" s="2" t="n"/>
      <c r="EA749" s="2" t="n"/>
      <c r="EB749" s="2" t="n"/>
      <c r="EC749" s="2" t="n"/>
    </row>
    <row r="750" ht="6.75" customHeight="1" s="118">
      <c r="A750" s="2" t="n"/>
      <c r="B750" s="2" t="n"/>
      <c r="C750" s="2" t="n"/>
      <c r="D750" s="2" t="n"/>
      <c r="E750" s="143" t="n"/>
      <c r="K750" s="144" t="n"/>
      <c r="L750" s="143" t="n"/>
      <c r="AT750" s="144"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43" t="n"/>
      <c r="BV750" s="144" t="n"/>
      <c r="BW750" s="143" t="n"/>
      <c r="CG750" s="144" t="n"/>
      <c r="DU750" s="144" t="n"/>
      <c r="DV750" s="2" t="n"/>
      <c r="DW750" s="2" t="n"/>
      <c r="DX750" s="2" t="n"/>
      <c r="DY750" s="2" t="n"/>
      <c r="DZ750" s="2" t="n"/>
      <c r="EA750" s="2" t="n"/>
      <c r="EB750" s="2" t="n"/>
      <c r="EC750" s="2" t="n"/>
    </row>
    <row r="751" ht="6.75" customHeight="1" s="118">
      <c r="A751" s="2" t="n"/>
      <c r="B751" s="2" t="n"/>
      <c r="C751" s="2" t="n"/>
      <c r="D751" s="2" t="n"/>
      <c r="E751" s="143" t="n"/>
      <c r="K751" s="144" t="n"/>
      <c r="L751" s="143" t="n"/>
      <c r="AT751" s="144"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43" t="n"/>
      <c r="BV751" s="144" t="n"/>
      <c r="BW751" s="143" t="n"/>
      <c r="CG751" s="144" t="n"/>
      <c r="DU751" s="144" t="n"/>
      <c r="DV751" s="2" t="n"/>
      <c r="DW751" s="2" t="n"/>
      <c r="DX751" s="2" t="n"/>
      <c r="DY751" s="2" t="n"/>
      <c r="DZ751" s="2" t="n"/>
      <c r="EA751" s="2" t="n"/>
      <c r="EB751" s="2" t="n"/>
      <c r="EC751" s="2" t="n"/>
    </row>
    <row r="752" ht="3.75" customHeight="1" s="118">
      <c r="A752" s="2" t="n"/>
      <c r="B752" s="2" t="n"/>
      <c r="C752" s="2" t="n"/>
      <c r="D752" s="2" t="n"/>
      <c r="E752" s="147" t="n"/>
      <c r="F752" s="148" t="n"/>
      <c r="G752" s="148" t="n"/>
      <c r="H752" s="148" t="n"/>
      <c r="I752" s="148" t="n"/>
      <c r="J752" s="148" t="n"/>
      <c r="K752" s="149" t="n"/>
      <c r="L752" s="147" t="n"/>
      <c r="M752" s="148" t="n"/>
      <c r="N752" s="148" t="n"/>
      <c r="O752" s="148" t="n"/>
      <c r="P752" s="148" t="n"/>
      <c r="Q752" s="148" t="n"/>
      <c r="R752" s="148" t="n"/>
      <c r="S752" s="148" t="n"/>
      <c r="T752" s="148" t="n"/>
      <c r="U752" s="148" t="n"/>
      <c r="X752" s="148" t="n"/>
      <c r="Y752" s="148" t="n"/>
      <c r="AC752" s="148" t="n"/>
      <c r="AD752" s="148" t="n"/>
      <c r="AH752" s="148" t="n"/>
      <c r="AI752" s="148" t="n"/>
      <c r="AJ752" s="148" t="n"/>
      <c r="AK752" s="148" t="n"/>
      <c r="AL752" s="148" t="n"/>
      <c r="AM752" s="148" t="n"/>
      <c r="AN752" s="148" t="n"/>
      <c r="AO752" s="148" t="n"/>
      <c r="AP752" s="148" t="n"/>
      <c r="AQ752" s="148" t="n"/>
      <c r="AR752" s="148" t="n"/>
      <c r="AS752" s="148" t="n"/>
      <c r="AT752" s="149"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43" t="n"/>
      <c r="BV752" s="144" t="n"/>
      <c r="BW752" s="143" t="n"/>
      <c r="CG752" s="144" t="n"/>
      <c r="DU752" s="144" t="n"/>
      <c r="DV752" s="2" t="n"/>
      <c r="DW752" s="2" t="n"/>
      <c r="DX752" s="2" t="n"/>
      <c r="DY752" s="2" t="n"/>
      <c r="DZ752" s="2" t="n"/>
      <c r="EA752" s="2" t="n"/>
      <c r="EB752" s="2" t="n"/>
      <c r="EC752" s="2" t="n"/>
    </row>
    <row r="753" ht="6.75" customHeight="1" s="118">
      <c r="A753" s="2" t="n"/>
      <c r="B753" s="2" t="n"/>
      <c r="C753" s="2" t="n"/>
      <c r="D753" s="2" t="n"/>
      <c r="E753" s="161" t="inlineStr">
        <is>
          <t>ふ り が な</t>
        </is>
      </c>
      <c r="F753" s="140" t="n"/>
      <c r="G753" s="140" t="n"/>
      <c r="H753" s="140" t="n"/>
      <c r="I753" s="140" t="n"/>
      <c r="J753" s="140" t="n"/>
      <c r="K753" s="141" t="n"/>
      <c r="L753" s="162">
        <f>計算!$J$11</f>
        <v/>
      </c>
      <c r="M753" s="140" t="n"/>
      <c r="N753" s="140" t="n"/>
      <c r="O753" s="140" t="n"/>
      <c r="P753" s="140" t="n"/>
      <c r="Q753" s="140" t="n"/>
      <c r="R753" s="140" t="n"/>
      <c r="S753" s="140" t="n"/>
      <c r="T753" s="140" t="n"/>
      <c r="U753" s="140" t="n"/>
      <c r="V753" s="140" t="n"/>
      <c r="W753" s="140" t="n"/>
      <c r="X753" s="140" t="n"/>
      <c r="Y753" s="140" t="n"/>
      <c r="Z753" s="140" t="n"/>
      <c r="AA753" s="140" t="n"/>
      <c r="AB753" s="140" t="n"/>
      <c r="AC753" s="140" t="n"/>
      <c r="AD753" s="140" t="n"/>
      <c r="AE753" s="140" t="n"/>
      <c r="AF753" s="140" t="n"/>
      <c r="AG753" s="140" t="n"/>
      <c r="AH753" s="140" t="n"/>
      <c r="AI753" s="140" t="n"/>
      <c r="AJ753" s="140" t="n"/>
      <c r="AK753" s="140" t="n"/>
      <c r="AL753" s="140" t="n"/>
      <c r="AM753" s="140" t="n"/>
      <c r="AN753" s="140" t="n"/>
      <c r="AO753" s="140" t="n"/>
      <c r="AP753" s="140" t="n"/>
      <c r="AQ753" s="140" t="n"/>
      <c r="AR753" s="140" t="n"/>
      <c r="AS753" s="140" t="n"/>
      <c r="AT753" s="140" t="n"/>
      <c r="AU753" s="140" t="n"/>
      <c r="AV753" s="140" t="n"/>
      <c r="AW753" s="140" t="n"/>
      <c r="AX753" s="140" t="n"/>
      <c r="AY753" s="140" t="n"/>
      <c r="AZ753" s="140" t="n"/>
      <c r="BA753" s="140" t="n"/>
      <c r="BB753" s="140" t="n"/>
      <c r="BC753" s="140" t="n"/>
      <c r="BD753" s="140" t="n"/>
      <c r="BE753" s="140" t="n"/>
      <c r="BF753" s="140" t="n"/>
      <c r="BG753" s="140" t="n"/>
      <c r="BH753" s="140" t="n"/>
      <c r="BI753" s="141" t="n"/>
      <c r="BJ753" s="2" t="n"/>
      <c r="BK753" s="2" t="n"/>
      <c r="BL753" s="2" t="n"/>
      <c r="BM753" s="2" t="n"/>
      <c r="BN753" s="2" t="n"/>
      <c r="BO753" s="2" t="n"/>
      <c r="BP753" s="143" t="n"/>
      <c r="BV753" s="144" t="n"/>
      <c r="BW753" s="143" t="n"/>
      <c r="CG753" s="144" t="n"/>
      <c r="DU753" s="144" t="n"/>
      <c r="DV753" s="2" t="n"/>
      <c r="DW753" s="2" t="n"/>
      <c r="DX753" s="2" t="n"/>
      <c r="DY753" s="2" t="n"/>
      <c r="DZ753" s="2" t="n"/>
      <c r="EA753" s="2" t="n"/>
      <c r="EB753" s="2" t="n"/>
      <c r="EC753" s="2" t="n"/>
    </row>
    <row r="754" ht="6.75" customHeight="1" s="118">
      <c r="A754" s="2" t="n"/>
      <c r="B754" s="2" t="n"/>
      <c r="C754" s="2" t="n"/>
      <c r="D754" s="2" t="n"/>
      <c r="E754" s="143" t="n"/>
      <c r="K754" s="144" t="n"/>
      <c r="BI754" s="144" t="n"/>
      <c r="BJ754" s="2" t="n"/>
      <c r="BK754" s="2" t="n"/>
      <c r="BL754" s="2" t="n"/>
      <c r="BM754" s="2" t="n"/>
      <c r="BN754" s="2" t="n"/>
      <c r="BO754" s="2" t="n"/>
      <c r="BP754" s="143" t="n"/>
      <c r="BV754" s="144" t="n"/>
      <c r="BW754" s="143" t="n"/>
      <c r="CG754" s="144" t="n"/>
      <c r="DU754" s="144" t="n"/>
      <c r="DV754" s="2" t="n"/>
      <c r="DW754" s="2" t="n"/>
      <c r="DX754" s="2" t="n"/>
      <c r="DY754" s="2" t="n"/>
      <c r="DZ754" s="2" t="n"/>
      <c r="EA754" s="2" t="n"/>
      <c r="EB754" s="2" t="n"/>
      <c r="EC754" s="2" t="n"/>
    </row>
    <row r="755" ht="6.75" customHeight="1" s="118">
      <c r="A755" s="2" t="n"/>
      <c r="B755" s="2" t="n"/>
      <c r="C755" s="2" t="n"/>
      <c r="D755" s="2" t="n"/>
      <c r="E755" s="163" t="n"/>
      <c r="F755" s="164" t="n"/>
      <c r="G755" s="164" t="n"/>
      <c r="H755" s="164" t="n"/>
      <c r="I755" s="164" t="n"/>
      <c r="J755" s="164" t="n"/>
      <c r="K755" s="165" t="n"/>
      <c r="L755" s="164" t="n"/>
      <c r="M755" s="164" t="n"/>
      <c r="N755" s="164" t="n"/>
      <c r="O755" s="164" t="n"/>
      <c r="P755" s="164" t="n"/>
      <c r="Q755" s="164" t="n"/>
      <c r="R755" s="164" t="n"/>
      <c r="S755" s="164" t="n"/>
      <c r="T755" s="164" t="n"/>
      <c r="U755" s="164" t="n"/>
      <c r="V755" s="164" t="n"/>
      <c r="W755" s="164" t="n"/>
      <c r="X755" s="164" t="n"/>
      <c r="Y755" s="164" t="n"/>
      <c r="Z755" s="164" t="n"/>
      <c r="AA755" s="164" t="n"/>
      <c r="AB755" s="164" t="n"/>
      <c r="AC755" s="164" t="n"/>
      <c r="AD755" s="164" t="n"/>
      <c r="AE755" s="164" t="n"/>
      <c r="AF755" s="164" t="n"/>
      <c r="AG755" s="164" t="n"/>
      <c r="AH755" s="164" t="n"/>
      <c r="AI755" s="164" t="n"/>
      <c r="AJ755" s="164" t="n"/>
      <c r="AK755" s="164" t="n"/>
      <c r="AL755" s="164" t="n"/>
      <c r="AM755" s="164" t="n"/>
      <c r="AN755" s="164" t="n"/>
      <c r="AO755" s="164" t="n"/>
      <c r="AP755" s="164" t="n"/>
      <c r="AQ755" s="164" t="n"/>
      <c r="AR755" s="164" t="n"/>
      <c r="AS755" s="164" t="n"/>
      <c r="AT755" s="164" t="n"/>
      <c r="AU755" s="164" t="n"/>
      <c r="AV755" s="164" t="n"/>
      <c r="AW755" s="164" t="n"/>
      <c r="AX755" s="164" t="n"/>
      <c r="AY755" s="164" t="n"/>
      <c r="AZ755" s="164" t="n"/>
      <c r="BA755" s="164" t="n"/>
      <c r="BB755" s="164" t="n"/>
      <c r="BC755" s="164" t="n"/>
      <c r="BD755" s="164" t="n"/>
      <c r="BE755" s="164" t="n"/>
      <c r="BF755" s="164" t="n"/>
      <c r="BG755" s="164" t="n"/>
      <c r="BH755" s="164" t="n"/>
      <c r="BI755" s="165" t="n"/>
      <c r="BJ755" s="2" t="n"/>
      <c r="BK755" s="2" t="n"/>
      <c r="BL755" s="2" t="n"/>
      <c r="BM755" s="2" t="n"/>
      <c r="BN755" s="2" t="n"/>
      <c r="BO755" s="2" t="n"/>
      <c r="BP755" s="143" t="n"/>
      <c r="BV755" s="144" t="n"/>
      <c r="BW755" s="143" t="n"/>
      <c r="CG755" s="144" t="n"/>
      <c r="DU755" s="144" t="n"/>
      <c r="DV755" s="2" t="n"/>
      <c r="DW755" s="2" t="n"/>
      <c r="DX755" s="2" t="n"/>
      <c r="DY755" s="2" t="n"/>
      <c r="DZ755" s="2" t="n"/>
      <c r="EA755" s="2" t="n"/>
      <c r="EB755" s="2" t="n"/>
      <c r="EC755" s="2" t="n"/>
    </row>
    <row r="756" ht="6.75" customHeight="1" s="118">
      <c r="A756" s="2" t="n"/>
      <c r="B756" s="2" t="n"/>
      <c r="C756" s="2" t="n"/>
      <c r="D756" s="2" t="n"/>
      <c r="E756" s="166" t="inlineStr">
        <is>
          <t>現住所</t>
        </is>
      </c>
      <c r="F756" s="167" t="n"/>
      <c r="G756" s="167" t="n"/>
      <c r="H756" s="167" t="n"/>
      <c r="I756" s="167" t="n"/>
      <c r="J756" s="167" t="n"/>
      <c r="K756" s="168" t="n"/>
      <c r="L756" s="107" t="inlineStr">
        <is>
          <t>〒</t>
        </is>
      </c>
      <c r="M756" s="167" t="n"/>
      <c r="N756" s="167" t="n"/>
      <c r="O756" s="167" t="n"/>
      <c r="P756" s="169">
        <f>計算!$H$11</f>
        <v/>
      </c>
      <c r="Q756" s="167" t="n"/>
      <c r="R756" s="167" t="n"/>
      <c r="S756" s="167" t="n"/>
      <c r="T756" s="167" t="n"/>
      <c r="U756" s="167" t="n"/>
      <c r="V756" s="167" t="n"/>
      <c r="W756" s="167" t="n"/>
      <c r="X756" s="167" t="n"/>
      <c r="Y756" s="167" t="n"/>
      <c r="Z756" s="167" t="n"/>
      <c r="AA756" s="167" t="n"/>
      <c r="AB756" s="167" t="n"/>
      <c r="AC756" s="167" t="n"/>
      <c r="AD756" s="167" t="n"/>
      <c r="AE756" s="167" t="n"/>
      <c r="AF756" s="167" t="n"/>
      <c r="AG756" s="167" t="n"/>
      <c r="AH756" s="167" t="n"/>
      <c r="AI756" s="167" t="n"/>
      <c r="AJ756" s="167"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43" t="n"/>
      <c r="BV756" s="144" t="n"/>
      <c r="BW756" s="143" t="n"/>
      <c r="CG756" s="144" t="n"/>
      <c r="DU756" s="144" t="n"/>
      <c r="DV756" s="2" t="n"/>
      <c r="DW756" s="2" t="n"/>
      <c r="DX756" s="2" t="n"/>
      <c r="DY756" s="2" t="n"/>
      <c r="DZ756" s="2" t="n"/>
      <c r="EA756" s="2" t="n"/>
      <c r="EB756" s="2" t="n"/>
      <c r="EC756" s="2" t="n"/>
    </row>
    <row r="757" ht="4.5" customHeight="1" s="118">
      <c r="A757" s="2" t="n"/>
      <c r="B757" s="2" t="n"/>
      <c r="C757" s="2" t="n"/>
      <c r="D757" s="2" t="n"/>
      <c r="E757" s="143" t="n"/>
      <c r="K757" s="144" t="n"/>
      <c r="L757" s="143"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47" t="n"/>
      <c r="BQ757" s="148" t="n"/>
      <c r="BR757" s="148" t="n"/>
      <c r="BS757" s="148" t="n"/>
      <c r="BT757" s="148" t="n"/>
      <c r="BU757" s="148" t="n"/>
      <c r="BV757" s="149" t="n"/>
      <c r="BW757" s="147" t="n"/>
      <c r="BX757" s="148" t="n"/>
      <c r="BY757" s="148" t="n"/>
      <c r="BZ757" s="148" t="n"/>
      <c r="CA757" s="148" t="n"/>
      <c r="CB757" s="148" t="n"/>
      <c r="CC757" s="148" t="n"/>
      <c r="CD757" s="148" t="n"/>
      <c r="CE757" s="148" t="n"/>
      <c r="CF757" s="148" t="n"/>
      <c r="CG757" s="149" t="n"/>
      <c r="DU757" s="144" t="n"/>
      <c r="DV757" s="2" t="n"/>
      <c r="DW757" s="2" t="n"/>
      <c r="DX757" s="2" t="n"/>
      <c r="DY757" s="2" t="n"/>
      <c r="DZ757" s="2" t="n"/>
      <c r="EA757" s="2" t="n"/>
      <c r="EB757" s="2" t="n"/>
      <c r="EC757" s="2" t="n"/>
    </row>
    <row r="758" ht="6.75" customHeight="1" s="118">
      <c r="A758" s="2" t="n"/>
      <c r="B758" s="2" t="n"/>
      <c r="C758" s="2" t="n"/>
      <c r="D758" s="2" t="n"/>
      <c r="E758" s="143" t="n"/>
      <c r="K758" s="144" t="n"/>
      <c r="L758" s="143"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0" t="inlineStr">
        <is>
          <t>校内外の諸活動</t>
        </is>
      </c>
      <c r="BQ758" s="140" t="n"/>
      <c r="BR758" s="140" t="n"/>
      <c r="BS758" s="140" t="n"/>
      <c r="BT758" s="140" t="n"/>
      <c r="BU758" s="140" t="n"/>
      <c r="BV758" s="141" t="n"/>
      <c r="BW758" s="171">
        <f>計算!$AQ$11</f>
        <v/>
      </c>
      <c r="BX758" s="140" t="n"/>
      <c r="BY758" s="140" t="n"/>
      <c r="BZ758" s="140" t="n"/>
      <c r="CA758" s="140" t="n"/>
      <c r="CB758" s="140" t="n"/>
      <c r="CC758" s="140" t="n"/>
      <c r="CD758" s="140" t="n"/>
      <c r="CE758" s="140" t="n"/>
      <c r="CF758" s="140" t="n"/>
      <c r="CG758" s="140" t="n"/>
      <c r="CH758" s="140" t="n"/>
      <c r="CI758" s="140" t="n"/>
      <c r="CJ758" s="140" t="n"/>
      <c r="CK758" s="140" t="n"/>
      <c r="CL758" s="140" t="n"/>
      <c r="CM758" s="140" t="n"/>
      <c r="CN758" s="140" t="n"/>
      <c r="CO758" s="140" t="n"/>
      <c r="CP758" s="140" t="n"/>
      <c r="CQ758" s="140" t="n"/>
      <c r="CR758" s="140" t="n"/>
      <c r="CS758" s="140" t="n"/>
      <c r="CT758" s="140" t="n"/>
      <c r="CU758" s="140" t="n"/>
      <c r="CV758" s="140" t="n"/>
      <c r="CW758" s="140" t="n"/>
      <c r="CX758" s="140" t="n"/>
      <c r="CY758" s="140" t="n"/>
      <c r="CZ758" s="140" t="n"/>
      <c r="DA758" s="140" t="n"/>
      <c r="DB758" s="140" t="n"/>
      <c r="DC758" s="140" t="n"/>
      <c r="DD758" s="140" t="n"/>
      <c r="DE758" s="140" t="n"/>
      <c r="DF758" s="140" t="n"/>
      <c r="DG758" s="140" t="n"/>
      <c r="DH758" s="140" t="n"/>
      <c r="DI758" s="140" t="n"/>
      <c r="DJ758" s="140" t="n"/>
      <c r="DK758" s="140" t="n"/>
      <c r="DL758" s="140" t="n"/>
      <c r="DM758" s="140" t="n"/>
      <c r="DN758" s="140" t="n"/>
      <c r="DO758" s="140" t="n"/>
      <c r="DP758" s="140" t="n"/>
      <c r="DQ758" s="140" t="n"/>
      <c r="DR758" s="140" t="n"/>
      <c r="DS758" s="140" t="n"/>
      <c r="DT758" s="140" t="n"/>
      <c r="DU758" s="141" t="n"/>
      <c r="DV758" s="7" t="n"/>
      <c r="DW758" s="2" t="n"/>
      <c r="DX758" s="2" t="n"/>
      <c r="DY758" s="2" t="n"/>
      <c r="DZ758" s="2" t="n"/>
      <c r="EA758" s="2" t="n"/>
      <c r="EB758" s="2" t="n"/>
      <c r="EC758" s="2" t="n"/>
    </row>
    <row r="759" ht="6.75" customHeight="1" s="118">
      <c r="A759" s="2" t="n"/>
      <c r="B759" s="2" t="n"/>
      <c r="C759" s="2" t="n"/>
      <c r="D759" s="2" t="n"/>
      <c r="E759" s="143" t="n"/>
      <c r="K759" s="144" t="n"/>
      <c r="L759" s="172">
        <f>計算!$I$11</f>
        <v/>
      </c>
      <c r="BI759" s="144" t="n"/>
      <c r="BJ759" s="2" t="n"/>
      <c r="BK759" s="2" t="n"/>
      <c r="BL759" s="2" t="n"/>
      <c r="BM759" s="2" t="n"/>
      <c r="BN759" s="2" t="n"/>
      <c r="BO759" s="2" t="n"/>
      <c r="BP759" s="143" t="n"/>
      <c r="BV759" s="144" t="n"/>
      <c r="DU759" s="144" t="n"/>
      <c r="DV759" s="7" t="n"/>
      <c r="DW759" s="2" t="n"/>
      <c r="DX759" s="2" t="n"/>
      <c r="DY759" s="2" t="n"/>
      <c r="DZ759" s="2" t="n"/>
      <c r="EA759" s="2" t="n"/>
      <c r="EB759" s="2" t="n"/>
      <c r="EC759" s="2" t="n"/>
    </row>
    <row r="760" ht="6.75" customHeight="1" s="118">
      <c r="A760" s="2" t="n"/>
      <c r="B760" s="2" t="n"/>
      <c r="C760" s="2" t="n"/>
      <c r="D760" s="2" t="n"/>
      <c r="E760" s="143" t="n"/>
      <c r="K760" s="144" t="n"/>
      <c r="L760" s="143" t="n"/>
      <c r="BI760" s="144" t="n"/>
      <c r="BJ760" s="2" t="n"/>
      <c r="BK760" s="2" t="n"/>
      <c r="BL760" s="2" t="n"/>
      <c r="BM760" s="2" t="n"/>
      <c r="BN760" s="2" t="n"/>
      <c r="BO760" s="2" t="n"/>
      <c r="BP760" s="143" t="n"/>
      <c r="BV760" s="144" t="n"/>
      <c r="DU760" s="144" t="n"/>
      <c r="DV760" s="7" t="n"/>
      <c r="DW760" s="2" t="n"/>
      <c r="DX760" s="2" t="n"/>
      <c r="DY760" s="2" t="n"/>
      <c r="DZ760" s="2" t="n"/>
      <c r="EA760" s="2" t="n"/>
      <c r="EB760" s="2" t="n"/>
      <c r="EC760" s="2" t="n"/>
    </row>
    <row r="761" ht="6.75" customHeight="1" s="118">
      <c r="A761" s="2" t="n"/>
      <c r="B761" s="2" t="n"/>
      <c r="C761" s="2" t="n"/>
      <c r="D761" s="2" t="n"/>
      <c r="E761" s="147" t="n"/>
      <c r="F761" s="148" t="n"/>
      <c r="G761" s="148" t="n"/>
      <c r="H761" s="148" t="n"/>
      <c r="I761" s="148" t="n"/>
      <c r="J761" s="148" t="n"/>
      <c r="K761" s="149" t="n"/>
      <c r="L761" s="147" t="n"/>
      <c r="M761" s="148" t="n"/>
      <c r="N761" s="148" t="n"/>
      <c r="O761" s="148" t="n"/>
      <c r="P761" s="148" t="n"/>
      <c r="Q761" s="148" t="n"/>
      <c r="R761" s="148" t="n"/>
      <c r="S761" s="148" t="n"/>
      <c r="T761" s="148" t="n"/>
      <c r="U761" s="148" t="n"/>
      <c r="V761" s="148" t="n"/>
      <c r="W761" s="148" t="n"/>
      <c r="X761" s="148" t="n"/>
      <c r="Y761" s="148" t="n"/>
      <c r="Z761" s="148" t="n"/>
      <c r="AA761" s="148" t="n"/>
      <c r="AB761" s="148" t="n"/>
      <c r="AC761" s="148" t="n"/>
      <c r="AD761" s="148" t="n"/>
      <c r="AE761" s="148" t="n"/>
      <c r="AF761" s="148" t="n"/>
      <c r="AG761" s="148" t="n"/>
      <c r="AH761" s="148" t="n"/>
      <c r="AI761" s="148" t="n"/>
      <c r="AJ761" s="148" t="n"/>
      <c r="AK761" s="148" t="n"/>
      <c r="AL761" s="148" t="n"/>
      <c r="AM761" s="148" t="n"/>
      <c r="AN761" s="148" t="n"/>
      <c r="AO761" s="148" t="n"/>
      <c r="AP761" s="148" t="n"/>
      <c r="AQ761" s="148" t="n"/>
      <c r="AR761" s="148" t="n"/>
      <c r="AS761" s="148" t="n"/>
      <c r="AT761" s="148" t="n"/>
      <c r="AU761" s="148" t="n"/>
      <c r="AV761" s="148" t="n"/>
      <c r="AW761" s="148" t="n"/>
      <c r="AX761" s="148" t="n"/>
      <c r="AY761" s="148" t="n"/>
      <c r="AZ761" s="148" t="n"/>
      <c r="BA761" s="148" t="n"/>
      <c r="BB761" s="148" t="n"/>
      <c r="BC761" s="148" t="n"/>
      <c r="BD761" s="148" t="n"/>
      <c r="BE761" s="148" t="n"/>
      <c r="BF761" s="148" t="n"/>
      <c r="BG761" s="148" t="n"/>
      <c r="BH761" s="148" t="n"/>
      <c r="BI761" s="149" t="n"/>
      <c r="BJ761" s="2" t="n"/>
      <c r="BK761" s="2" t="n"/>
      <c r="BL761" s="2" t="n"/>
      <c r="BM761" s="2" t="n"/>
      <c r="BN761" s="2" t="n"/>
      <c r="BO761" s="2" t="n"/>
      <c r="BP761" s="143" t="n"/>
      <c r="BV761" s="144" t="n"/>
      <c r="DU761" s="144" t="n"/>
      <c r="DV761" s="7" t="n"/>
      <c r="DW761" s="2" t="n"/>
      <c r="DX761" s="2" t="n"/>
      <c r="DY761" s="2" t="n"/>
      <c r="DZ761" s="2" t="n"/>
      <c r="EA761" s="2" t="n"/>
      <c r="EB761" s="2" t="n"/>
      <c r="EC761" s="2" t="n"/>
    </row>
    <row r="762" ht="6.75" customHeight="1" s="118">
      <c r="A762" s="2" t="n"/>
      <c r="B762" s="2" t="n"/>
      <c r="C762" s="2" t="n"/>
      <c r="D762" s="2" t="n"/>
      <c r="E762" s="161" t="inlineStr">
        <is>
          <t>ふ り が な</t>
        </is>
      </c>
      <c r="F762" s="140" t="n"/>
      <c r="G762" s="140" t="n"/>
      <c r="H762" s="140" t="n"/>
      <c r="I762" s="140" t="n"/>
      <c r="J762" s="140" t="n"/>
      <c r="K762" s="141" t="n"/>
      <c r="L762" s="162">
        <f>計算!$M$11</f>
        <v/>
      </c>
      <c r="M762" s="140" t="n"/>
      <c r="N762" s="140" t="n"/>
      <c r="O762" s="140" t="n"/>
      <c r="P762" s="140" t="n"/>
      <c r="Q762" s="140" t="n"/>
      <c r="R762" s="140" t="n"/>
      <c r="S762" s="140" t="n"/>
      <c r="T762" s="140" t="n"/>
      <c r="U762" s="140" t="n"/>
      <c r="V762" s="140" t="n"/>
      <c r="W762" s="140" t="n"/>
      <c r="X762" s="140" t="n"/>
      <c r="Y762" s="140" t="n"/>
      <c r="Z762" s="140" t="n"/>
      <c r="AA762" s="140" t="n"/>
      <c r="AB762" s="140" t="n"/>
      <c r="AC762" s="140" t="n"/>
      <c r="AD762" s="140" t="n"/>
      <c r="AE762" s="140" t="n"/>
      <c r="AF762" s="140" t="n"/>
      <c r="AG762" s="140" t="n"/>
      <c r="AH762" s="140" t="n"/>
      <c r="AI762" s="140" t="n"/>
      <c r="AJ762" s="140" t="n"/>
      <c r="AK762" s="140" t="n"/>
      <c r="AL762" s="140" t="n"/>
      <c r="AM762" s="140" t="n"/>
      <c r="AN762" s="140" t="n"/>
      <c r="AO762" s="140" t="n"/>
      <c r="AP762" s="140" t="n"/>
      <c r="AQ762" s="140" t="n"/>
      <c r="AR762" s="140" t="n"/>
      <c r="AS762" s="140" t="n"/>
      <c r="AT762" s="140" t="n"/>
      <c r="AU762" s="140" t="n"/>
      <c r="AV762" s="140" t="n"/>
      <c r="AW762" s="140" t="n"/>
      <c r="AX762" s="140" t="n"/>
      <c r="AY762" s="140" t="n"/>
      <c r="AZ762" s="140" t="n"/>
      <c r="BA762" s="140" t="n"/>
      <c r="BB762" s="140" t="n"/>
      <c r="BC762" s="140" t="n"/>
      <c r="BD762" s="140" t="n"/>
      <c r="BE762" s="140" t="n"/>
      <c r="BF762" s="140" t="n"/>
      <c r="BG762" s="140" t="n"/>
      <c r="BH762" s="140" t="n"/>
      <c r="BI762" s="141" t="n"/>
      <c r="BJ762" s="2" t="n"/>
      <c r="BK762" s="2" t="n"/>
      <c r="BL762" s="2" t="n"/>
      <c r="BM762" s="2" t="n"/>
      <c r="BN762" s="2" t="n"/>
      <c r="BO762" s="2" t="n"/>
      <c r="BP762" s="143" t="n"/>
      <c r="BV762" s="144" t="n"/>
      <c r="DU762" s="144" t="n"/>
      <c r="DV762" s="7" t="n"/>
      <c r="DW762" s="2" t="n"/>
      <c r="DX762" s="2" t="n"/>
      <c r="DY762" s="2" t="n"/>
      <c r="DZ762" s="2" t="n"/>
      <c r="EA762" s="2" t="n"/>
      <c r="EB762" s="2" t="n"/>
      <c r="EC762" s="2" t="n"/>
    </row>
    <row r="763" ht="6.75" customHeight="1" s="118">
      <c r="A763" s="2" t="n"/>
      <c r="B763" s="2" t="n"/>
      <c r="C763" s="2" t="n"/>
      <c r="D763" s="2" t="n"/>
      <c r="E763" s="143" t="n"/>
      <c r="K763" s="144" t="n"/>
      <c r="BI763" s="144" t="n"/>
      <c r="BJ763" s="2" t="n"/>
      <c r="BK763" s="2" t="n"/>
      <c r="BL763" s="2" t="n"/>
      <c r="BM763" s="2" t="n"/>
      <c r="BN763" s="2" t="n"/>
      <c r="BO763" s="2" t="n"/>
      <c r="BP763" s="143" t="n"/>
      <c r="BV763" s="144" t="n"/>
      <c r="DU763" s="144" t="n"/>
      <c r="DV763" s="7" t="n"/>
      <c r="DW763" s="2" t="n"/>
      <c r="DX763" s="2" t="n"/>
      <c r="DY763" s="2" t="n"/>
      <c r="DZ763" s="2" t="n"/>
      <c r="EA763" s="2" t="n"/>
      <c r="EB763" s="2" t="n"/>
      <c r="EC763" s="2" t="n"/>
    </row>
    <row r="764" ht="6.75" customHeight="1" s="118">
      <c r="A764" s="2" t="n"/>
      <c r="B764" s="2" t="n"/>
      <c r="C764" s="2" t="n"/>
      <c r="D764" s="2" t="n"/>
      <c r="E764" s="163" t="n"/>
      <c r="F764" s="164" t="n"/>
      <c r="G764" s="164" t="n"/>
      <c r="H764" s="164" t="n"/>
      <c r="I764" s="164" t="n"/>
      <c r="J764" s="164" t="n"/>
      <c r="K764" s="165" t="n"/>
      <c r="L764" s="164" t="n"/>
      <c r="M764" s="164" t="n"/>
      <c r="N764" s="164" t="n"/>
      <c r="O764" s="164" t="n"/>
      <c r="P764" s="164" t="n"/>
      <c r="Q764" s="164" t="n"/>
      <c r="R764" s="164" t="n"/>
      <c r="S764" s="164" t="n"/>
      <c r="T764" s="164" t="n"/>
      <c r="U764" s="164" t="n"/>
      <c r="V764" s="164" t="n"/>
      <c r="W764" s="164" t="n"/>
      <c r="X764" s="164" t="n"/>
      <c r="Y764" s="164" t="n"/>
      <c r="Z764" s="164" t="n"/>
      <c r="AA764" s="164" t="n"/>
      <c r="AB764" s="164" t="n"/>
      <c r="AC764" s="164" t="n"/>
      <c r="AD764" s="164" t="n"/>
      <c r="AE764" s="164" t="n"/>
      <c r="AF764" s="164" t="n"/>
      <c r="AG764" s="164" t="n"/>
      <c r="AH764" s="164" t="n"/>
      <c r="AI764" s="164" t="n"/>
      <c r="AJ764" s="164" t="n"/>
      <c r="AK764" s="164" t="n"/>
      <c r="AL764" s="164" t="n"/>
      <c r="AM764" s="164" t="n"/>
      <c r="AN764" s="164" t="n"/>
      <c r="AO764" s="164" t="n"/>
      <c r="AP764" s="164" t="n"/>
      <c r="AQ764" s="164" t="n"/>
      <c r="AR764" s="164" t="n"/>
      <c r="AS764" s="164" t="n"/>
      <c r="AT764" s="164" t="n"/>
      <c r="AU764" s="164" t="n"/>
      <c r="AV764" s="164" t="n"/>
      <c r="AW764" s="164" t="n"/>
      <c r="AX764" s="164" t="n"/>
      <c r="AY764" s="164" t="n"/>
      <c r="AZ764" s="164" t="n"/>
      <c r="BA764" s="164" t="n"/>
      <c r="BB764" s="164" t="n"/>
      <c r="BC764" s="164" t="n"/>
      <c r="BD764" s="164" t="n"/>
      <c r="BE764" s="164" t="n"/>
      <c r="BF764" s="164" t="n"/>
      <c r="BG764" s="164" t="n"/>
      <c r="BH764" s="164" t="n"/>
      <c r="BI764" s="165" t="n"/>
      <c r="BJ764" s="2" t="n"/>
      <c r="BK764" s="2" t="n"/>
      <c r="BL764" s="2" t="n"/>
      <c r="BM764" s="2" t="n"/>
      <c r="BN764" s="2" t="n"/>
      <c r="BO764" s="2" t="n"/>
      <c r="BP764" s="143" t="n"/>
      <c r="BV764" s="144" t="n"/>
      <c r="DU764" s="144" t="n"/>
      <c r="DV764" s="7" t="n"/>
      <c r="DW764" s="2" t="n"/>
      <c r="DX764" s="2" t="n"/>
      <c r="DY764" s="2" t="n"/>
      <c r="DZ764" s="2" t="n"/>
      <c r="EA764" s="2" t="n"/>
      <c r="EB764" s="2" t="n"/>
      <c r="EC764" s="2" t="n"/>
    </row>
    <row r="765" ht="6.75" customHeight="1" s="118">
      <c r="A765" s="2" t="n"/>
      <c r="B765" s="2" t="n"/>
      <c r="C765" s="2" t="n"/>
      <c r="D765" s="2" t="n"/>
      <c r="E765" s="166" t="inlineStr">
        <is>
          <t>連絡先</t>
        </is>
      </c>
      <c r="F765" s="167" t="n"/>
      <c r="G765" s="167" t="n"/>
      <c r="H765" s="167" t="n"/>
      <c r="I765" s="167" t="n"/>
      <c r="J765" s="167" t="n"/>
      <c r="K765" s="168" t="n"/>
      <c r="L765" s="107" t="inlineStr">
        <is>
          <t>〒</t>
        </is>
      </c>
      <c r="M765" s="167" t="n"/>
      <c r="N765" s="167" t="n"/>
      <c r="O765" s="167" t="n"/>
      <c r="P765" s="173">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43" t="n"/>
      <c r="BV765" s="144" t="n"/>
      <c r="DU765" s="144" t="n"/>
      <c r="DV765" s="7" t="n"/>
      <c r="DW765" s="2" t="n"/>
      <c r="DX765" s="2" t="n"/>
      <c r="DY765" s="2" t="n"/>
      <c r="DZ765" s="2" t="n"/>
      <c r="EA765" s="2" t="n"/>
      <c r="EB765" s="2" t="n"/>
      <c r="EC765" s="2" t="n"/>
    </row>
    <row r="766" ht="6.75" customHeight="1" s="118">
      <c r="A766" s="2" t="n"/>
      <c r="B766" s="2" t="n"/>
      <c r="C766" s="2" t="n"/>
      <c r="D766" s="2" t="n"/>
      <c r="E766" s="143" t="n"/>
      <c r="K766" s="144" t="n"/>
      <c r="L766" s="143"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43" t="n"/>
      <c r="BV766" s="144" t="n"/>
      <c r="DU766" s="144" t="n"/>
      <c r="DV766" s="7" t="n"/>
      <c r="DW766" s="2" t="n"/>
      <c r="DX766" s="2" t="n"/>
      <c r="DY766" s="2" t="n"/>
      <c r="DZ766" s="2" t="n"/>
      <c r="EA766" s="2" t="n"/>
      <c r="EB766" s="2" t="n"/>
      <c r="EC766" s="2" t="n"/>
    </row>
    <row r="767" ht="6.75" customHeight="1" s="118">
      <c r="A767" s="2" t="n"/>
      <c r="B767" s="2" t="n"/>
      <c r="C767" s="2" t="n"/>
      <c r="D767" s="2" t="n"/>
      <c r="E767" s="143" t="n"/>
      <c r="K767" s="144" t="n"/>
      <c r="L767" s="143"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43" t="n"/>
      <c r="BV767" s="144" t="n"/>
      <c r="DU767" s="144" t="n"/>
      <c r="DV767" s="7" t="n"/>
      <c r="DW767" s="2" t="n"/>
      <c r="DX767" s="2" t="n"/>
      <c r="DY767" s="2" t="n"/>
      <c r="DZ767" s="2" t="n"/>
      <c r="EA767" s="2" t="n"/>
      <c r="EB767" s="2" t="n"/>
      <c r="EC767" s="2" t="n"/>
    </row>
    <row r="768" ht="6.75" customHeight="1" s="118">
      <c r="A768" s="2" t="n"/>
      <c r="B768" s="2" t="n"/>
      <c r="C768" s="2" t="n"/>
      <c r="D768" s="2" t="n"/>
      <c r="E768" s="143" t="n"/>
      <c r="K768" s="144" t="n"/>
      <c r="L768" s="174">
        <f>計算!$L$11</f>
        <v/>
      </c>
      <c r="BI768" s="144" t="n"/>
      <c r="BJ768" s="2" t="n"/>
      <c r="BK768" s="2" t="n"/>
      <c r="BL768" s="2" t="n"/>
      <c r="BM768" s="2" t="n"/>
      <c r="BN768" s="2" t="n"/>
      <c r="BO768" s="2" t="n"/>
      <c r="BP768" s="143" t="n"/>
      <c r="BV768" s="144" t="n"/>
      <c r="DU768" s="144" t="n"/>
      <c r="DV768" s="7" t="n"/>
      <c r="DW768" s="2" t="n"/>
      <c r="DX768" s="2" t="n"/>
      <c r="DY768" s="2" t="n"/>
      <c r="DZ768" s="2" t="n"/>
      <c r="EA768" s="2" t="n"/>
      <c r="EB768" s="2" t="n"/>
      <c r="EC768" s="2" t="n"/>
    </row>
    <row r="769" ht="6.75" customHeight="1" s="118">
      <c r="A769" s="2" t="n"/>
      <c r="B769" s="2" t="n"/>
      <c r="C769" s="2" t="n"/>
      <c r="D769" s="2" t="n"/>
      <c r="E769" s="147" t="n"/>
      <c r="F769" s="148" t="n"/>
      <c r="G769" s="148" t="n"/>
      <c r="H769" s="148" t="n"/>
      <c r="I769" s="148" t="n"/>
      <c r="J769" s="148" t="n"/>
      <c r="K769" s="149" t="n"/>
      <c r="L769" s="148" t="n"/>
      <c r="M769" s="148" t="n"/>
      <c r="N769" s="148" t="n"/>
      <c r="O769" s="148" t="n"/>
      <c r="P769" s="148" t="n"/>
      <c r="Q769" s="148" t="n"/>
      <c r="R769" s="148" t="n"/>
      <c r="S769" s="148" t="n"/>
      <c r="T769" s="148" t="n"/>
      <c r="U769" s="148" t="n"/>
      <c r="V769" s="148" t="n"/>
      <c r="W769" s="148" t="n"/>
      <c r="X769" s="148" t="n"/>
      <c r="Y769" s="148" t="n"/>
      <c r="Z769" s="148" t="n"/>
      <c r="AA769" s="148" t="n"/>
      <c r="AB769" s="148" t="n"/>
      <c r="AC769" s="148" t="n"/>
      <c r="AD769" s="148" t="n"/>
      <c r="AE769" s="148" t="n"/>
      <c r="AF769" s="148" t="n"/>
      <c r="AG769" s="148" t="n"/>
      <c r="AH769" s="148" t="n"/>
      <c r="AI769" s="148" t="n"/>
      <c r="AJ769" s="148" t="n"/>
      <c r="AK769" s="148" t="n"/>
      <c r="AL769" s="148" t="n"/>
      <c r="AM769" s="148" t="n"/>
      <c r="AN769" s="148" t="n"/>
      <c r="AO769" s="148" t="n"/>
      <c r="AP769" s="148" t="n"/>
      <c r="AQ769" s="148" t="n"/>
      <c r="AR769" s="148" t="n"/>
      <c r="AS769" s="148" t="n"/>
      <c r="AT769" s="148" t="n"/>
      <c r="AU769" s="148" t="n"/>
      <c r="AV769" s="148" t="n"/>
      <c r="AW769" s="148" t="n"/>
      <c r="AX769" s="148" t="n"/>
      <c r="AY769" s="148" t="n"/>
      <c r="AZ769" s="148" t="n"/>
      <c r="BA769" s="148" t="n"/>
      <c r="BB769" s="148" t="n"/>
      <c r="BC769" s="148" t="n"/>
      <c r="BD769" s="148" t="n"/>
      <c r="BE769" s="148" t="n"/>
      <c r="BF769" s="148" t="n"/>
      <c r="BG769" s="148" t="n"/>
      <c r="BH769" s="148" t="n"/>
      <c r="BI769" s="149" t="n"/>
      <c r="BJ769" s="2" t="n"/>
      <c r="BK769" s="2" t="n"/>
      <c r="BL769" s="2" t="n"/>
      <c r="BM769" s="2" t="n"/>
      <c r="BN769" s="2" t="n"/>
      <c r="BO769" s="2" t="n"/>
      <c r="BP769" s="143" t="n"/>
      <c r="BV769" s="144" t="n"/>
      <c r="DU769" s="144"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43" t="n"/>
      <c r="BV770" s="144" t="n"/>
      <c r="DU770" s="144"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43" t="n"/>
      <c r="BV771" s="144" t="n"/>
      <c r="DU771" s="144"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43" t="n"/>
      <c r="BV772" s="144" t="n"/>
      <c r="DU772" s="144"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43" t="n"/>
      <c r="BV773" s="144" t="n"/>
      <c r="DU773" s="144"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43" t="n"/>
      <c r="BV774" s="144" t="n"/>
      <c r="DU774" s="144"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75" t="n"/>
      <c r="BQ775" s="140" t="n"/>
      <c r="BR775" s="176" t="n"/>
      <c r="BS775" s="140" t="n"/>
      <c r="BT775" s="140" t="n"/>
      <c r="BU775" s="28" t="n"/>
      <c r="BV775" s="29" t="n"/>
      <c r="BW775" s="177">
        <f>計算!$AR$11</f>
        <v/>
      </c>
      <c r="BX775" s="140" t="n"/>
      <c r="BY775" s="140" t="n"/>
      <c r="BZ775" s="140" t="n"/>
      <c r="CA775" s="140" t="n"/>
      <c r="CB775" s="140" t="n"/>
      <c r="CC775" s="140" t="n"/>
      <c r="CD775" s="140" t="n"/>
      <c r="CE775" s="140" t="n"/>
      <c r="CF775" s="140" t="n"/>
      <c r="CG775" s="140" t="n"/>
      <c r="CH775" s="140" t="n"/>
      <c r="CI775" s="140" t="n"/>
      <c r="CJ775" s="140" t="n"/>
      <c r="CK775" s="140" t="n"/>
      <c r="CL775" s="140" t="n"/>
      <c r="CM775" s="140" t="n"/>
      <c r="CN775" s="140" t="n"/>
      <c r="CO775" s="140" t="n"/>
      <c r="CP775" s="140" t="n"/>
      <c r="CQ775" s="140" t="n"/>
      <c r="CR775" s="140" t="n"/>
      <c r="CS775" s="140" t="n"/>
      <c r="CT775" s="140" t="n"/>
      <c r="CU775" s="140" t="n"/>
      <c r="CV775" s="140" t="n"/>
      <c r="CW775" s="140" t="n"/>
      <c r="CX775" s="140" t="n"/>
      <c r="CY775" s="140" t="n"/>
      <c r="CZ775" s="140" t="n"/>
      <c r="DA775" s="140" t="n"/>
      <c r="DB775" s="140" t="n"/>
      <c r="DC775" s="140" t="n"/>
      <c r="DD775" s="140" t="n"/>
      <c r="DE775" s="140" t="n"/>
      <c r="DF775" s="140" t="n"/>
      <c r="DG775" s="140" t="n"/>
      <c r="DH775" s="140" t="n"/>
      <c r="DI775" s="140" t="n"/>
      <c r="DJ775" s="140" t="n"/>
      <c r="DK775" s="140" t="n"/>
      <c r="DL775" s="140" t="n"/>
      <c r="DM775" s="140" t="n"/>
      <c r="DN775" s="140" t="n"/>
      <c r="DO775" s="140" t="n"/>
      <c r="DP775" s="140" t="n"/>
      <c r="DQ775" s="140" t="n"/>
      <c r="DR775" s="140" t="n"/>
      <c r="DS775" s="140" t="n"/>
      <c r="DT775" s="140" t="n"/>
      <c r="DU775" s="141"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43" t="n"/>
      <c r="BU776" s="31" t="n"/>
      <c r="BV776" s="32" t="n"/>
      <c r="DU776" s="144"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43" t="n"/>
      <c r="BU777" s="72" t="n"/>
      <c r="BV777" s="144" t="n"/>
      <c r="DU777" s="144"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43" t="n"/>
      <c r="BV778" s="144" t="n"/>
      <c r="DU778" s="144"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43" t="n"/>
      <c r="BV779" s="144" t="n"/>
      <c r="DU779" s="144"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43" t="n"/>
      <c r="BV780" s="144" t="n"/>
      <c r="DU780" s="144" t="n"/>
      <c r="DV780" s="7" t="n"/>
      <c r="DW780" s="2" t="n"/>
      <c r="DX780" s="2" t="n"/>
      <c r="DY780" s="2" t="n"/>
      <c r="DZ780" s="2" t="n"/>
      <c r="EA780" s="2" t="n"/>
      <c r="EB780" s="2" t="n"/>
      <c r="EC780" s="2" t="n"/>
    </row>
    <row r="781" ht="6.75" customHeight="1" s="118">
      <c r="A781" s="2" t="n"/>
      <c r="B781" s="2" t="n"/>
      <c r="C781" s="2" t="n"/>
      <c r="D781" s="2" t="n"/>
      <c r="E781" s="178" t="inlineStr">
        <is>
          <t>在籍校</t>
        </is>
      </c>
      <c r="F781" s="140" t="n"/>
      <c r="G781" s="140" t="n"/>
      <c r="H781" s="140" t="n"/>
      <c r="I781" s="140" t="n"/>
      <c r="J781" s="140" t="n"/>
      <c r="K781" s="141"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0" t="n"/>
      <c r="AY781" s="140" t="n"/>
      <c r="AZ781" s="140" t="n"/>
      <c r="BA781" s="140" t="n"/>
      <c r="BB781" s="140" t="n"/>
      <c r="BC781" s="140" t="n"/>
      <c r="BD781" s="140" t="n"/>
      <c r="BE781" s="140" t="n"/>
      <c r="BF781" s="140" t="n"/>
      <c r="BG781" s="140" t="n"/>
      <c r="BH781" s="140" t="n"/>
      <c r="BI781" s="141" t="n"/>
      <c r="BJ781" s="2" t="n"/>
      <c r="BK781" s="2" t="n"/>
      <c r="BL781" s="2" t="n"/>
      <c r="BM781" s="2" t="n"/>
      <c r="BN781" s="2" t="n"/>
      <c r="BO781" s="2" t="n"/>
      <c r="BP781" s="143" t="n"/>
      <c r="BV781" s="144" t="n"/>
      <c r="DU781" s="144" t="n"/>
      <c r="DV781" s="2" t="n"/>
      <c r="DW781" s="2" t="n"/>
      <c r="DX781" s="2" t="n"/>
      <c r="DY781" s="2" t="n"/>
      <c r="DZ781" s="2" t="n"/>
      <c r="EA781" s="2" t="n"/>
      <c r="EB781" s="2" t="n"/>
      <c r="EC781" s="2" t="n"/>
    </row>
    <row r="782" ht="6.75" customHeight="1" s="118">
      <c r="A782" s="2" t="n"/>
      <c r="B782" s="2" t="n"/>
      <c r="C782" s="2" t="n"/>
      <c r="D782" s="2" t="n"/>
      <c r="E782" s="143" t="n"/>
      <c r="K782" s="144" t="n"/>
      <c r="L782" s="36" t="n"/>
      <c r="M782" s="19" t="n"/>
      <c r="N782" s="19" t="n"/>
      <c r="O782" s="19" t="n"/>
      <c r="P782" s="19" t="n"/>
      <c r="Q782" s="19" t="n"/>
      <c r="R782" s="19" t="n"/>
      <c r="S782" s="19" t="n"/>
      <c r="T782" s="19" t="n"/>
      <c r="U782" s="19" t="n"/>
      <c r="V782" s="19" t="n"/>
      <c r="W782" s="19" t="n"/>
      <c r="X782" s="37" t="n"/>
      <c r="Y782" s="179">
        <f>計算!$N$11</f>
        <v/>
      </c>
      <c r="BI782" s="144" t="n"/>
      <c r="BJ782" s="2" t="n"/>
      <c r="BK782" s="2" t="n"/>
      <c r="BL782" s="2" t="n"/>
      <c r="BM782" s="2" t="n"/>
      <c r="BN782" s="2" t="n"/>
      <c r="BO782" s="2" t="n"/>
      <c r="BP782" s="143" t="n"/>
      <c r="BV782" s="144" t="n"/>
      <c r="DU782" s="144" t="n"/>
      <c r="DV782" s="2" t="n"/>
      <c r="DW782" s="2" t="n"/>
      <c r="DX782" s="2" t="n"/>
      <c r="DY782" s="2" t="n"/>
      <c r="DZ782" s="2" t="n"/>
      <c r="EA782" s="2" t="n"/>
      <c r="EB782" s="2" t="n"/>
      <c r="EC782" s="2" t="n"/>
    </row>
    <row r="783" ht="6.75" customHeight="1" s="118">
      <c r="A783" s="2" t="n"/>
      <c r="B783" s="2" t="n"/>
      <c r="C783" s="2" t="n"/>
      <c r="D783" s="2" t="n"/>
      <c r="E783" s="143" t="n"/>
      <c r="K783" s="144" t="n"/>
      <c r="L783" s="36" t="n"/>
      <c r="M783" s="19" t="n"/>
      <c r="N783" s="19" t="n"/>
      <c r="O783" s="19" t="n"/>
      <c r="P783" s="180">
        <f>IF(計算!$B$11="","",設定!$B$6)&amp;""</f>
        <v/>
      </c>
      <c r="S783" s="11" t="n"/>
      <c r="T783" s="11" t="n"/>
      <c r="U783" s="181">
        <f>IF(計算!$B$11="","",設定!$B$7)&amp;""</f>
        <v/>
      </c>
      <c r="W783" s="11" t="n"/>
      <c r="X783" s="12" t="n"/>
      <c r="Y783" s="143" t="n"/>
      <c r="BI783" s="144" t="n"/>
      <c r="BJ783" s="2" t="n"/>
      <c r="BK783" s="2" t="n"/>
      <c r="BL783" s="2" t="n"/>
      <c r="BM783" s="2" t="n"/>
      <c r="BN783" s="2" t="n"/>
      <c r="BO783" s="2" t="n"/>
      <c r="BP783" s="143" t="n"/>
      <c r="BV783" s="144" t="n"/>
      <c r="DU783" s="144" t="n"/>
      <c r="DV783" s="2" t="n"/>
      <c r="DW783" s="2" t="n"/>
      <c r="DX783" s="2" t="n"/>
      <c r="DY783" s="2" t="n"/>
      <c r="DZ783" s="2" t="n"/>
      <c r="EA783" s="2" t="n"/>
      <c r="EB783" s="2" t="n"/>
      <c r="EC783" s="2" t="n"/>
    </row>
    <row r="784" ht="6.75" customHeight="1" s="118">
      <c r="A784" s="2" t="n"/>
      <c r="B784" s="2" t="n"/>
      <c r="C784" s="2" t="n"/>
      <c r="D784" s="2" t="n"/>
      <c r="E784" s="143" t="n"/>
      <c r="K784" s="144" t="n"/>
      <c r="L784" s="92" t="inlineStr">
        <is>
          <t>令和</t>
        </is>
      </c>
      <c r="S784" s="52" t="inlineStr">
        <is>
          <t>年</t>
        </is>
      </c>
      <c r="W784" s="53" t="inlineStr">
        <is>
          <t>月</t>
        </is>
      </c>
      <c r="X784" s="144" t="n"/>
      <c r="Y784" s="143" t="n"/>
      <c r="BI784" s="144" t="n"/>
      <c r="BJ784" s="2" t="n"/>
      <c r="BK784" s="2" t="n"/>
      <c r="BL784" s="2" t="n"/>
      <c r="BM784" s="2" t="n"/>
      <c r="BN784" s="2" t="n"/>
      <c r="BO784" s="2" t="n"/>
      <c r="BP784" s="143" t="n"/>
      <c r="BV784" s="144" t="n"/>
      <c r="DU784" s="144" t="n"/>
      <c r="DV784" s="2" t="n"/>
      <c r="DW784" s="2" t="n"/>
      <c r="DX784" s="2" t="n"/>
      <c r="DY784" s="2" t="n"/>
      <c r="DZ784" s="2" t="n"/>
      <c r="EA784" s="2" t="n"/>
      <c r="EB784" s="2" t="n"/>
      <c r="EC784" s="2" t="n"/>
    </row>
    <row r="785" ht="6.75" customHeight="1" s="118">
      <c r="A785" s="2" t="n"/>
      <c r="B785" s="2" t="n"/>
      <c r="C785" s="2" t="n"/>
      <c r="D785" s="2" t="n"/>
      <c r="E785" s="143" t="n"/>
      <c r="K785" s="144" t="n"/>
      <c r="L785" s="143" t="n"/>
      <c r="X785" s="144" t="n"/>
      <c r="Y785" s="143" t="n"/>
      <c r="AW785" s="75" t="inlineStr">
        <is>
          <t>卒業</t>
        </is>
      </c>
      <c r="BI785" s="144" t="n"/>
      <c r="BJ785" s="2" t="n"/>
      <c r="BK785" s="2" t="n"/>
      <c r="BL785" s="2" t="n"/>
      <c r="BM785" s="2" t="n"/>
      <c r="BN785" s="2" t="n"/>
      <c r="BO785" s="2" t="n"/>
      <c r="BP785" s="143" t="n"/>
      <c r="BV785" s="144" t="n"/>
      <c r="DU785" s="144" t="n"/>
      <c r="DV785" s="2" t="n"/>
      <c r="DW785" s="2" t="n"/>
      <c r="DX785" s="2" t="n"/>
      <c r="DY785" s="2" t="n"/>
      <c r="DZ785" s="2" t="n"/>
      <c r="EA785" s="2" t="n"/>
      <c r="EB785" s="2" t="n"/>
      <c r="EC785" s="2" t="n"/>
    </row>
    <row r="786" ht="6.75" customHeight="1" s="118">
      <c r="A786" s="2" t="n"/>
      <c r="B786" s="2" t="n"/>
      <c r="C786" s="2" t="n"/>
      <c r="D786" s="2" t="n"/>
      <c r="E786" s="143" t="n"/>
      <c r="K786" s="144" t="n"/>
      <c r="L786" s="36" t="n"/>
      <c r="M786" s="19" t="n"/>
      <c r="N786" s="19" t="n"/>
      <c r="O786" s="19" t="n"/>
      <c r="P786" s="19" t="n"/>
      <c r="Q786" s="19" t="n"/>
      <c r="R786" s="19" t="n"/>
      <c r="S786" s="19" t="n"/>
      <c r="T786" s="19" t="n"/>
      <c r="U786" s="19" t="n"/>
      <c r="V786" s="19" t="n"/>
      <c r="W786" s="19" t="n"/>
      <c r="X786" s="37" t="n"/>
      <c r="Y786" s="143" t="n"/>
      <c r="BI786" s="144" t="n"/>
      <c r="BJ786" s="2" t="n"/>
      <c r="BK786" s="2" t="n"/>
      <c r="BL786" s="2" t="n"/>
      <c r="BM786" s="2" t="n"/>
      <c r="BN786" s="2" t="n"/>
      <c r="BO786" s="2" t="n"/>
      <c r="BP786" s="143" t="n"/>
      <c r="BV786" s="144" t="n"/>
      <c r="DU786" s="144" t="n"/>
      <c r="DV786" s="2" t="n"/>
      <c r="DW786" s="2" t="n"/>
      <c r="DX786" s="2" t="n"/>
      <c r="DY786" s="2" t="n"/>
      <c r="DZ786" s="2" t="n"/>
      <c r="EA786" s="2" t="n"/>
      <c r="EB786" s="2" t="n"/>
      <c r="EC786" s="2" t="n"/>
    </row>
    <row r="787" ht="6.75" customHeight="1" s="118">
      <c r="A787" s="2" t="n"/>
      <c r="B787" s="2" t="n"/>
      <c r="C787" s="2" t="n"/>
      <c r="D787" s="2" t="n"/>
      <c r="E787" s="143" t="n"/>
      <c r="K787" s="144" t="n"/>
      <c r="L787" s="36" t="n"/>
      <c r="M787" s="19" t="n"/>
      <c r="N787" s="19" t="n"/>
      <c r="O787" s="19" t="n"/>
      <c r="P787" s="19" t="n"/>
      <c r="Q787" s="19" t="n"/>
      <c r="R787" s="19" t="n"/>
      <c r="S787" s="19" t="n"/>
      <c r="T787" s="19" t="n"/>
      <c r="U787" s="19" t="n"/>
      <c r="V787" s="19" t="n"/>
      <c r="W787" s="19" t="n"/>
      <c r="X787" s="37" t="n"/>
      <c r="Y787" s="143" t="n"/>
      <c r="BI787" s="144" t="n"/>
      <c r="BJ787" s="2" t="n"/>
      <c r="BK787" s="2" t="n"/>
      <c r="BL787" s="2" t="n"/>
      <c r="BM787" s="2" t="n"/>
      <c r="BN787" s="2" t="n"/>
      <c r="BO787" s="2" t="n"/>
      <c r="BP787" s="143" t="n"/>
      <c r="BV787" s="144" t="n"/>
      <c r="DU787" s="144" t="n"/>
      <c r="DV787" s="2" t="n"/>
      <c r="DW787" s="2" t="n"/>
      <c r="DX787" s="2" t="n"/>
      <c r="DY787" s="2" t="n"/>
      <c r="DZ787" s="2" t="n"/>
      <c r="EA787" s="2" t="n"/>
      <c r="EB787" s="2" t="n"/>
      <c r="EC787" s="2" t="n"/>
    </row>
    <row r="788" ht="6.75" customHeight="1" s="118">
      <c r="A788" s="2" t="n"/>
      <c r="B788" s="2" t="n"/>
      <c r="C788" s="2" t="n"/>
      <c r="D788" s="2" t="n"/>
      <c r="E788" s="147" t="n"/>
      <c r="F788" s="148" t="n"/>
      <c r="G788" s="148" t="n"/>
      <c r="H788" s="148" t="n"/>
      <c r="I788" s="148" t="n"/>
      <c r="J788" s="148" t="n"/>
      <c r="K788" s="149"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48" t="n"/>
      <c r="AX788" s="148" t="n"/>
      <c r="AY788" s="148" t="n"/>
      <c r="AZ788" s="148" t="n"/>
      <c r="BA788" s="148" t="n"/>
      <c r="BB788" s="148" t="n"/>
      <c r="BC788" s="148" t="n"/>
      <c r="BD788" s="148" t="n"/>
      <c r="BE788" s="148" t="n"/>
      <c r="BF788" s="148" t="n"/>
      <c r="BG788" s="148" t="n"/>
      <c r="BH788" s="148" t="n"/>
      <c r="BI788" s="149" t="n"/>
      <c r="BJ788" s="2" t="n"/>
      <c r="BK788" s="2" t="n"/>
      <c r="BL788" s="2" t="n"/>
      <c r="BM788" s="2" t="n"/>
      <c r="BN788" s="2" t="n"/>
      <c r="BO788" s="2" t="n"/>
      <c r="BP788" s="143" t="n"/>
      <c r="BV788" s="144" t="n"/>
      <c r="DU788" s="144"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0" t="n"/>
      <c r="U789" s="17" t="n"/>
      <c r="V789" s="17" t="n"/>
      <c r="W789" s="76" t="n"/>
      <c r="X789" s="140"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43" t="n"/>
      <c r="BV789" s="144" t="n"/>
      <c r="DU789" s="144"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43" t="n"/>
      <c r="BV790" s="144" t="n"/>
      <c r="DU790" s="144"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43" t="n"/>
      <c r="BV791" s="144" t="n"/>
      <c r="DU791" s="144" t="n"/>
      <c r="DV791" s="2" t="n"/>
      <c r="DW791" s="2" t="n"/>
      <c r="DX791" s="2" t="n"/>
      <c r="DY791" s="2" t="n"/>
      <c r="DZ791" s="2" t="n"/>
      <c r="EA791" s="2" t="n"/>
      <c r="EB791" s="2" t="n"/>
      <c r="EC791" s="2" t="n"/>
    </row>
    <row r="792" ht="6.75" customHeight="1" s="118">
      <c r="A792" s="2" t="n"/>
      <c r="B792" s="2" t="n"/>
      <c r="C792" s="2" t="n"/>
      <c r="D792" s="2" t="n"/>
      <c r="E792" s="182" t="inlineStr">
        <is>
          <t>職　歴</t>
        </is>
      </c>
      <c r="K792" s="144" t="n"/>
      <c r="L792" s="54" t="inlineStr">
        <is>
          <t>平成</t>
        </is>
      </c>
      <c r="M792" s="140" t="n"/>
      <c r="N792" s="140" t="n"/>
      <c r="O792" s="140" t="n"/>
      <c r="P792" s="19" t="n"/>
      <c r="Q792" s="19" t="n"/>
      <c r="R792" s="19" t="n"/>
      <c r="S792" s="19" t="n"/>
      <c r="T792" s="19" t="n"/>
      <c r="U792" s="19" t="n"/>
      <c r="V792" s="19" t="n"/>
      <c r="W792" s="19" t="n"/>
      <c r="X792" s="37" t="n"/>
      <c r="Y792" s="172">
        <f>計算!$AV$11</f>
        <v/>
      </c>
      <c r="BI792" s="144" t="n"/>
      <c r="BJ792" s="2" t="n"/>
      <c r="BK792" s="2" t="n"/>
      <c r="BL792" s="2" t="n"/>
      <c r="BM792" s="2" t="n"/>
      <c r="BN792" s="2" t="n"/>
      <c r="BO792" s="2" t="n"/>
      <c r="BP792" s="143" t="n"/>
      <c r="BV792" s="144" t="n"/>
      <c r="DU792" s="144" t="n"/>
      <c r="DV792" s="2" t="n"/>
      <c r="DW792" s="2" t="n"/>
      <c r="DX792" s="2" t="n"/>
      <c r="DY792" s="2" t="n"/>
      <c r="DZ792" s="2" t="n"/>
      <c r="EA792" s="2" t="n"/>
      <c r="EB792" s="2" t="n"/>
      <c r="EC792" s="2" t="n"/>
    </row>
    <row r="793" ht="6.75" customHeight="1" s="118">
      <c r="A793" s="2" t="n"/>
      <c r="B793" s="2" t="n"/>
      <c r="C793" s="2" t="n"/>
      <c r="D793" s="2" t="n"/>
      <c r="E793" s="143" t="n"/>
      <c r="K793" s="144" t="n"/>
      <c r="L793" s="143" t="n"/>
      <c r="P793" s="19" t="n"/>
      <c r="Q793" s="19" t="n"/>
      <c r="R793" s="19" t="n"/>
      <c r="S793" s="19" t="n"/>
      <c r="T793" s="19" t="n"/>
      <c r="U793" s="19" t="n"/>
      <c r="V793" s="19" t="n"/>
      <c r="W793" s="19" t="n"/>
      <c r="X793" s="37" t="n"/>
      <c r="Y793" s="143" t="n"/>
      <c r="BI793" s="144" t="n"/>
      <c r="BJ793" s="2" t="n"/>
      <c r="BK793" s="2" t="n"/>
      <c r="BL793" s="2" t="n"/>
      <c r="BM793" s="2" t="n"/>
      <c r="BN793" s="2" t="n"/>
      <c r="BO793" s="2" t="n"/>
      <c r="BP793" s="143" t="n"/>
      <c r="BV793" s="144" t="n"/>
      <c r="DU793" s="144" t="n"/>
      <c r="DV793" s="2" t="n"/>
      <c r="DW793" s="2" t="n"/>
      <c r="DX793" s="2" t="n"/>
      <c r="DY793" s="2" t="n"/>
      <c r="DZ793" s="2" t="n"/>
      <c r="EA793" s="2" t="n"/>
      <c r="EB793" s="2" t="n"/>
      <c r="EC793" s="2" t="n"/>
    </row>
    <row r="794" ht="6.75" customHeight="1" s="118">
      <c r="A794" s="2" t="n"/>
      <c r="B794" s="2" t="n"/>
      <c r="C794" s="2" t="n"/>
      <c r="D794" s="2" t="n"/>
      <c r="E794" s="143" t="n"/>
      <c r="K794" s="144" t="n"/>
      <c r="L794" s="143" t="n"/>
      <c r="P794" s="180">
        <f>計算!$AT$11</f>
        <v/>
      </c>
      <c r="S794" s="52" t="inlineStr">
        <is>
          <t>年</t>
        </is>
      </c>
      <c r="U794" s="181">
        <f>計算!$AU$11</f>
        <v/>
      </c>
      <c r="W794" s="53" t="inlineStr">
        <is>
          <t>月</t>
        </is>
      </c>
      <c r="X794" s="144" t="n"/>
      <c r="Y794" s="143" t="n"/>
      <c r="BI794" s="144" t="n"/>
      <c r="BJ794" s="2" t="n"/>
      <c r="BK794" s="2" t="n"/>
      <c r="BL794" s="2" t="n"/>
      <c r="BM794" s="2" t="n"/>
      <c r="BN794" s="2" t="n"/>
      <c r="BO794" s="2" t="n"/>
      <c r="BP794" s="143" t="n"/>
      <c r="BV794" s="144" t="n"/>
      <c r="DU794" s="144" t="n"/>
      <c r="DV794" s="2" t="n"/>
      <c r="DW794" s="2" t="n"/>
      <c r="DX794" s="2" t="n"/>
      <c r="DY794" s="2" t="n"/>
      <c r="DZ794" s="2" t="n"/>
      <c r="EA794" s="2" t="n"/>
      <c r="EB794" s="2" t="n"/>
      <c r="EC794" s="2" t="n"/>
    </row>
    <row r="795" ht="6.75" customHeight="1" s="118">
      <c r="A795" s="2" t="n"/>
      <c r="B795" s="2" t="n"/>
      <c r="C795" s="2" t="n"/>
      <c r="D795" s="2" t="n"/>
      <c r="E795" s="143" t="n"/>
      <c r="K795" s="144" t="n"/>
      <c r="L795" s="49" t="inlineStr">
        <is>
          <t>令和</t>
        </is>
      </c>
      <c r="X795" s="144" t="n"/>
      <c r="Y795" s="143" t="n"/>
      <c r="BI795" s="144" t="n"/>
      <c r="BJ795" s="2" t="n"/>
      <c r="BK795" s="2" t="n"/>
      <c r="BL795" s="2" t="n"/>
      <c r="BM795" s="2" t="n"/>
      <c r="BN795" s="2" t="n"/>
      <c r="BO795" s="2" t="n"/>
      <c r="BP795" s="143" t="n"/>
      <c r="BV795" s="144" t="n"/>
      <c r="DU795" s="144" t="n"/>
      <c r="DV795" s="2" t="n"/>
      <c r="DW795" s="2" t="n"/>
      <c r="DX795" s="2" t="n"/>
      <c r="DY795" s="2" t="n"/>
      <c r="DZ795" s="2" t="n"/>
      <c r="EA795" s="2" t="n"/>
      <c r="EB795" s="2" t="n"/>
      <c r="EC795" s="2" t="n"/>
    </row>
    <row r="796" ht="6.75" customHeight="1" s="118">
      <c r="A796" s="2" t="n"/>
      <c r="B796" s="2" t="n"/>
      <c r="C796" s="2" t="n"/>
      <c r="D796" s="2" t="n"/>
      <c r="E796" s="143" t="n"/>
      <c r="K796" s="144" t="n"/>
      <c r="L796" s="143" t="n"/>
      <c r="P796" s="19" t="n"/>
      <c r="Q796" s="19" t="n"/>
      <c r="R796" s="19" t="n"/>
      <c r="S796" s="19" t="n"/>
      <c r="T796" s="19" t="n"/>
      <c r="U796" s="19" t="n"/>
      <c r="V796" s="19" t="n"/>
      <c r="W796" s="19" t="n"/>
      <c r="X796" s="37" t="n"/>
      <c r="Y796" s="143" t="n"/>
      <c r="BI796" s="144" t="n"/>
      <c r="BJ796" s="2" t="n"/>
      <c r="BK796" s="2" t="n"/>
      <c r="BL796" s="2" t="n"/>
      <c r="BM796" s="2" t="n"/>
      <c r="BN796" s="2" t="n"/>
      <c r="BO796" s="2" t="n"/>
      <c r="BP796" s="143" t="n"/>
      <c r="BV796" s="144" t="n"/>
      <c r="DU796" s="144" t="n"/>
      <c r="DV796" s="2" t="n"/>
      <c r="DW796" s="2" t="n"/>
      <c r="DX796" s="2" t="n"/>
      <c r="DY796" s="2" t="n"/>
      <c r="DZ796" s="2" t="n"/>
      <c r="EA796" s="2" t="n"/>
      <c r="EB796" s="2" t="n"/>
      <c r="EC796" s="2" t="n"/>
    </row>
    <row r="797" ht="5.25" customHeight="1" s="118">
      <c r="A797" s="2" t="n"/>
      <c r="B797" s="2" t="n"/>
      <c r="C797" s="2" t="n"/>
      <c r="D797" s="2" t="n"/>
      <c r="E797" s="143" t="n"/>
      <c r="K797" s="144" t="n"/>
      <c r="L797" s="147" t="n"/>
      <c r="M797" s="148" t="n"/>
      <c r="N797" s="148" t="n"/>
      <c r="O797" s="148" t="n"/>
      <c r="P797" s="20" t="n"/>
      <c r="Q797" s="20" t="n"/>
      <c r="R797" s="20" t="n"/>
      <c r="S797" s="20" t="n"/>
      <c r="T797" s="20" t="n"/>
      <c r="U797" s="20" t="n"/>
      <c r="V797" s="20" t="n"/>
      <c r="W797" s="20" t="n"/>
      <c r="X797" s="39" t="n"/>
      <c r="Y797" s="147" t="n"/>
      <c r="Z797" s="148" t="n"/>
      <c r="AA797" s="148" t="n"/>
      <c r="AB797" s="148" t="n"/>
      <c r="AC797" s="148" t="n"/>
      <c r="AD797" s="148" t="n"/>
      <c r="AE797" s="148" t="n"/>
      <c r="AF797" s="148" t="n"/>
      <c r="AG797" s="148" t="n"/>
      <c r="AH797" s="148" t="n"/>
      <c r="AI797" s="148" t="n"/>
      <c r="AJ797" s="148" t="n"/>
      <c r="AK797" s="148" t="n"/>
      <c r="AL797" s="148" t="n"/>
      <c r="AM797" s="148" t="n"/>
      <c r="AN797" s="148" t="n"/>
      <c r="AO797" s="148" t="n"/>
      <c r="AP797" s="148" t="n"/>
      <c r="AQ797" s="148" t="n"/>
      <c r="AR797" s="148" t="n"/>
      <c r="AS797" s="148" t="n"/>
      <c r="AT797" s="148" t="n"/>
      <c r="AU797" s="148" t="n"/>
      <c r="AV797" s="148" t="n"/>
      <c r="AW797" s="148" t="n"/>
      <c r="AX797" s="148" t="n"/>
      <c r="AY797" s="148" t="n"/>
      <c r="AZ797" s="148" t="n"/>
      <c r="BA797" s="148" t="n"/>
      <c r="BB797" s="148" t="n"/>
      <c r="BC797" s="148" t="n"/>
      <c r="BD797" s="148" t="n"/>
      <c r="BE797" s="148" t="n"/>
      <c r="BF797" s="148" t="n"/>
      <c r="BG797" s="148" t="n"/>
      <c r="BH797" s="148" t="n"/>
      <c r="BI797" s="149" t="n"/>
      <c r="BJ797" s="2" t="n"/>
      <c r="BK797" s="2" t="n"/>
      <c r="BL797" s="2" t="n"/>
      <c r="BM797" s="2" t="n"/>
      <c r="BN797" s="2" t="n"/>
      <c r="BO797" s="2" t="n"/>
      <c r="BP797" s="143" t="n"/>
      <c r="BV797" s="144" t="n"/>
      <c r="DU797" s="144" t="n"/>
      <c r="DV797" s="2" t="n"/>
      <c r="DW797" s="2" t="n"/>
      <c r="DX797" s="2" t="n"/>
      <c r="DY797" s="2" t="n"/>
      <c r="DZ797" s="2" t="n"/>
      <c r="EA797" s="2" t="n"/>
      <c r="EB797" s="2" t="n"/>
      <c r="EC797" s="2" t="n"/>
    </row>
    <row r="798" ht="6.75" customHeight="1" s="118">
      <c r="A798" s="2" t="n"/>
      <c r="B798" s="2" t="n"/>
      <c r="C798" s="2" t="n"/>
      <c r="D798" s="2" t="n"/>
      <c r="E798" s="143" t="n"/>
      <c r="K798" s="144" t="n"/>
      <c r="L798" s="54" t="inlineStr">
        <is>
          <t>平成</t>
        </is>
      </c>
      <c r="M798" s="140" t="n"/>
      <c r="N798" s="140" t="n"/>
      <c r="O798" s="140" t="n"/>
      <c r="P798" s="18" t="n"/>
      <c r="Q798" s="18" t="n"/>
      <c r="R798" s="18" t="n"/>
      <c r="S798" s="18" t="n"/>
      <c r="T798" s="18" t="n"/>
      <c r="U798" s="18" t="n"/>
      <c r="V798" s="18" t="n"/>
      <c r="W798" s="18" t="n"/>
      <c r="X798" s="35" t="n"/>
      <c r="Y798" s="172">
        <f>計算!$AY$11</f>
        <v/>
      </c>
      <c r="BI798" s="144" t="n"/>
      <c r="BJ798" s="2" t="n"/>
      <c r="BK798" s="2" t="n"/>
      <c r="BL798" s="2" t="n"/>
      <c r="BM798" s="2" t="n"/>
      <c r="BN798" s="2" t="n"/>
      <c r="BO798" s="2" t="n"/>
      <c r="BP798" s="143" t="n"/>
      <c r="BV798" s="144" t="n"/>
      <c r="DU798" s="144" t="n"/>
      <c r="DV798" s="2" t="n"/>
      <c r="DW798" s="2" t="n"/>
      <c r="DX798" s="2" t="n"/>
      <c r="DY798" s="2" t="n"/>
      <c r="DZ798" s="2" t="n"/>
      <c r="EA798" s="2" t="n"/>
      <c r="EB798" s="2" t="n"/>
      <c r="EC798" s="2" t="n"/>
    </row>
    <row r="799" ht="6.75" customHeight="1" s="118">
      <c r="A799" s="2" t="n"/>
      <c r="B799" s="2" t="n"/>
      <c r="C799" s="2" t="n"/>
      <c r="D799" s="2" t="n"/>
      <c r="E799" s="143" t="n"/>
      <c r="K799" s="144" t="n"/>
      <c r="L799" s="143" t="n"/>
      <c r="P799" s="19" t="n"/>
      <c r="Q799" s="19" t="n"/>
      <c r="R799" s="19" t="n"/>
      <c r="S799" s="19" t="n"/>
      <c r="T799" s="19" t="n"/>
      <c r="U799" s="19" t="n"/>
      <c r="V799" s="19" t="n"/>
      <c r="W799" s="19" t="n"/>
      <c r="X799" s="37" t="n"/>
      <c r="Y799" s="143" t="n"/>
      <c r="BI799" s="144" t="n"/>
      <c r="BJ799" s="2" t="n"/>
      <c r="BK799" s="2" t="n"/>
      <c r="BL799" s="2" t="n"/>
      <c r="BM799" s="2" t="n"/>
      <c r="BN799" s="2" t="n"/>
      <c r="BO799" s="2" t="n"/>
      <c r="BP799" s="143" t="n"/>
      <c r="BV799" s="144" t="n"/>
      <c r="DU799" s="144" t="n"/>
      <c r="DV799" s="2" t="n"/>
      <c r="DW799" s="2" t="n"/>
      <c r="DX799" s="2" t="n"/>
      <c r="DY799" s="2" t="n"/>
      <c r="DZ799" s="2" t="n"/>
      <c r="EA799" s="2" t="n"/>
      <c r="EB799" s="2" t="n"/>
      <c r="EC799" s="2" t="n"/>
    </row>
    <row r="800" ht="6.75" customHeight="1" s="118">
      <c r="A800" s="2" t="n"/>
      <c r="B800" s="2" t="n"/>
      <c r="C800" s="2" t="n"/>
      <c r="D800" s="2" t="n"/>
      <c r="E800" s="143" t="n"/>
      <c r="K800" s="144" t="n"/>
      <c r="L800" s="143" t="n"/>
      <c r="P800" s="180">
        <f>計算!$AW$11</f>
        <v/>
      </c>
      <c r="S800" s="52" t="inlineStr">
        <is>
          <t>年</t>
        </is>
      </c>
      <c r="U800" s="181">
        <f>計算!$AX$11</f>
        <v/>
      </c>
      <c r="W800" s="53" t="inlineStr">
        <is>
          <t>月</t>
        </is>
      </c>
      <c r="X800" s="144" t="n"/>
      <c r="Y800" s="143" t="n"/>
      <c r="BI800" s="144" t="n"/>
      <c r="BJ800" s="2" t="n"/>
      <c r="BK800" s="2" t="n"/>
      <c r="BL800" s="2" t="n"/>
      <c r="BM800" s="2" t="n"/>
      <c r="BN800" s="2" t="n"/>
      <c r="BO800" s="2" t="n"/>
      <c r="BP800" s="143" t="n"/>
      <c r="BV800" s="144" t="n"/>
      <c r="DU800" s="144" t="n"/>
      <c r="DV800" s="2" t="n"/>
      <c r="DW800" s="2" t="n"/>
      <c r="DX800" s="2" t="n"/>
      <c r="DY800" s="2" t="n"/>
      <c r="DZ800" s="2" t="n"/>
      <c r="EA800" s="2" t="n"/>
      <c r="EB800" s="2" t="n"/>
      <c r="EC800" s="2" t="n"/>
    </row>
    <row r="801" ht="6.75" customHeight="1" s="118">
      <c r="A801" s="2" t="n"/>
      <c r="B801" s="2" t="n"/>
      <c r="C801" s="2" t="n"/>
      <c r="D801" s="2" t="n"/>
      <c r="E801" s="143" t="n"/>
      <c r="K801" s="144" t="n"/>
      <c r="L801" s="49" t="inlineStr">
        <is>
          <t>令和</t>
        </is>
      </c>
      <c r="X801" s="144" t="n"/>
      <c r="Y801" s="143" t="n"/>
      <c r="BI801" s="144" t="n"/>
      <c r="BJ801" s="2" t="n"/>
      <c r="BK801" s="2" t="n"/>
      <c r="BL801" s="2" t="n"/>
      <c r="BM801" s="2" t="n"/>
      <c r="BN801" s="2" t="n"/>
      <c r="BO801" s="2" t="n"/>
      <c r="BP801" s="143" t="n"/>
      <c r="BV801" s="144" t="n"/>
      <c r="DU801" s="144" t="n"/>
      <c r="DV801" s="2" t="n"/>
      <c r="DW801" s="2" t="n"/>
      <c r="DX801" s="2" t="n"/>
      <c r="DY801" s="2" t="n"/>
      <c r="DZ801" s="2" t="n"/>
      <c r="EA801" s="2" t="n"/>
      <c r="EB801" s="2" t="n"/>
      <c r="EC801" s="2" t="n"/>
    </row>
    <row r="802" ht="6.75" customHeight="1" s="118">
      <c r="A802" s="2" t="n"/>
      <c r="B802" s="2" t="n"/>
      <c r="C802" s="2" t="n"/>
      <c r="D802" s="2" t="n"/>
      <c r="E802" s="143" t="n"/>
      <c r="K802" s="144" t="n"/>
      <c r="L802" s="143" t="n"/>
      <c r="P802" s="19" t="n"/>
      <c r="Q802" s="19" t="n"/>
      <c r="R802" s="19" t="n"/>
      <c r="S802" s="19" t="n"/>
      <c r="T802" s="19" t="n"/>
      <c r="U802" s="19" t="n"/>
      <c r="V802" s="19" t="n"/>
      <c r="W802" s="19" t="n"/>
      <c r="X802" s="37" t="n"/>
      <c r="Y802" s="143" t="n"/>
      <c r="BI802" s="144" t="n"/>
      <c r="BJ802" s="2" t="n"/>
      <c r="BK802" s="2" t="n"/>
      <c r="BL802" s="2" t="n"/>
      <c r="BM802" s="2" t="n"/>
      <c r="BN802" s="2" t="n"/>
      <c r="BO802" s="2" t="n"/>
      <c r="BP802" s="143" t="n"/>
      <c r="BU802" s="43" t="n"/>
      <c r="BV802" s="44" t="n"/>
      <c r="DU802" s="144" t="n"/>
      <c r="DV802" s="2" t="n"/>
      <c r="DW802" s="2" t="n"/>
      <c r="DX802" s="2" t="n"/>
      <c r="DY802" s="2" t="n"/>
      <c r="DZ802" s="2" t="n"/>
      <c r="EA802" s="2" t="n"/>
      <c r="EB802" s="2" t="n"/>
      <c r="EC802" s="2" t="n"/>
    </row>
    <row r="803" ht="4.5" customHeight="1" s="118">
      <c r="A803" s="2" t="n"/>
      <c r="B803" s="2" t="n"/>
      <c r="C803" s="2" t="n"/>
      <c r="D803" s="2" t="n"/>
      <c r="E803" s="143" t="n"/>
      <c r="K803" s="144" t="n"/>
      <c r="L803" s="147" t="n"/>
      <c r="M803" s="148" t="n"/>
      <c r="N803" s="148" t="n"/>
      <c r="O803" s="148" t="n"/>
      <c r="P803" s="20" t="n"/>
      <c r="Q803" s="20" t="n"/>
      <c r="R803" s="20" t="n"/>
      <c r="S803" s="20" t="n"/>
      <c r="T803" s="20" t="n"/>
      <c r="U803" s="20" t="n"/>
      <c r="V803" s="20" t="n"/>
      <c r="W803" s="20" t="n"/>
      <c r="X803" s="39" t="n"/>
      <c r="Y803" s="147" t="n"/>
      <c r="Z803" s="148" t="n"/>
      <c r="AA803" s="148" t="n"/>
      <c r="AB803" s="148" t="n"/>
      <c r="AC803" s="148" t="n"/>
      <c r="AD803" s="148" t="n"/>
      <c r="AE803" s="148" t="n"/>
      <c r="AF803" s="148" t="n"/>
      <c r="AG803" s="148" t="n"/>
      <c r="AH803" s="148" t="n"/>
      <c r="AI803" s="148" t="n"/>
      <c r="AJ803" s="148" t="n"/>
      <c r="AK803" s="148" t="n"/>
      <c r="AL803" s="148" t="n"/>
      <c r="AM803" s="148" t="n"/>
      <c r="AN803" s="148" t="n"/>
      <c r="AO803" s="148" t="n"/>
      <c r="AP803" s="148" t="n"/>
      <c r="AQ803" s="148" t="n"/>
      <c r="AR803" s="148" t="n"/>
      <c r="AS803" s="148" t="n"/>
      <c r="AT803" s="148" t="n"/>
      <c r="AU803" s="148" t="n"/>
      <c r="AV803" s="148" t="n"/>
      <c r="AW803" s="148" t="n"/>
      <c r="AX803" s="148" t="n"/>
      <c r="AY803" s="148" t="n"/>
      <c r="AZ803" s="148" t="n"/>
      <c r="BA803" s="148" t="n"/>
      <c r="BB803" s="148" t="n"/>
      <c r="BC803" s="148" t="n"/>
      <c r="BD803" s="148" t="n"/>
      <c r="BE803" s="148" t="n"/>
      <c r="BF803" s="148" t="n"/>
      <c r="BG803" s="148" t="n"/>
      <c r="BH803" s="148" t="n"/>
      <c r="BI803" s="149" t="n"/>
      <c r="BJ803" s="2" t="n"/>
      <c r="BK803" s="2" t="n"/>
      <c r="BL803" s="2" t="n"/>
      <c r="BM803" s="2" t="n"/>
      <c r="BN803" s="2" t="n"/>
      <c r="BO803" s="2" t="n"/>
      <c r="BP803" s="147" t="n"/>
      <c r="BQ803" s="148" t="n"/>
      <c r="BR803" s="148" t="n"/>
      <c r="BS803" s="148" t="n"/>
      <c r="BT803" s="148" t="n"/>
      <c r="BU803" s="42" t="n"/>
      <c r="BV803" s="45" t="n"/>
      <c r="BW803" s="148" t="n"/>
      <c r="BX803" s="148" t="n"/>
      <c r="BY803" s="148" t="n"/>
      <c r="BZ803" s="148" t="n"/>
      <c r="CA803" s="148" t="n"/>
      <c r="CB803" s="148" t="n"/>
      <c r="CC803" s="148" t="n"/>
      <c r="CD803" s="148" t="n"/>
      <c r="CE803" s="148" t="n"/>
      <c r="CF803" s="148" t="n"/>
      <c r="CG803" s="148" t="n"/>
      <c r="CH803" s="148" t="n"/>
      <c r="CI803" s="148" t="n"/>
      <c r="CJ803" s="148" t="n"/>
      <c r="CK803" s="148" t="n"/>
      <c r="CL803" s="148" t="n"/>
      <c r="CM803" s="148" t="n"/>
      <c r="CN803" s="148" t="n"/>
      <c r="CO803" s="148" t="n"/>
      <c r="CP803" s="148" t="n"/>
      <c r="CQ803" s="148" t="n"/>
      <c r="CR803" s="148" t="n"/>
      <c r="CS803" s="148" t="n"/>
      <c r="CT803" s="148" t="n"/>
      <c r="CU803" s="148" t="n"/>
      <c r="CV803" s="148" t="n"/>
      <c r="CW803" s="148" t="n"/>
      <c r="CX803" s="148" t="n"/>
      <c r="CY803" s="148" t="n"/>
      <c r="CZ803" s="148" t="n"/>
      <c r="DA803" s="148" t="n"/>
      <c r="DB803" s="148" t="n"/>
      <c r="DC803" s="148" t="n"/>
      <c r="DD803" s="148" t="n"/>
      <c r="DE803" s="148" t="n"/>
      <c r="DF803" s="148" t="n"/>
      <c r="DG803" s="148" t="n"/>
      <c r="DH803" s="148" t="n"/>
      <c r="DI803" s="148" t="n"/>
      <c r="DJ803" s="148" t="n"/>
      <c r="DK803" s="148" t="n"/>
      <c r="DL803" s="148" t="n"/>
      <c r="DM803" s="148" t="n"/>
      <c r="DN803" s="148" t="n"/>
      <c r="DO803" s="148" t="n"/>
      <c r="DP803" s="148" t="n"/>
      <c r="DQ803" s="148" t="n"/>
      <c r="DR803" s="148" t="n"/>
      <c r="DS803" s="148" t="n"/>
      <c r="DT803" s="148" t="n"/>
      <c r="DU803" s="149" t="n"/>
      <c r="DV803" s="2" t="n"/>
      <c r="DW803" s="2" t="n"/>
      <c r="DX803" s="2" t="n"/>
      <c r="DY803" s="2" t="n"/>
      <c r="DZ803" s="2" t="n"/>
      <c r="EA803" s="2" t="n"/>
      <c r="EB803" s="2" t="n"/>
      <c r="EC803" s="2" t="n"/>
    </row>
    <row r="804" ht="6.75" customHeight="1" s="118">
      <c r="A804" s="2" t="n"/>
      <c r="B804" s="2" t="n"/>
      <c r="C804" s="2" t="n"/>
      <c r="D804" s="2" t="n"/>
      <c r="E804" s="143" t="n"/>
      <c r="K804" s="144" t="n"/>
      <c r="L804" s="54" t="inlineStr">
        <is>
          <t>平成</t>
        </is>
      </c>
      <c r="M804" s="140" t="n"/>
      <c r="N804" s="140" t="n"/>
      <c r="O804" s="140"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39" t="inlineStr">
        <is>
          <t>備　考</t>
        </is>
      </c>
      <c r="BQ804" s="140" t="n"/>
      <c r="BR804" s="140" t="n"/>
      <c r="BS804" s="140" t="n"/>
      <c r="BT804" s="140" t="n"/>
      <c r="BU804" s="140" t="n"/>
      <c r="BV804" s="141" t="n"/>
      <c r="BW804" s="177">
        <f>計算!$AS$11</f>
        <v/>
      </c>
      <c r="BX804" s="140" t="n"/>
      <c r="BY804" s="140" t="n"/>
      <c r="BZ804" s="140" t="n"/>
      <c r="CA804" s="140" t="n"/>
      <c r="CB804" s="140" t="n"/>
      <c r="CC804" s="140" t="n"/>
      <c r="CD804" s="140" t="n"/>
      <c r="CE804" s="140" t="n"/>
      <c r="CF804" s="140" t="n"/>
      <c r="CG804" s="140" t="n"/>
      <c r="CH804" s="140" t="n"/>
      <c r="CI804" s="140" t="n"/>
      <c r="CJ804" s="140" t="n"/>
      <c r="CK804" s="140" t="n"/>
      <c r="CL804" s="140" t="n"/>
      <c r="CM804" s="140" t="n"/>
      <c r="CN804" s="140" t="n"/>
      <c r="CO804" s="140" t="n"/>
      <c r="CP804" s="140" t="n"/>
      <c r="CQ804" s="140" t="n"/>
      <c r="CR804" s="140" t="n"/>
      <c r="CS804" s="140" t="n"/>
      <c r="CT804" s="140" t="n"/>
      <c r="CU804" s="140" t="n"/>
      <c r="CV804" s="140" t="n"/>
      <c r="CW804" s="140" t="n"/>
      <c r="CX804" s="140" t="n"/>
      <c r="CY804" s="140" t="n"/>
      <c r="CZ804" s="140" t="n"/>
      <c r="DA804" s="140" t="n"/>
      <c r="DB804" s="140" t="n"/>
      <c r="DC804" s="140" t="n"/>
      <c r="DD804" s="140" t="n"/>
      <c r="DE804" s="140" t="n"/>
      <c r="DF804" s="140" t="n"/>
      <c r="DG804" s="140" t="n"/>
      <c r="DH804" s="140" t="n"/>
      <c r="DI804" s="140" t="n"/>
      <c r="DJ804" s="140" t="n"/>
      <c r="DK804" s="140" t="n"/>
      <c r="DL804" s="140" t="n"/>
      <c r="DM804" s="140" t="n"/>
      <c r="DN804" s="140" t="n"/>
      <c r="DO804" s="140" t="n"/>
      <c r="DP804" s="140" t="n"/>
      <c r="DQ804" s="140" t="n"/>
      <c r="DR804" s="140" t="n"/>
      <c r="DS804" s="140" t="n"/>
      <c r="DT804" s="140" t="n"/>
      <c r="DU804" s="141" t="n"/>
      <c r="DV804" s="2" t="n"/>
      <c r="DW804" s="2" t="n"/>
      <c r="DX804" s="2" t="n"/>
      <c r="DY804" s="2" t="n"/>
      <c r="DZ804" s="2" t="n"/>
      <c r="EA804" s="2" t="n"/>
      <c r="EB804" s="2" t="n"/>
      <c r="EC804" s="2" t="n"/>
    </row>
    <row r="805" ht="6.75" customHeight="1" s="118">
      <c r="A805" s="2" t="n"/>
      <c r="B805" s="2" t="n"/>
      <c r="C805" s="2" t="n"/>
      <c r="D805" s="2" t="n"/>
      <c r="E805" s="143" t="n"/>
      <c r="K805" s="144" t="n"/>
      <c r="L805" s="143"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43" t="n"/>
      <c r="BV805" s="144" t="n"/>
      <c r="DU805" s="144" t="n"/>
      <c r="DV805" s="2" t="n"/>
      <c r="DW805" s="2" t="n"/>
      <c r="DX805" s="2" t="n"/>
      <c r="DY805" s="2" t="n"/>
      <c r="DZ805" s="2" t="n"/>
      <c r="EA805" s="2" t="n"/>
      <c r="EB805" s="2" t="n"/>
      <c r="EC805" s="2" t="n"/>
    </row>
    <row r="806" ht="6.75" customHeight="1" s="118">
      <c r="A806" s="2" t="n"/>
      <c r="B806" s="2" t="n"/>
      <c r="C806" s="2" t="n"/>
      <c r="D806" s="2" t="n"/>
      <c r="E806" s="143" t="n"/>
      <c r="K806" s="144" t="n"/>
      <c r="L806" s="143" t="n"/>
      <c r="P806" s="19" t="n"/>
      <c r="Q806" s="19" t="n"/>
      <c r="R806" s="19" t="n"/>
      <c r="S806" s="52" t="inlineStr">
        <is>
          <t>年</t>
        </is>
      </c>
      <c r="U806" s="11" t="n"/>
      <c r="V806" s="11" t="n"/>
      <c r="W806" s="53" t="inlineStr">
        <is>
          <t>月</t>
        </is>
      </c>
      <c r="X806" s="144"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43" t="n"/>
      <c r="BV806" s="144" t="n"/>
      <c r="DU806" s="144" t="n"/>
      <c r="DV806" s="2" t="n"/>
      <c r="DW806" s="2" t="n"/>
      <c r="DX806" s="2" t="n"/>
      <c r="DY806" s="2" t="n"/>
      <c r="DZ806" s="2" t="n"/>
      <c r="EA806" s="2" t="n"/>
      <c r="EB806" s="2" t="n"/>
      <c r="EC806" s="2" t="n"/>
    </row>
    <row r="807" ht="6.75" customHeight="1" s="118">
      <c r="A807" s="2" t="n"/>
      <c r="B807" s="2" t="n"/>
      <c r="C807" s="2" t="n"/>
      <c r="D807" s="2" t="n"/>
      <c r="E807" s="143" t="n"/>
      <c r="K807" s="144" t="n"/>
      <c r="L807" s="49" t="inlineStr">
        <is>
          <t>令和</t>
        </is>
      </c>
      <c r="P807" s="19" t="n"/>
      <c r="Q807" s="19" t="n"/>
      <c r="R807" s="19" t="n"/>
      <c r="U807" s="11" t="n"/>
      <c r="V807" s="11" t="n"/>
      <c r="X807" s="144"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43" t="n"/>
      <c r="BV807" s="144" t="n"/>
      <c r="DU807" s="144" t="n"/>
      <c r="DV807" s="2" t="n"/>
      <c r="DW807" s="2" t="n"/>
      <c r="DX807" s="2" t="n"/>
      <c r="DY807" s="2" t="n"/>
      <c r="DZ807" s="2" t="n"/>
      <c r="EA807" s="2" t="n"/>
      <c r="EB807" s="2" t="n"/>
      <c r="EC807" s="2" t="n"/>
    </row>
    <row r="808" ht="6.75" customHeight="1" s="118">
      <c r="A808" s="2" t="n"/>
      <c r="B808" s="2" t="n"/>
      <c r="C808" s="2" t="n"/>
      <c r="D808" s="2" t="n"/>
      <c r="E808" s="143" t="n"/>
      <c r="K808" s="144" t="n"/>
      <c r="L808" s="143"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43" t="n"/>
      <c r="BV808" s="144" t="n"/>
      <c r="DU808" s="144" t="n"/>
      <c r="DV808" s="2" t="n"/>
      <c r="DW808" s="2" t="n"/>
      <c r="DX808" s="2" t="n"/>
      <c r="DY808" s="2" t="n"/>
      <c r="DZ808" s="2" t="n"/>
      <c r="EA808" s="2" t="n"/>
      <c r="EB808" s="2" t="n"/>
      <c r="EC808" s="2" t="n"/>
    </row>
    <row r="809" ht="3.75" customHeight="1" s="118">
      <c r="A809" s="2" t="n"/>
      <c r="B809" s="2" t="n"/>
      <c r="C809" s="2" t="n"/>
      <c r="D809" s="2" t="n"/>
      <c r="E809" s="143" t="n"/>
      <c r="K809" s="144" t="n"/>
      <c r="L809" s="147" t="n"/>
      <c r="M809" s="148" t="n"/>
      <c r="N809" s="148" t="n"/>
      <c r="O809" s="148"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43" t="n"/>
      <c r="BV809" s="144" t="n"/>
      <c r="DU809" s="144" t="n"/>
      <c r="DV809" s="2" t="n"/>
      <c r="DW809" s="2" t="n"/>
      <c r="DX809" s="2" t="n"/>
      <c r="DY809" s="2" t="n"/>
      <c r="DZ809" s="2" t="n"/>
      <c r="EA809" s="2" t="n"/>
      <c r="EB809" s="2" t="n"/>
      <c r="EC809" s="2" t="n"/>
    </row>
    <row r="810" ht="6.75" customHeight="1" s="118">
      <c r="A810" s="2" t="n"/>
      <c r="B810" s="2" t="n"/>
      <c r="C810" s="2" t="n"/>
      <c r="D810" s="2" t="n"/>
      <c r="E810" s="143" t="n"/>
      <c r="K810" s="144" t="n"/>
      <c r="L810" s="54" t="inlineStr">
        <is>
          <t>平成</t>
        </is>
      </c>
      <c r="M810" s="140" t="n"/>
      <c r="N810" s="140" t="n"/>
      <c r="O810" s="140"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43" t="n"/>
      <c r="BV810" s="144" t="n"/>
      <c r="DU810" s="144" t="n"/>
      <c r="DV810" s="2" t="n"/>
      <c r="DW810" s="2" t="n"/>
      <c r="DX810" s="2" t="n"/>
      <c r="DY810" s="2" t="n"/>
      <c r="DZ810" s="2" t="n"/>
      <c r="EA810" s="2" t="n"/>
      <c r="EB810" s="2" t="n"/>
      <c r="EC810" s="2" t="n"/>
    </row>
    <row r="811" ht="6.75" customHeight="1" s="118">
      <c r="A811" s="2" t="n"/>
      <c r="B811" s="2" t="n"/>
      <c r="C811" s="2" t="n"/>
      <c r="D811" s="2" t="n"/>
      <c r="E811" s="143" t="n"/>
      <c r="K811" s="144" t="n"/>
      <c r="L811" s="143"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43" t="n"/>
      <c r="BV811" s="144" t="n"/>
      <c r="DU811" s="144" t="n"/>
      <c r="DV811" s="2" t="n"/>
      <c r="DW811" s="2" t="n"/>
      <c r="DX811" s="2" t="n"/>
      <c r="DY811" s="2" t="n"/>
      <c r="DZ811" s="2" t="n"/>
      <c r="EA811" s="2" t="n"/>
      <c r="EB811" s="2" t="n"/>
      <c r="EC811" s="2" t="n"/>
    </row>
    <row r="812" ht="6.75" customHeight="1" s="118">
      <c r="A812" s="2" t="n"/>
      <c r="B812" s="2" t="n"/>
      <c r="C812" s="2" t="n"/>
      <c r="D812" s="2" t="n"/>
      <c r="E812" s="143" t="n"/>
      <c r="K812" s="144" t="n"/>
      <c r="L812" s="143" t="n"/>
      <c r="P812" s="19" t="n"/>
      <c r="Q812" s="19" t="n"/>
      <c r="R812" s="19" t="n"/>
      <c r="S812" s="52" t="inlineStr">
        <is>
          <t>年</t>
        </is>
      </c>
      <c r="U812" s="11" t="n"/>
      <c r="V812" s="11" t="n"/>
      <c r="W812" s="53" t="inlineStr">
        <is>
          <t>月</t>
        </is>
      </c>
      <c r="X812" s="144"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43" t="n"/>
      <c r="BV812" s="144" t="n"/>
      <c r="DU812" s="144" t="n"/>
      <c r="DV812" s="2" t="n"/>
      <c r="DW812" s="2" t="n"/>
      <c r="DX812" s="2" t="n"/>
      <c r="DY812" s="2" t="n"/>
      <c r="DZ812" s="2" t="n"/>
      <c r="EA812" s="2" t="n"/>
      <c r="EB812" s="2" t="n"/>
      <c r="EC812" s="2" t="n"/>
    </row>
    <row r="813" ht="6.75" customHeight="1" s="118">
      <c r="A813" s="2" t="n"/>
      <c r="B813" s="2" t="n"/>
      <c r="C813" s="2" t="n"/>
      <c r="D813" s="2" t="n"/>
      <c r="E813" s="143" t="n"/>
      <c r="K813" s="144" t="n"/>
      <c r="L813" s="49" t="inlineStr">
        <is>
          <t>令和</t>
        </is>
      </c>
      <c r="P813" s="19" t="n"/>
      <c r="Q813" s="19" t="n"/>
      <c r="R813" s="19" t="n"/>
      <c r="U813" s="11" t="n"/>
      <c r="V813" s="11" t="n"/>
      <c r="X813" s="144"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43" t="n"/>
      <c r="BV813" s="144" t="n"/>
      <c r="DU813" s="144" t="n"/>
      <c r="DV813" s="2" t="n"/>
      <c r="DW813" s="2" t="n"/>
      <c r="DX813" s="2" t="n"/>
      <c r="DY813" s="2" t="n"/>
      <c r="DZ813" s="2" t="n"/>
      <c r="EA813" s="2" t="n"/>
      <c r="EB813" s="2" t="n"/>
      <c r="EC813" s="2" t="n"/>
    </row>
    <row r="814" ht="6.75" customHeight="1" s="118">
      <c r="A814" s="2" t="n"/>
      <c r="B814" s="2" t="n"/>
      <c r="C814" s="2" t="n"/>
      <c r="D814" s="2" t="n"/>
      <c r="E814" s="143" t="n"/>
      <c r="K814" s="144" t="n"/>
      <c r="L814" s="143"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43" t="n"/>
      <c r="BV814" s="144" t="n"/>
      <c r="DU814" s="144" t="n"/>
      <c r="DV814" s="2" t="n"/>
      <c r="DW814" s="2" t="n"/>
      <c r="DX814" s="2" t="n"/>
      <c r="DY814" s="2" t="n"/>
      <c r="DZ814" s="2" t="n"/>
      <c r="EA814" s="2" t="n"/>
      <c r="EB814" s="2" t="n"/>
      <c r="EC814" s="2" t="n"/>
    </row>
    <row r="815" ht="6.75" customHeight="1" s="118">
      <c r="A815" s="2" t="n"/>
      <c r="B815" s="2" t="n"/>
      <c r="C815" s="2" t="n"/>
      <c r="D815" s="2" t="n"/>
      <c r="E815" s="147" t="n"/>
      <c r="F815" s="148" t="n"/>
      <c r="G815" s="148" t="n"/>
      <c r="H815" s="148" t="n"/>
      <c r="I815" s="148" t="n"/>
      <c r="J815" s="148" t="n"/>
      <c r="K815" s="149" t="n"/>
      <c r="L815" s="147" t="n"/>
      <c r="M815" s="148" t="n"/>
      <c r="N815" s="148" t="n"/>
      <c r="O815" s="148"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47" t="n"/>
      <c r="BQ815" s="148" t="n"/>
      <c r="BR815" s="148" t="n"/>
      <c r="BS815" s="148" t="n"/>
      <c r="BT815" s="148" t="n"/>
      <c r="BU815" s="148" t="n"/>
      <c r="BV815" s="149" t="n"/>
      <c r="BW815" s="148" t="n"/>
      <c r="BX815" s="148" t="n"/>
      <c r="BY815" s="148" t="n"/>
      <c r="BZ815" s="148" t="n"/>
      <c r="CA815" s="148" t="n"/>
      <c r="CB815" s="148" t="n"/>
      <c r="CC815" s="148" t="n"/>
      <c r="CD815" s="148" t="n"/>
      <c r="CE815" s="148" t="n"/>
      <c r="CF815" s="148" t="n"/>
      <c r="CG815" s="148" t="n"/>
      <c r="CH815" s="148" t="n"/>
      <c r="CI815" s="148" t="n"/>
      <c r="CJ815" s="148" t="n"/>
      <c r="CK815" s="148" t="n"/>
      <c r="CL815" s="148" t="n"/>
      <c r="CM815" s="148" t="n"/>
      <c r="CN815" s="148" t="n"/>
      <c r="CO815" s="148" t="n"/>
      <c r="CP815" s="148" t="n"/>
      <c r="CQ815" s="148" t="n"/>
      <c r="CR815" s="148" t="n"/>
      <c r="CS815" s="148" t="n"/>
      <c r="CT815" s="148" t="n"/>
      <c r="CU815" s="148" t="n"/>
      <c r="CV815" s="148" t="n"/>
      <c r="CW815" s="148" t="n"/>
      <c r="CX815" s="148" t="n"/>
      <c r="CY815" s="148" t="n"/>
      <c r="CZ815" s="148" t="n"/>
      <c r="DA815" s="148" t="n"/>
      <c r="DB815" s="148" t="n"/>
      <c r="DC815" s="148" t="n"/>
      <c r="DD815" s="148" t="n"/>
      <c r="DE815" s="148" t="n"/>
      <c r="DF815" s="148" t="n"/>
      <c r="DG815" s="148" t="n"/>
      <c r="DH815" s="148" t="n"/>
      <c r="DI815" s="148" t="n"/>
      <c r="DJ815" s="148" t="n"/>
      <c r="DK815" s="148" t="n"/>
      <c r="DL815" s="148" t="n"/>
      <c r="DM815" s="148" t="n"/>
      <c r="DN815" s="148" t="n"/>
      <c r="DO815" s="148" t="n"/>
      <c r="DP815" s="148" t="n"/>
      <c r="DQ815" s="148" t="n"/>
      <c r="DR815" s="148" t="n"/>
      <c r="DS815" s="148" t="n"/>
      <c r="DT815" s="148" t="n"/>
      <c r="DU815" s="149"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39" t="inlineStr">
        <is>
          <t xml:space="preserve">資 　格  等      </t>
        </is>
      </c>
      <c r="BQ824" s="140" t="n"/>
      <c r="BR824" s="140" t="n"/>
      <c r="BS824" s="140" t="n"/>
      <c r="BT824" s="140" t="n"/>
      <c r="BU824" s="140" t="n"/>
      <c r="BV824" s="141" t="n"/>
      <c r="BW824" s="142" t="inlineStr">
        <is>
          <t>取  得  年  月</t>
        </is>
      </c>
      <c r="BX824" s="140" t="n"/>
      <c r="BY824" s="140" t="n"/>
      <c r="BZ824" s="140" t="n"/>
      <c r="CA824" s="140" t="n"/>
      <c r="CB824" s="140" t="n"/>
      <c r="CC824" s="140" t="n"/>
      <c r="CD824" s="140" t="n"/>
      <c r="CE824" s="140" t="n"/>
      <c r="CF824" s="140" t="n"/>
      <c r="CG824" s="141" t="n"/>
      <c r="CH824" s="142" t="inlineStr">
        <is>
          <t>資       格       等       の       名       称</t>
        </is>
      </c>
      <c r="CI824" s="140" t="n"/>
      <c r="CJ824" s="140" t="n"/>
      <c r="CK824" s="140" t="n"/>
      <c r="CL824" s="140" t="n"/>
      <c r="CM824" s="140" t="n"/>
      <c r="CN824" s="140" t="n"/>
      <c r="CO824" s="140" t="n"/>
      <c r="CP824" s="140" t="n"/>
      <c r="CQ824" s="140" t="n"/>
      <c r="CR824" s="140" t="n"/>
      <c r="CS824" s="140" t="n"/>
      <c r="CT824" s="140" t="n"/>
      <c r="CU824" s="140" t="n"/>
      <c r="CV824" s="140" t="n"/>
      <c r="CW824" s="140" t="n"/>
      <c r="CX824" s="140" t="n"/>
      <c r="CY824" s="140" t="n"/>
      <c r="CZ824" s="140" t="n"/>
      <c r="DA824" s="140" t="n"/>
      <c r="DB824" s="140" t="n"/>
      <c r="DC824" s="140" t="n"/>
      <c r="DD824" s="140" t="n"/>
      <c r="DE824" s="140" t="n"/>
      <c r="DF824" s="140" t="n"/>
      <c r="DG824" s="140" t="n"/>
      <c r="DH824" s="140" t="n"/>
      <c r="DI824" s="140" t="n"/>
      <c r="DJ824" s="140" t="n"/>
      <c r="DK824" s="140" t="n"/>
      <c r="DL824" s="140" t="n"/>
      <c r="DM824" s="140" t="n"/>
      <c r="DN824" s="140" t="n"/>
      <c r="DO824" s="140" t="n"/>
      <c r="DP824" s="140" t="n"/>
      <c r="DQ824" s="140" t="n"/>
      <c r="DR824" s="140" t="n"/>
      <c r="DS824" s="140" t="n"/>
      <c r="DT824" s="140" t="n"/>
      <c r="DU824" s="141"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43" t="n"/>
      <c r="BV825" s="144" t="n"/>
      <c r="BW825" s="143" t="n"/>
      <c r="CG825" s="144" t="n"/>
      <c r="CH825" s="143" t="n"/>
      <c r="DU825" s="144"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43" t="n"/>
      <c r="BV826" s="144" t="n"/>
      <c r="BW826" s="143" t="n"/>
      <c r="CG826" s="144" t="n"/>
      <c r="CH826" s="143" t="n"/>
      <c r="DU826" s="144"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45">
        <f>IF(計算!$B$12="","",IF(N(設定!$B$3)=0,"",YEAR(設定!$B$3)-2018))&amp;""</f>
        <v/>
      </c>
      <c r="AG827" s="95" t="inlineStr">
        <is>
          <t>年</t>
        </is>
      </c>
      <c r="AI827" s="145">
        <f>IF(計算!$B$12="","",IF(N(設定!$B$3)=0,"",MONTH(設定!$B$3)))&amp;""</f>
        <v/>
      </c>
      <c r="AL827" s="95" t="inlineStr">
        <is>
          <t>月</t>
        </is>
      </c>
      <c r="AN827" s="146">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43" t="n"/>
      <c r="BV827" s="144" t="n"/>
      <c r="BW827" s="147" t="n"/>
      <c r="BX827" s="148" t="n"/>
      <c r="BY827" s="148" t="n"/>
      <c r="BZ827" s="148" t="n"/>
      <c r="CA827" s="148" t="n"/>
      <c r="CB827" s="148" t="n"/>
      <c r="CC827" s="148" t="n"/>
      <c r="CD827" s="148" t="n"/>
      <c r="CE827" s="148" t="n"/>
      <c r="CF827" s="148" t="n"/>
      <c r="CG827" s="149" t="n"/>
      <c r="CH827" s="147" t="n"/>
      <c r="CI827" s="148" t="n"/>
      <c r="CJ827" s="148" t="n"/>
      <c r="CK827" s="148" t="n"/>
      <c r="CL827" s="148" t="n"/>
      <c r="CM827" s="148" t="n"/>
      <c r="CN827" s="148" t="n"/>
      <c r="CO827" s="148" t="n"/>
      <c r="CP827" s="148" t="n"/>
      <c r="CQ827" s="148" t="n"/>
      <c r="CR827" s="148" t="n"/>
      <c r="CS827" s="148" t="n"/>
      <c r="CT827" s="148" t="n"/>
      <c r="CU827" s="148" t="n"/>
      <c r="CV827" s="148" t="n"/>
      <c r="CW827" s="148" t="n"/>
      <c r="CX827" s="148" t="n"/>
      <c r="CY827" s="148" t="n"/>
      <c r="CZ827" s="148" t="n"/>
      <c r="DA827" s="148" t="n"/>
      <c r="DB827" s="148" t="n"/>
      <c r="DC827" s="148" t="n"/>
      <c r="DD827" s="148" t="n"/>
      <c r="DE827" s="148" t="n"/>
      <c r="DF827" s="148" t="n"/>
      <c r="DG827" s="148" t="n"/>
      <c r="DH827" s="148" t="n"/>
      <c r="DI827" s="148" t="n"/>
      <c r="DJ827" s="148" t="n"/>
      <c r="DK827" s="148" t="n"/>
      <c r="DL827" s="148" t="n"/>
      <c r="DM827" s="148" t="n"/>
      <c r="DN827" s="148" t="n"/>
      <c r="DO827" s="148" t="n"/>
      <c r="DP827" s="148" t="n"/>
      <c r="DQ827" s="148" t="n"/>
      <c r="DR827" s="148" t="n"/>
      <c r="DS827" s="148" t="n"/>
      <c r="DT827" s="148" t="n"/>
      <c r="DU827" s="149"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43" t="n"/>
      <c r="BV828" s="144" t="n"/>
      <c r="BW828" s="150">
        <f>計算!$BD$12</f>
        <v/>
      </c>
      <c r="CG828" s="144" t="n"/>
      <c r="CH828" s="151">
        <f>計算!$BE$12</f>
        <v/>
      </c>
      <c r="DU828" s="144"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48" t="n"/>
      <c r="AA829" s="148" t="n"/>
      <c r="AB829" s="148" t="n"/>
      <c r="AC829" s="148" t="n"/>
      <c r="AD829" s="148" t="n"/>
      <c r="AE829" s="148" t="n"/>
      <c r="AF829" s="148" t="n"/>
      <c r="AG829" s="148" t="n"/>
      <c r="AH829" s="148" t="n"/>
      <c r="AI829" s="148" t="n"/>
      <c r="AJ829" s="148" t="n"/>
      <c r="AK829" s="148" t="n"/>
      <c r="AL829" s="148" t="n"/>
      <c r="AM829" s="148" t="n"/>
      <c r="AN829" s="148" t="n"/>
      <c r="AO829" s="148" t="n"/>
      <c r="AP829" s="148" t="n"/>
      <c r="AQ829" s="148" t="n"/>
      <c r="AR829" s="148" t="n"/>
      <c r="AS829" s="148" t="n"/>
      <c r="AT829" s="148" t="n"/>
      <c r="AU829" s="12" t="n"/>
      <c r="AV829" s="7" t="n"/>
      <c r="BI829" s="8" t="n"/>
      <c r="BJ829" s="7" t="n"/>
      <c r="BK829" s="2" t="n"/>
      <c r="BL829" s="2" t="n"/>
      <c r="BM829" s="2" t="n"/>
      <c r="BN829" s="2" t="n"/>
      <c r="BO829" s="2" t="n"/>
      <c r="BP829" s="143" t="n"/>
      <c r="BV829" s="144" t="n"/>
      <c r="BW829" s="143" t="n"/>
      <c r="CG829" s="144" t="n"/>
      <c r="DU829" s="144" t="n"/>
      <c r="DV829" s="2" t="n"/>
      <c r="DW829" s="2" t="n"/>
      <c r="DX829" s="2" t="n"/>
      <c r="DY829" s="2" t="n"/>
      <c r="DZ829" s="2" t="n"/>
      <c r="EA829" s="2" t="n"/>
      <c r="EB829" s="2" t="n"/>
      <c r="EC829" s="2" t="n"/>
    </row>
    <row r="830" ht="6.75" customHeight="1" s="118">
      <c r="A830" s="2" t="n"/>
      <c r="B830" s="2" t="n"/>
      <c r="C830" s="2" t="n"/>
      <c r="D830" s="2" t="n"/>
      <c r="E830" s="142" t="inlineStr">
        <is>
          <t>ふ り が な</t>
        </is>
      </c>
      <c r="F830" s="140" t="n"/>
      <c r="G830" s="140" t="n"/>
      <c r="H830" s="140" t="n"/>
      <c r="I830" s="140" t="n"/>
      <c r="J830" s="140" t="n"/>
      <c r="K830" s="141" t="n"/>
      <c r="L830" s="152">
        <f>計算!$C$12</f>
        <v/>
      </c>
      <c r="M830" s="140" t="n"/>
      <c r="N830" s="140" t="n"/>
      <c r="O830" s="140" t="n"/>
      <c r="P830" s="140" t="n"/>
      <c r="Q830" s="140" t="n"/>
      <c r="R830" s="140" t="n"/>
      <c r="S830" s="140" t="n"/>
      <c r="T830" s="140" t="n"/>
      <c r="U830" s="140" t="n"/>
      <c r="V830" s="140" t="n"/>
      <c r="W830" s="140" t="n"/>
      <c r="X830" s="140" t="n"/>
      <c r="Y830" s="140" t="n"/>
      <c r="Z830" s="140" t="n"/>
      <c r="AA830" s="140" t="n"/>
      <c r="AB830" s="140" t="n"/>
      <c r="AC830" s="140" t="n"/>
      <c r="AD830" s="140" t="n"/>
      <c r="AE830" s="140" t="n"/>
      <c r="AF830" s="140" t="n"/>
      <c r="AG830" s="140" t="n"/>
      <c r="AH830" s="140" t="n"/>
      <c r="AI830" s="140" t="n"/>
      <c r="AJ830" s="140" t="n"/>
      <c r="AK830" s="140" t="n"/>
      <c r="AL830" s="140" t="n"/>
      <c r="AM830" s="140" t="n"/>
      <c r="AN830" s="140" t="n"/>
      <c r="AO830" s="140" t="n"/>
      <c r="AP830" s="140" t="n"/>
      <c r="AQ830" s="140" t="n"/>
      <c r="AR830" s="140" t="n"/>
      <c r="AS830" s="140" t="n"/>
      <c r="AT830" s="141"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43" t="n"/>
      <c r="BV830" s="144" t="n"/>
      <c r="BW830" s="143" t="n"/>
      <c r="CG830" s="144" t="n"/>
      <c r="DU830" s="144" t="n"/>
      <c r="DV830" s="2" t="n"/>
      <c r="DW830" s="2" t="n"/>
      <c r="DX830" s="2" t="n"/>
      <c r="DY830" s="2" t="n"/>
      <c r="DZ830" s="2" t="n"/>
      <c r="EA830" s="2" t="n"/>
      <c r="EB830" s="2" t="n"/>
      <c r="EC830" s="2" t="n"/>
    </row>
    <row r="831" ht="6.75" customHeight="1" s="118">
      <c r="A831" s="2" t="n"/>
      <c r="B831" s="2" t="n"/>
      <c r="C831" s="2" t="n"/>
      <c r="D831" s="2" t="n"/>
      <c r="E831" s="143" t="n"/>
      <c r="K831" s="144" t="n"/>
      <c r="AT831" s="144"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43" t="n"/>
      <c r="BV831" s="144" t="n"/>
      <c r="BW831" s="143" t="n"/>
      <c r="CG831" s="144" t="n"/>
      <c r="DU831" s="144" t="n"/>
      <c r="DV831" s="2" t="n"/>
      <c r="DW831" s="2" t="n"/>
      <c r="DX831" s="2" t="n"/>
      <c r="DY831" s="2" t="n"/>
      <c r="DZ831" s="2" t="n"/>
      <c r="EA831" s="2" t="n"/>
      <c r="EB831" s="2" t="n"/>
      <c r="EC831" s="2" t="n"/>
    </row>
    <row r="832" ht="6.75" customHeight="1" s="118">
      <c r="A832" s="2" t="n"/>
      <c r="B832" s="2" t="n"/>
      <c r="C832" s="2" t="n"/>
      <c r="D832" s="2" t="n"/>
      <c r="E832" s="143" t="n"/>
      <c r="K832" s="144" t="n"/>
      <c r="AT832" s="144"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43" t="n"/>
      <c r="BV832" s="144" t="n"/>
      <c r="BW832" s="143" t="n"/>
      <c r="CG832" s="144" t="n"/>
      <c r="DU832" s="144" t="n"/>
      <c r="DV832" s="2" t="n"/>
      <c r="DW832" s="2" t="n"/>
      <c r="DX832" s="2" t="n"/>
      <c r="DY832" s="2" t="n"/>
      <c r="DZ832" s="2" t="n"/>
      <c r="EA832" s="2" t="n"/>
      <c r="EB832" s="2" t="n"/>
      <c r="EC832" s="2" t="n"/>
    </row>
    <row r="833" ht="6.75" customHeight="1" s="118">
      <c r="A833" s="2" t="n"/>
      <c r="B833" s="2" t="n"/>
      <c r="C833" s="2" t="n"/>
      <c r="D833" s="2" t="n"/>
      <c r="E833" s="147" t="n"/>
      <c r="F833" s="148" t="n"/>
      <c r="G833" s="148" t="n"/>
      <c r="H833" s="148" t="n"/>
      <c r="I833" s="148" t="n"/>
      <c r="J833" s="148" t="n"/>
      <c r="K833" s="149" t="n"/>
      <c r="L833" s="148" t="n"/>
      <c r="M833" s="148" t="n"/>
      <c r="N833" s="148" t="n"/>
      <c r="O833" s="148" t="n"/>
      <c r="P833" s="148" t="n"/>
      <c r="Q833" s="148" t="n"/>
      <c r="R833" s="148" t="n"/>
      <c r="S833" s="148" t="n"/>
      <c r="T833" s="148" t="n"/>
      <c r="U833" s="148" t="n"/>
      <c r="V833" s="148" t="n"/>
      <c r="W833" s="148" t="n"/>
      <c r="X833" s="148" t="n"/>
      <c r="Y833" s="148" t="n"/>
      <c r="Z833" s="148" t="n"/>
      <c r="AA833" s="148" t="n"/>
      <c r="AB833" s="148" t="n"/>
      <c r="AC833" s="148" t="n"/>
      <c r="AD833" s="148" t="n"/>
      <c r="AE833" s="148" t="n"/>
      <c r="AF833" s="148" t="n"/>
      <c r="AG833" s="148" t="n"/>
      <c r="AH833" s="148" t="n"/>
      <c r="AI833" s="148" t="n"/>
      <c r="AJ833" s="148" t="n"/>
      <c r="AK833" s="148" t="n"/>
      <c r="AL833" s="148" t="n"/>
      <c r="AM833" s="148" t="n"/>
      <c r="AN833" s="148" t="n"/>
      <c r="AO833" s="148" t="n"/>
      <c r="AP833" s="148" t="n"/>
      <c r="AQ833" s="148" t="n"/>
      <c r="AR833" s="148" t="n"/>
      <c r="AS833" s="148" t="n"/>
      <c r="AT833" s="149"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43" t="n"/>
      <c r="BV833" s="144" t="n"/>
      <c r="BW833" s="143" t="n"/>
      <c r="CG833" s="144" t="n"/>
      <c r="DU833" s="144" t="n"/>
      <c r="DV833" s="2" t="n"/>
      <c r="DW833" s="2" t="n"/>
      <c r="DX833" s="2" t="n"/>
      <c r="DY833" s="2" t="n"/>
      <c r="DZ833" s="2" t="n"/>
      <c r="EA833" s="2" t="n"/>
      <c r="EB833" s="2" t="n"/>
      <c r="EC833" s="2" t="n"/>
    </row>
    <row r="834" ht="6.75" customHeight="1" s="118">
      <c r="A834" s="2" t="n"/>
      <c r="B834" s="2" t="n"/>
      <c r="C834" s="2" t="n"/>
      <c r="D834" s="2" t="n"/>
      <c r="E834" s="153" t="inlineStr">
        <is>
          <t>名　前</t>
        </is>
      </c>
      <c r="F834" s="140" t="n"/>
      <c r="G834" s="140" t="n"/>
      <c r="H834" s="140" t="n"/>
      <c r="I834" s="140" t="n"/>
      <c r="J834" s="140" t="n"/>
      <c r="K834" s="141" t="n"/>
      <c r="L834" s="154">
        <f>計算!$B$12</f>
        <v/>
      </c>
      <c r="M834" s="140" t="n"/>
      <c r="N834" s="140" t="n"/>
      <c r="O834" s="140" t="n"/>
      <c r="P834" s="140" t="n"/>
      <c r="Q834" s="140" t="n"/>
      <c r="R834" s="140" t="n"/>
      <c r="S834" s="140" t="n"/>
      <c r="T834" s="140" t="n"/>
      <c r="U834" s="140" t="n"/>
      <c r="V834" s="140" t="n"/>
      <c r="W834" s="140" t="n"/>
      <c r="X834" s="140" t="n"/>
      <c r="Y834" s="140" t="n"/>
      <c r="Z834" s="140" t="n"/>
      <c r="AA834" s="140" t="n"/>
      <c r="AB834" s="140" t="n"/>
      <c r="AC834" s="140" t="n"/>
      <c r="AD834" s="140" t="n"/>
      <c r="AE834" s="140" t="n"/>
      <c r="AF834" s="140" t="n"/>
      <c r="AG834" s="140" t="n"/>
      <c r="AH834" s="140" t="n"/>
      <c r="AI834" s="140" t="n"/>
      <c r="AJ834" s="140" t="n"/>
      <c r="AK834" s="140" t="n"/>
      <c r="AL834" s="140" t="n"/>
      <c r="AM834" s="140" t="n"/>
      <c r="AN834" s="140" t="n"/>
      <c r="AO834" s="140" t="n"/>
      <c r="AP834" s="140" t="n"/>
      <c r="AQ834" s="140" t="n"/>
      <c r="AR834" s="140" t="n"/>
      <c r="AS834" s="140" t="n"/>
      <c r="AT834" s="141"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43" t="n"/>
      <c r="BV834" s="144" t="n"/>
      <c r="BW834" s="143" t="n"/>
      <c r="CG834" s="144" t="n"/>
      <c r="DU834" s="144" t="n"/>
      <c r="DV834" s="2" t="n"/>
      <c r="DW834" s="2" t="n"/>
      <c r="DX834" s="2" t="n"/>
      <c r="DY834" s="2" t="n"/>
      <c r="DZ834" s="2" t="n"/>
      <c r="EA834" s="2" t="n"/>
      <c r="EB834" s="2" t="n"/>
      <c r="EC834" s="2" t="n"/>
    </row>
    <row r="835" ht="6.75" customHeight="1" s="118">
      <c r="A835" s="2" t="n"/>
      <c r="B835" s="2" t="n"/>
      <c r="C835" s="2" t="n"/>
      <c r="D835" s="2" t="n"/>
      <c r="E835" s="143" t="n"/>
      <c r="K835" s="144" t="n"/>
      <c r="L835" s="143" t="n"/>
      <c r="AT835" s="144" t="n"/>
      <c r="AU835" s="8" t="n"/>
      <c r="AV835" s="7" t="n"/>
      <c r="AW835" s="2" t="n"/>
      <c r="AX835" s="52" t="inlineStr">
        <is>
          <t>（30×40mm）</t>
        </is>
      </c>
      <c r="BH835" s="2" t="n"/>
      <c r="BI835" s="8" t="n"/>
      <c r="BJ835" s="7" t="n"/>
      <c r="BK835" s="2" t="n"/>
      <c r="BL835" s="2" t="n"/>
      <c r="BM835" s="2" t="n"/>
      <c r="BN835" s="2" t="n"/>
      <c r="BO835" s="2" t="n"/>
      <c r="BP835" s="143" t="n"/>
      <c r="BV835" s="144" t="n"/>
      <c r="BW835" s="143" t="n"/>
      <c r="CG835" s="144" t="n"/>
      <c r="DU835" s="144" t="n"/>
      <c r="DV835" s="2" t="n"/>
      <c r="DW835" s="2" t="n"/>
      <c r="DX835" s="2" t="n"/>
      <c r="DY835" s="2" t="n"/>
      <c r="DZ835" s="2" t="n"/>
      <c r="EA835" s="2" t="n"/>
      <c r="EB835" s="2" t="n"/>
      <c r="EC835" s="2" t="n"/>
    </row>
    <row r="836" ht="6.75" customHeight="1" s="118">
      <c r="A836" s="2" t="n"/>
      <c r="B836" s="2" t="n"/>
      <c r="C836" s="2" t="n"/>
      <c r="D836" s="2" t="n"/>
      <c r="E836" s="143" t="n"/>
      <c r="K836" s="144" t="n"/>
      <c r="L836" s="143" t="n"/>
      <c r="AT836" s="144" t="n"/>
      <c r="AU836" s="8" t="n"/>
      <c r="AV836" s="7" t="n"/>
      <c r="AW836" s="2" t="n"/>
      <c r="BH836" s="2" t="n"/>
      <c r="BI836" s="8" t="n"/>
      <c r="BJ836" s="7" t="n"/>
      <c r="BK836" s="2" t="n"/>
      <c r="BL836" s="2" t="n"/>
      <c r="BM836" s="2" t="n"/>
      <c r="BN836" s="2" t="n"/>
      <c r="BO836" s="2" t="n"/>
      <c r="BP836" s="143" t="n"/>
      <c r="BV836" s="144" t="n"/>
      <c r="BW836" s="143" t="n"/>
      <c r="CG836" s="144" t="n"/>
      <c r="DU836" s="144" t="n"/>
      <c r="DV836" s="2" t="n"/>
      <c r="DW836" s="2" t="n"/>
      <c r="DX836" s="2" t="n"/>
      <c r="DY836" s="2" t="n"/>
      <c r="DZ836" s="2" t="n"/>
      <c r="EA836" s="2" t="n"/>
      <c r="EB836" s="2" t="n"/>
      <c r="EC836" s="2" t="n"/>
    </row>
    <row r="837" ht="6.75" customHeight="1" s="118">
      <c r="A837" s="2" t="n"/>
      <c r="B837" s="2" t="n"/>
      <c r="C837" s="2" t="n"/>
      <c r="D837" s="2" t="n"/>
      <c r="E837" s="143" t="n"/>
      <c r="K837" s="144" t="n"/>
      <c r="L837" s="143" t="n"/>
      <c r="AT837" s="144"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43" t="n"/>
      <c r="BV837" s="144" t="n"/>
      <c r="BW837" s="143" t="n"/>
      <c r="CG837" s="144" t="n"/>
      <c r="DU837" s="144" t="n"/>
      <c r="DV837" s="2" t="n"/>
      <c r="DW837" s="2" t="n"/>
      <c r="DX837" s="2" t="n"/>
      <c r="DY837" s="2" t="n"/>
      <c r="DZ837" s="2" t="n"/>
      <c r="EA837" s="2" t="n"/>
      <c r="EB837" s="2" t="n"/>
      <c r="EC837" s="2" t="n"/>
    </row>
    <row r="838" ht="6.75" customHeight="1" s="118">
      <c r="A838" s="2" t="n"/>
      <c r="B838" s="2" t="n"/>
      <c r="C838" s="2" t="n"/>
      <c r="D838" s="2" t="n"/>
      <c r="E838" s="143" t="n"/>
      <c r="K838" s="144" t="n"/>
      <c r="L838" s="143" t="n"/>
      <c r="AT838" s="144"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43" t="n"/>
      <c r="BV838" s="144" t="n"/>
      <c r="BW838" s="143" t="n"/>
      <c r="CG838" s="144" t="n"/>
      <c r="DU838" s="144" t="n"/>
      <c r="DV838" s="2" t="n"/>
      <c r="DW838" s="2" t="n"/>
      <c r="DX838" s="2" t="n"/>
      <c r="DY838" s="2" t="n"/>
      <c r="DZ838" s="2" t="n"/>
      <c r="EA838" s="2" t="n"/>
      <c r="EB838" s="2" t="n"/>
      <c r="EC838" s="2" t="n"/>
    </row>
    <row r="839" ht="4.5" customHeight="1" s="118">
      <c r="A839" s="2" t="n"/>
      <c r="B839" s="2" t="n"/>
      <c r="C839" s="2" t="n"/>
      <c r="D839" s="2" t="n"/>
      <c r="E839" s="147" t="n"/>
      <c r="F839" s="148" t="n"/>
      <c r="G839" s="148" t="n"/>
      <c r="H839" s="148" t="n"/>
      <c r="I839" s="148" t="n"/>
      <c r="J839" s="148" t="n"/>
      <c r="K839" s="149" t="n"/>
      <c r="L839" s="147" t="n"/>
      <c r="M839" s="148" t="n"/>
      <c r="N839" s="148" t="n"/>
      <c r="O839" s="148" t="n"/>
      <c r="P839" s="148" t="n"/>
      <c r="Q839" s="148" t="n"/>
      <c r="R839" s="148" t="n"/>
      <c r="S839" s="148" t="n"/>
      <c r="T839" s="148" t="n"/>
      <c r="U839" s="148" t="n"/>
      <c r="V839" s="148" t="n"/>
      <c r="W839" s="148" t="n"/>
      <c r="X839" s="148" t="n"/>
      <c r="Y839" s="148" t="n"/>
      <c r="Z839" s="148" t="n"/>
      <c r="AA839" s="148" t="n"/>
      <c r="AB839" s="148" t="n"/>
      <c r="AC839" s="148" t="n"/>
      <c r="AD839" s="148" t="n"/>
      <c r="AE839" s="148" t="n"/>
      <c r="AF839" s="148" t="n"/>
      <c r="AG839" s="148" t="n"/>
      <c r="AH839" s="148" t="n"/>
      <c r="AI839" s="148" t="n"/>
      <c r="AJ839" s="148" t="n"/>
      <c r="AK839" s="148" t="n"/>
      <c r="AL839" s="148" t="n"/>
      <c r="AM839" s="148" t="n"/>
      <c r="AN839" s="148" t="n"/>
      <c r="AO839" s="148" t="n"/>
      <c r="AP839" s="148" t="n"/>
      <c r="AQ839" s="148" t="n"/>
      <c r="AR839" s="148" t="n"/>
      <c r="AS839" s="148" t="n"/>
      <c r="AT839" s="149"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43" t="n"/>
      <c r="BV839" s="144" t="n"/>
      <c r="BW839" s="143" t="n"/>
      <c r="CG839" s="144" t="n"/>
      <c r="DU839" s="144" t="n"/>
      <c r="DV839" s="2" t="n"/>
      <c r="DW839" s="2" t="n"/>
      <c r="DX839" s="2" t="n"/>
      <c r="DY839" s="2" t="n"/>
      <c r="DZ839" s="2" t="n"/>
      <c r="EA839" s="2" t="n"/>
      <c r="EB839" s="2" t="n"/>
      <c r="EC839" s="2" t="n"/>
    </row>
    <row r="840" ht="6.75" customHeight="1" s="118">
      <c r="A840" s="2" t="n"/>
      <c r="B840" s="2" t="n"/>
      <c r="C840" s="2" t="n"/>
      <c r="D840" s="2" t="n"/>
      <c r="E840" s="153" t="inlineStr">
        <is>
          <t>生年月日</t>
        </is>
      </c>
      <c r="F840" s="140" t="n"/>
      <c r="G840" s="140" t="n"/>
      <c r="H840" s="140" t="n"/>
      <c r="I840" s="140" t="n"/>
      <c r="J840" s="140" t="n"/>
      <c r="K840" s="141" t="n"/>
      <c r="L840" s="155" t="inlineStr">
        <is>
          <t>昭和 ・ 平成</t>
        </is>
      </c>
      <c r="M840" s="140" t="n"/>
      <c r="N840" s="140" t="n"/>
      <c r="O840" s="140" t="n"/>
      <c r="P840" s="140" t="n"/>
      <c r="Q840" s="140" t="n"/>
      <c r="R840" s="140" t="n"/>
      <c r="S840" s="140" t="n"/>
      <c r="T840" s="140" t="n"/>
      <c r="U840" s="140" t="n"/>
      <c r="V840" s="156">
        <f>計算!$D$12</f>
        <v/>
      </c>
      <c r="W840" s="140" t="n"/>
      <c r="X840" s="157" t="inlineStr">
        <is>
          <t>年</t>
        </is>
      </c>
      <c r="Y840" s="140" t="n"/>
      <c r="Z840" s="158">
        <f>計算!$E$12</f>
        <v/>
      </c>
      <c r="AA840" s="140" t="n"/>
      <c r="AB840" s="140" t="n"/>
      <c r="AC840" s="157" t="inlineStr">
        <is>
          <t>月</t>
        </is>
      </c>
      <c r="AD840" s="140" t="n"/>
      <c r="AE840" s="158">
        <f>計算!$F$12</f>
        <v/>
      </c>
      <c r="AF840" s="140" t="n"/>
      <c r="AG840" s="140" t="n"/>
      <c r="AH840" s="157" t="inlineStr">
        <is>
          <t>日　生 （満</t>
        </is>
      </c>
      <c r="AI840" s="140" t="n"/>
      <c r="AJ840" s="140" t="n"/>
      <c r="AK840" s="140" t="n"/>
      <c r="AL840" s="140" t="n"/>
      <c r="AM840" s="140" t="n"/>
      <c r="AN840" s="140" t="n"/>
      <c r="AO840" s="140" t="n"/>
      <c r="AP840" s="159">
        <f>計算!$G$12</f>
        <v/>
      </c>
      <c r="AQ840" s="140" t="n"/>
      <c r="AR840" s="160" t="inlineStr">
        <is>
          <t>歳）</t>
        </is>
      </c>
      <c r="AS840" s="140" t="n"/>
      <c r="AT840" s="141"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43" t="n"/>
      <c r="BV840" s="144" t="n"/>
      <c r="BW840" s="143" t="n"/>
      <c r="CG840" s="144" t="n"/>
      <c r="DU840" s="144" t="n"/>
      <c r="DV840" s="2" t="n"/>
      <c r="DW840" s="2" t="n"/>
      <c r="DX840" s="2" t="n"/>
      <c r="DY840" s="2" t="n"/>
      <c r="DZ840" s="2" t="n"/>
      <c r="EA840" s="2" t="n"/>
      <c r="EB840" s="2" t="n"/>
      <c r="EC840" s="2" t="n"/>
    </row>
    <row r="841" ht="6.75" customHeight="1" s="118">
      <c r="A841" s="2" t="n"/>
      <c r="B841" s="2" t="n"/>
      <c r="C841" s="2" t="n"/>
      <c r="D841" s="2" t="n"/>
      <c r="E841" s="143" t="n"/>
      <c r="K841" s="144" t="n"/>
      <c r="L841" s="143" t="n"/>
      <c r="AT841" s="144"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43" t="n"/>
      <c r="BV841" s="144" t="n"/>
      <c r="BW841" s="143" t="n"/>
      <c r="CG841" s="144" t="n"/>
      <c r="DU841" s="144" t="n"/>
      <c r="DV841" s="2" t="n"/>
      <c r="DW841" s="2" t="n"/>
      <c r="DX841" s="2" t="n"/>
      <c r="DY841" s="2" t="n"/>
      <c r="DZ841" s="2" t="n"/>
      <c r="EA841" s="2" t="n"/>
      <c r="EB841" s="2" t="n"/>
      <c r="EC841" s="2" t="n"/>
    </row>
    <row r="842" ht="6.75" customHeight="1" s="118">
      <c r="A842" s="2" t="n"/>
      <c r="B842" s="2" t="n"/>
      <c r="C842" s="2" t="n"/>
      <c r="D842" s="2" t="n"/>
      <c r="E842" s="143" t="n"/>
      <c r="K842" s="144" t="n"/>
      <c r="L842" s="143" t="n"/>
      <c r="AT842" s="144"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43" t="n"/>
      <c r="BV842" s="144" t="n"/>
      <c r="BW842" s="143" t="n"/>
      <c r="CG842" s="144" t="n"/>
      <c r="DU842" s="144" t="n"/>
      <c r="DV842" s="2" t="n"/>
      <c r="DW842" s="2" t="n"/>
      <c r="DX842" s="2" t="n"/>
      <c r="DY842" s="2" t="n"/>
      <c r="DZ842" s="2" t="n"/>
      <c r="EA842" s="2" t="n"/>
      <c r="EB842" s="2" t="n"/>
      <c r="EC842" s="2" t="n"/>
    </row>
    <row r="843" ht="3.75" customHeight="1" s="118">
      <c r="A843" s="2" t="n"/>
      <c r="B843" s="2" t="n"/>
      <c r="C843" s="2" t="n"/>
      <c r="D843" s="2" t="n"/>
      <c r="E843" s="147" t="n"/>
      <c r="F843" s="148" t="n"/>
      <c r="G843" s="148" t="n"/>
      <c r="H843" s="148" t="n"/>
      <c r="I843" s="148" t="n"/>
      <c r="J843" s="148" t="n"/>
      <c r="K843" s="149" t="n"/>
      <c r="L843" s="147" t="n"/>
      <c r="M843" s="148" t="n"/>
      <c r="N843" s="148" t="n"/>
      <c r="O843" s="148" t="n"/>
      <c r="P843" s="148" t="n"/>
      <c r="Q843" s="148" t="n"/>
      <c r="R843" s="148" t="n"/>
      <c r="S843" s="148" t="n"/>
      <c r="T843" s="148" t="n"/>
      <c r="U843" s="148" t="n"/>
      <c r="X843" s="148" t="n"/>
      <c r="Y843" s="148" t="n"/>
      <c r="AC843" s="148" t="n"/>
      <c r="AD843" s="148" t="n"/>
      <c r="AH843" s="148" t="n"/>
      <c r="AI843" s="148" t="n"/>
      <c r="AJ843" s="148" t="n"/>
      <c r="AK843" s="148" t="n"/>
      <c r="AL843" s="148" t="n"/>
      <c r="AM843" s="148" t="n"/>
      <c r="AN843" s="148" t="n"/>
      <c r="AO843" s="148" t="n"/>
      <c r="AP843" s="148" t="n"/>
      <c r="AQ843" s="148" t="n"/>
      <c r="AR843" s="148" t="n"/>
      <c r="AS843" s="148" t="n"/>
      <c r="AT843" s="149"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43" t="n"/>
      <c r="BV843" s="144" t="n"/>
      <c r="BW843" s="143" t="n"/>
      <c r="CG843" s="144" t="n"/>
      <c r="DU843" s="144" t="n"/>
      <c r="DV843" s="2" t="n"/>
      <c r="DW843" s="2" t="n"/>
      <c r="DX843" s="2" t="n"/>
      <c r="DY843" s="2" t="n"/>
      <c r="DZ843" s="2" t="n"/>
      <c r="EA843" s="2" t="n"/>
      <c r="EB843" s="2" t="n"/>
      <c r="EC843" s="2" t="n"/>
    </row>
    <row r="844" ht="6.75" customHeight="1" s="118">
      <c r="A844" s="2" t="n"/>
      <c r="B844" s="2" t="n"/>
      <c r="C844" s="2" t="n"/>
      <c r="D844" s="2" t="n"/>
      <c r="E844" s="161" t="inlineStr">
        <is>
          <t>ふ り が な</t>
        </is>
      </c>
      <c r="F844" s="140" t="n"/>
      <c r="G844" s="140" t="n"/>
      <c r="H844" s="140" t="n"/>
      <c r="I844" s="140" t="n"/>
      <c r="J844" s="140" t="n"/>
      <c r="K844" s="141" t="n"/>
      <c r="L844" s="162">
        <f>計算!$J$12</f>
        <v/>
      </c>
      <c r="M844" s="140" t="n"/>
      <c r="N844" s="140" t="n"/>
      <c r="O844" s="140" t="n"/>
      <c r="P844" s="140" t="n"/>
      <c r="Q844" s="140" t="n"/>
      <c r="R844" s="140" t="n"/>
      <c r="S844" s="140" t="n"/>
      <c r="T844" s="140" t="n"/>
      <c r="U844" s="140" t="n"/>
      <c r="V844" s="140" t="n"/>
      <c r="W844" s="140" t="n"/>
      <c r="X844" s="140" t="n"/>
      <c r="Y844" s="140" t="n"/>
      <c r="Z844" s="140" t="n"/>
      <c r="AA844" s="140" t="n"/>
      <c r="AB844" s="140" t="n"/>
      <c r="AC844" s="140" t="n"/>
      <c r="AD844" s="140" t="n"/>
      <c r="AE844" s="140" t="n"/>
      <c r="AF844" s="140" t="n"/>
      <c r="AG844" s="140" t="n"/>
      <c r="AH844" s="140" t="n"/>
      <c r="AI844" s="140" t="n"/>
      <c r="AJ844" s="140" t="n"/>
      <c r="AK844" s="140" t="n"/>
      <c r="AL844" s="140" t="n"/>
      <c r="AM844" s="140" t="n"/>
      <c r="AN844" s="140" t="n"/>
      <c r="AO844" s="140" t="n"/>
      <c r="AP844" s="140" t="n"/>
      <c r="AQ844" s="140" t="n"/>
      <c r="AR844" s="140" t="n"/>
      <c r="AS844" s="140" t="n"/>
      <c r="AT844" s="140" t="n"/>
      <c r="AU844" s="140" t="n"/>
      <c r="AV844" s="140" t="n"/>
      <c r="AW844" s="140" t="n"/>
      <c r="AX844" s="140" t="n"/>
      <c r="AY844" s="140" t="n"/>
      <c r="AZ844" s="140" t="n"/>
      <c r="BA844" s="140" t="n"/>
      <c r="BB844" s="140" t="n"/>
      <c r="BC844" s="140" t="n"/>
      <c r="BD844" s="140" t="n"/>
      <c r="BE844" s="140" t="n"/>
      <c r="BF844" s="140" t="n"/>
      <c r="BG844" s="140" t="n"/>
      <c r="BH844" s="140" t="n"/>
      <c r="BI844" s="141" t="n"/>
      <c r="BJ844" s="2" t="n"/>
      <c r="BK844" s="2" t="n"/>
      <c r="BL844" s="2" t="n"/>
      <c r="BM844" s="2" t="n"/>
      <c r="BN844" s="2" t="n"/>
      <c r="BO844" s="2" t="n"/>
      <c r="BP844" s="143" t="n"/>
      <c r="BV844" s="144" t="n"/>
      <c r="BW844" s="143" t="n"/>
      <c r="CG844" s="144" t="n"/>
      <c r="DU844" s="144" t="n"/>
      <c r="DV844" s="2" t="n"/>
      <c r="DW844" s="2" t="n"/>
      <c r="DX844" s="2" t="n"/>
      <c r="DY844" s="2" t="n"/>
      <c r="DZ844" s="2" t="n"/>
      <c r="EA844" s="2" t="n"/>
      <c r="EB844" s="2" t="n"/>
      <c r="EC844" s="2" t="n"/>
    </row>
    <row r="845" ht="6.75" customHeight="1" s="118">
      <c r="A845" s="2" t="n"/>
      <c r="B845" s="2" t="n"/>
      <c r="C845" s="2" t="n"/>
      <c r="D845" s="2" t="n"/>
      <c r="E845" s="143" t="n"/>
      <c r="K845" s="144" t="n"/>
      <c r="BI845" s="144" t="n"/>
      <c r="BJ845" s="2" t="n"/>
      <c r="BK845" s="2" t="n"/>
      <c r="BL845" s="2" t="n"/>
      <c r="BM845" s="2" t="n"/>
      <c r="BN845" s="2" t="n"/>
      <c r="BO845" s="2" t="n"/>
      <c r="BP845" s="143" t="n"/>
      <c r="BV845" s="144" t="n"/>
      <c r="BW845" s="143" t="n"/>
      <c r="CG845" s="144" t="n"/>
      <c r="DU845" s="144" t="n"/>
      <c r="DV845" s="2" t="n"/>
      <c r="DW845" s="2" t="n"/>
      <c r="DX845" s="2" t="n"/>
      <c r="DY845" s="2" t="n"/>
      <c r="DZ845" s="2" t="n"/>
      <c r="EA845" s="2" t="n"/>
      <c r="EB845" s="2" t="n"/>
      <c r="EC845" s="2" t="n"/>
    </row>
    <row r="846" ht="6.75" customHeight="1" s="118">
      <c r="A846" s="2" t="n"/>
      <c r="B846" s="2" t="n"/>
      <c r="C846" s="2" t="n"/>
      <c r="D846" s="2" t="n"/>
      <c r="E846" s="163" t="n"/>
      <c r="F846" s="164" t="n"/>
      <c r="G846" s="164" t="n"/>
      <c r="H846" s="164" t="n"/>
      <c r="I846" s="164" t="n"/>
      <c r="J846" s="164" t="n"/>
      <c r="K846" s="165" t="n"/>
      <c r="L846" s="164" t="n"/>
      <c r="M846" s="164" t="n"/>
      <c r="N846" s="164" t="n"/>
      <c r="O846" s="164" t="n"/>
      <c r="P846" s="164" t="n"/>
      <c r="Q846" s="164" t="n"/>
      <c r="R846" s="164" t="n"/>
      <c r="S846" s="164" t="n"/>
      <c r="T846" s="164" t="n"/>
      <c r="U846" s="164" t="n"/>
      <c r="V846" s="164" t="n"/>
      <c r="W846" s="164" t="n"/>
      <c r="X846" s="164" t="n"/>
      <c r="Y846" s="164" t="n"/>
      <c r="Z846" s="164" t="n"/>
      <c r="AA846" s="164" t="n"/>
      <c r="AB846" s="164" t="n"/>
      <c r="AC846" s="164" t="n"/>
      <c r="AD846" s="164" t="n"/>
      <c r="AE846" s="164" t="n"/>
      <c r="AF846" s="164" t="n"/>
      <c r="AG846" s="164" t="n"/>
      <c r="AH846" s="164" t="n"/>
      <c r="AI846" s="164" t="n"/>
      <c r="AJ846" s="164" t="n"/>
      <c r="AK846" s="164" t="n"/>
      <c r="AL846" s="164" t="n"/>
      <c r="AM846" s="164" t="n"/>
      <c r="AN846" s="164" t="n"/>
      <c r="AO846" s="164" t="n"/>
      <c r="AP846" s="164" t="n"/>
      <c r="AQ846" s="164" t="n"/>
      <c r="AR846" s="164" t="n"/>
      <c r="AS846" s="164" t="n"/>
      <c r="AT846" s="164" t="n"/>
      <c r="AU846" s="164" t="n"/>
      <c r="AV846" s="164" t="n"/>
      <c r="AW846" s="164" t="n"/>
      <c r="AX846" s="164" t="n"/>
      <c r="AY846" s="164" t="n"/>
      <c r="AZ846" s="164" t="n"/>
      <c r="BA846" s="164" t="n"/>
      <c r="BB846" s="164" t="n"/>
      <c r="BC846" s="164" t="n"/>
      <c r="BD846" s="164" t="n"/>
      <c r="BE846" s="164" t="n"/>
      <c r="BF846" s="164" t="n"/>
      <c r="BG846" s="164" t="n"/>
      <c r="BH846" s="164" t="n"/>
      <c r="BI846" s="165" t="n"/>
      <c r="BJ846" s="2" t="n"/>
      <c r="BK846" s="2" t="n"/>
      <c r="BL846" s="2" t="n"/>
      <c r="BM846" s="2" t="n"/>
      <c r="BN846" s="2" t="n"/>
      <c r="BO846" s="2" t="n"/>
      <c r="BP846" s="143" t="n"/>
      <c r="BV846" s="144" t="n"/>
      <c r="BW846" s="143" t="n"/>
      <c r="CG846" s="144" t="n"/>
      <c r="DU846" s="144" t="n"/>
      <c r="DV846" s="2" t="n"/>
      <c r="DW846" s="2" t="n"/>
      <c r="DX846" s="2" t="n"/>
      <c r="DY846" s="2" t="n"/>
      <c r="DZ846" s="2" t="n"/>
      <c r="EA846" s="2" t="n"/>
      <c r="EB846" s="2" t="n"/>
      <c r="EC846" s="2" t="n"/>
    </row>
    <row r="847" ht="6.75" customHeight="1" s="118">
      <c r="A847" s="2" t="n"/>
      <c r="B847" s="2" t="n"/>
      <c r="C847" s="2" t="n"/>
      <c r="D847" s="2" t="n"/>
      <c r="E847" s="166" t="inlineStr">
        <is>
          <t>現住所</t>
        </is>
      </c>
      <c r="F847" s="167" t="n"/>
      <c r="G847" s="167" t="n"/>
      <c r="H847" s="167" t="n"/>
      <c r="I847" s="167" t="n"/>
      <c r="J847" s="167" t="n"/>
      <c r="K847" s="168" t="n"/>
      <c r="L847" s="107" t="inlineStr">
        <is>
          <t>〒</t>
        </is>
      </c>
      <c r="M847" s="167" t="n"/>
      <c r="N847" s="167" t="n"/>
      <c r="O847" s="167" t="n"/>
      <c r="P847" s="169">
        <f>計算!$H$12</f>
        <v/>
      </c>
      <c r="Q847" s="167" t="n"/>
      <c r="R847" s="167" t="n"/>
      <c r="S847" s="167" t="n"/>
      <c r="T847" s="167" t="n"/>
      <c r="U847" s="167" t="n"/>
      <c r="V847" s="167" t="n"/>
      <c r="W847" s="167" t="n"/>
      <c r="X847" s="167" t="n"/>
      <c r="Y847" s="167" t="n"/>
      <c r="Z847" s="167" t="n"/>
      <c r="AA847" s="167" t="n"/>
      <c r="AB847" s="167" t="n"/>
      <c r="AC847" s="167" t="n"/>
      <c r="AD847" s="167" t="n"/>
      <c r="AE847" s="167" t="n"/>
      <c r="AF847" s="167" t="n"/>
      <c r="AG847" s="167" t="n"/>
      <c r="AH847" s="167" t="n"/>
      <c r="AI847" s="167" t="n"/>
      <c r="AJ847" s="167"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43" t="n"/>
      <c r="BV847" s="144" t="n"/>
      <c r="BW847" s="143" t="n"/>
      <c r="CG847" s="144" t="n"/>
      <c r="DU847" s="144" t="n"/>
      <c r="DV847" s="2" t="n"/>
      <c r="DW847" s="2" t="n"/>
      <c r="DX847" s="2" t="n"/>
      <c r="DY847" s="2" t="n"/>
      <c r="DZ847" s="2" t="n"/>
      <c r="EA847" s="2" t="n"/>
      <c r="EB847" s="2" t="n"/>
      <c r="EC847" s="2" t="n"/>
    </row>
    <row r="848" ht="4.5" customHeight="1" s="118">
      <c r="A848" s="2" t="n"/>
      <c r="B848" s="2" t="n"/>
      <c r="C848" s="2" t="n"/>
      <c r="D848" s="2" t="n"/>
      <c r="E848" s="143" t="n"/>
      <c r="K848" s="144" t="n"/>
      <c r="L848" s="143"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47" t="n"/>
      <c r="BQ848" s="148" t="n"/>
      <c r="BR848" s="148" t="n"/>
      <c r="BS848" s="148" t="n"/>
      <c r="BT848" s="148" t="n"/>
      <c r="BU848" s="148" t="n"/>
      <c r="BV848" s="149" t="n"/>
      <c r="BW848" s="147" t="n"/>
      <c r="BX848" s="148" t="n"/>
      <c r="BY848" s="148" t="n"/>
      <c r="BZ848" s="148" t="n"/>
      <c r="CA848" s="148" t="n"/>
      <c r="CB848" s="148" t="n"/>
      <c r="CC848" s="148" t="n"/>
      <c r="CD848" s="148" t="n"/>
      <c r="CE848" s="148" t="n"/>
      <c r="CF848" s="148" t="n"/>
      <c r="CG848" s="149" t="n"/>
      <c r="DU848" s="144" t="n"/>
      <c r="DV848" s="2" t="n"/>
      <c r="DW848" s="2" t="n"/>
      <c r="DX848" s="2" t="n"/>
      <c r="DY848" s="2" t="n"/>
      <c r="DZ848" s="2" t="n"/>
      <c r="EA848" s="2" t="n"/>
      <c r="EB848" s="2" t="n"/>
      <c r="EC848" s="2" t="n"/>
    </row>
    <row r="849" ht="6.75" customHeight="1" s="118">
      <c r="A849" s="2" t="n"/>
      <c r="B849" s="2" t="n"/>
      <c r="C849" s="2" t="n"/>
      <c r="D849" s="2" t="n"/>
      <c r="E849" s="143" t="n"/>
      <c r="K849" s="144" t="n"/>
      <c r="L849" s="143"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0" t="inlineStr">
        <is>
          <t>校内外の諸活動</t>
        </is>
      </c>
      <c r="BQ849" s="140" t="n"/>
      <c r="BR849" s="140" t="n"/>
      <c r="BS849" s="140" t="n"/>
      <c r="BT849" s="140" t="n"/>
      <c r="BU849" s="140" t="n"/>
      <c r="BV849" s="141" t="n"/>
      <c r="BW849" s="171">
        <f>計算!$AQ$12</f>
        <v/>
      </c>
      <c r="BX849" s="140" t="n"/>
      <c r="BY849" s="140" t="n"/>
      <c r="BZ849" s="140" t="n"/>
      <c r="CA849" s="140" t="n"/>
      <c r="CB849" s="140" t="n"/>
      <c r="CC849" s="140" t="n"/>
      <c r="CD849" s="140" t="n"/>
      <c r="CE849" s="140" t="n"/>
      <c r="CF849" s="140" t="n"/>
      <c r="CG849" s="140" t="n"/>
      <c r="CH849" s="140" t="n"/>
      <c r="CI849" s="140" t="n"/>
      <c r="CJ849" s="140" t="n"/>
      <c r="CK849" s="140" t="n"/>
      <c r="CL849" s="140" t="n"/>
      <c r="CM849" s="140" t="n"/>
      <c r="CN849" s="140" t="n"/>
      <c r="CO849" s="140" t="n"/>
      <c r="CP849" s="140" t="n"/>
      <c r="CQ849" s="140" t="n"/>
      <c r="CR849" s="140" t="n"/>
      <c r="CS849" s="140" t="n"/>
      <c r="CT849" s="140" t="n"/>
      <c r="CU849" s="140" t="n"/>
      <c r="CV849" s="140" t="n"/>
      <c r="CW849" s="140" t="n"/>
      <c r="CX849" s="140" t="n"/>
      <c r="CY849" s="140" t="n"/>
      <c r="CZ849" s="140" t="n"/>
      <c r="DA849" s="140" t="n"/>
      <c r="DB849" s="140" t="n"/>
      <c r="DC849" s="140" t="n"/>
      <c r="DD849" s="140" t="n"/>
      <c r="DE849" s="140" t="n"/>
      <c r="DF849" s="140" t="n"/>
      <c r="DG849" s="140" t="n"/>
      <c r="DH849" s="140" t="n"/>
      <c r="DI849" s="140" t="n"/>
      <c r="DJ849" s="140" t="n"/>
      <c r="DK849" s="140" t="n"/>
      <c r="DL849" s="140" t="n"/>
      <c r="DM849" s="140" t="n"/>
      <c r="DN849" s="140" t="n"/>
      <c r="DO849" s="140" t="n"/>
      <c r="DP849" s="140" t="n"/>
      <c r="DQ849" s="140" t="n"/>
      <c r="DR849" s="140" t="n"/>
      <c r="DS849" s="140" t="n"/>
      <c r="DT849" s="140" t="n"/>
      <c r="DU849" s="141" t="n"/>
      <c r="DV849" s="7" t="n"/>
      <c r="DW849" s="2" t="n"/>
      <c r="DX849" s="2" t="n"/>
      <c r="DY849" s="2" t="n"/>
      <c r="DZ849" s="2" t="n"/>
      <c r="EA849" s="2" t="n"/>
      <c r="EB849" s="2" t="n"/>
      <c r="EC849" s="2" t="n"/>
    </row>
    <row r="850" ht="6.75" customHeight="1" s="118">
      <c r="A850" s="2" t="n"/>
      <c r="B850" s="2" t="n"/>
      <c r="C850" s="2" t="n"/>
      <c r="D850" s="2" t="n"/>
      <c r="E850" s="143" t="n"/>
      <c r="K850" s="144" t="n"/>
      <c r="L850" s="172">
        <f>計算!$I$12</f>
        <v/>
      </c>
      <c r="BI850" s="144" t="n"/>
      <c r="BJ850" s="2" t="n"/>
      <c r="BK850" s="2" t="n"/>
      <c r="BL850" s="2" t="n"/>
      <c r="BM850" s="2" t="n"/>
      <c r="BN850" s="2" t="n"/>
      <c r="BO850" s="2" t="n"/>
      <c r="BP850" s="143" t="n"/>
      <c r="BV850" s="144" t="n"/>
      <c r="DU850" s="144" t="n"/>
      <c r="DV850" s="7" t="n"/>
      <c r="DW850" s="2" t="n"/>
      <c r="DX850" s="2" t="n"/>
      <c r="DY850" s="2" t="n"/>
      <c r="DZ850" s="2" t="n"/>
      <c r="EA850" s="2" t="n"/>
      <c r="EB850" s="2" t="n"/>
      <c r="EC850" s="2" t="n"/>
    </row>
    <row r="851" ht="6.75" customHeight="1" s="118">
      <c r="A851" s="2" t="n"/>
      <c r="B851" s="2" t="n"/>
      <c r="C851" s="2" t="n"/>
      <c r="D851" s="2" t="n"/>
      <c r="E851" s="143" t="n"/>
      <c r="K851" s="144" t="n"/>
      <c r="L851" s="143" t="n"/>
      <c r="BI851" s="144" t="n"/>
      <c r="BJ851" s="2" t="n"/>
      <c r="BK851" s="2" t="n"/>
      <c r="BL851" s="2" t="n"/>
      <c r="BM851" s="2" t="n"/>
      <c r="BN851" s="2" t="n"/>
      <c r="BO851" s="2" t="n"/>
      <c r="BP851" s="143" t="n"/>
      <c r="BV851" s="144" t="n"/>
      <c r="DU851" s="144" t="n"/>
      <c r="DV851" s="7" t="n"/>
      <c r="DW851" s="2" t="n"/>
      <c r="DX851" s="2" t="n"/>
      <c r="DY851" s="2" t="n"/>
      <c r="DZ851" s="2" t="n"/>
      <c r="EA851" s="2" t="n"/>
      <c r="EB851" s="2" t="n"/>
      <c r="EC851" s="2" t="n"/>
    </row>
    <row r="852" ht="6.75" customHeight="1" s="118">
      <c r="A852" s="2" t="n"/>
      <c r="B852" s="2" t="n"/>
      <c r="C852" s="2" t="n"/>
      <c r="D852" s="2" t="n"/>
      <c r="E852" s="147" t="n"/>
      <c r="F852" s="148" t="n"/>
      <c r="G852" s="148" t="n"/>
      <c r="H852" s="148" t="n"/>
      <c r="I852" s="148" t="n"/>
      <c r="J852" s="148" t="n"/>
      <c r="K852" s="149" t="n"/>
      <c r="L852" s="147" t="n"/>
      <c r="M852" s="148" t="n"/>
      <c r="N852" s="148" t="n"/>
      <c r="O852" s="148" t="n"/>
      <c r="P852" s="148" t="n"/>
      <c r="Q852" s="148" t="n"/>
      <c r="R852" s="148" t="n"/>
      <c r="S852" s="148" t="n"/>
      <c r="T852" s="148" t="n"/>
      <c r="U852" s="148" t="n"/>
      <c r="V852" s="148" t="n"/>
      <c r="W852" s="148" t="n"/>
      <c r="X852" s="148" t="n"/>
      <c r="Y852" s="148" t="n"/>
      <c r="Z852" s="148" t="n"/>
      <c r="AA852" s="148" t="n"/>
      <c r="AB852" s="148" t="n"/>
      <c r="AC852" s="148" t="n"/>
      <c r="AD852" s="148" t="n"/>
      <c r="AE852" s="148" t="n"/>
      <c r="AF852" s="148" t="n"/>
      <c r="AG852" s="148" t="n"/>
      <c r="AH852" s="148" t="n"/>
      <c r="AI852" s="148" t="n"/>
      <c r="AJ852" s="148" t="n"/>
      <c r="AK852" s="148" t="n"/>
      <c r="AL852" s="148" t="n"/>
      <c r="AM852" s="148" t="n"/>
      <c r="AN852" s="148" t="n"/>
      <c r="AO852" s="148" t="n"/>
      <c r="AP852" s="148" t="n"/>
      <c r="AQ852" s="148" t="n"/>
      <c r="AR852" s="148" t="n"/>
      <c r="AS852" s="148" t="n"/>
      <c r="AT852" s="148" t="n"/>
      <c r="AU852" s="148" t="n"/>
      <c r="AV852" s="148" t="n"/>
      <c r="AW852" s="148" t="n"/>
      <c r="AX852" s="148" t="n"/>
      <c r="AY852" s="148" t="n"/>
      <c r="AZ852" s="148" t="n"/>
      <c r="BA852" s="148" t="n"/>
      <c r="BB852" s="148" t="n"/>
      <c r="BC852" s="148" t="n"/>
      <c r="BD852" s="148" t="n"/>
      <c r="BE852" s="148" t="n"/>
      <c r="BF852" s="148" t="n"/>
      <c r="BG852" s="148" t="n"/>
      <c r="BH852" s="148" t="n"/>
      <c r="BI852" s="149" t="n"/>
      <c r="BJ852" s="2" t="n"/>
      <c r="BK852" s="2" t="n"/>
      <c r="BL852" s="2" t="n"/>
      <c r="BM852" s="2" t="n"/>
      <c r="BN852" s="2" t="n"/>
      <c r="BO852" s="2" t="n"/>
      <c r="BP852" s="143" t="n"/>
      <c r="BV852" s="144" t="n"/>
      <c r="DU852" s="144" t="n"/>
      <c r="DV852" s="7" t="n"/>
      <c r="DW852" s="2" t="n"/>
      <c r="DX852" s="2" t="n"/>
      <c r="DY852" s="2" t="n"/>
      <c r="DZ852" s="2" t="n"/>
      <c r="EA852" s="2" t="n"/>
      <c r="EB852" s="2" t="n"/>
      <c r="EC852" s="2" t="n"/>
    </row>
    <row r="853" ht="6.75" customHeight="1" s="118">
      <c r="A853" s="2" t="n"/>
      <c r="B853" s="2" t="n"/>
      <c r="C853" s="2" t="n"/>
      <c r="D853" s="2" t="n"/>
      <c r="E853" s="161" t="inlineStr">
        <is>
          <t>ふ り が な</t>
        </is>
      </c>
      <c r="F853" s="140" t="n"/>
      <c r="G853" s="140" t="n"/>
      <c r="H853" s="140" t="n"/>
      <c r="I853" s="140" t="n"/>
      <c r="J853" s="140" t="n"/>
      <c r="K853" s="141" t="n"/>
      <c r="L853" s="162">
        <f>計算!$M$12</f>
        <v/>
      </c>
      <c r="M853" s="140" t="n"/>
      <c r="N853" s="140" t="n"/>
      <c r="O853" s="140" t="n"/>
      <c r="P853" s="140" t="n"/>
      <c r="Q853" s="140" t="n"/>
      <c r="R853" s="140" t="n"/>
      <c r="S853" s="140" t="n"/>
      <c r="T853" s="140" t="n"/>
      <c r="U853" s="140" t="n"/>
      <c r="V853" s="140" t="n"/>
      <c r="W853" s="140" t="n"/>
      <c r="X853" s="140" t="n"/>
      <c r="Y853" s="140" t="n"/>
      <c r="Z853" s="140" t="n"/>
      <c r="AA853" s="140" t="n"/>
      <c r="AB853" s="140" t="n"/>
      <c r="AC853" s="140" t="n"/>
      <c r="AD853" s="140" t="n"/>
      <c r="AE853" s="140" t="n"/>
      <c r="AF853" s="140" t="n"/>
      <c r="AG853" s="140" t="n"/>
      <c r="AH853" s="140" t="n"/>
      <c r="AI853" s="140" t="n"/>
      <c r="AJ853" s="140" t="n"/>
      <c r="AK853" s="140" t="n"/>
      <c r="AL853" s="140" t="n"/>
      <c r="AM853" s="140" t="n"/>
      <c r="AN853" s="140" t="n"/>
      <c r="AO853" s="140" t="n"/>
      <c r="AP853" s="140" t="n"/>
      <c r="AQ853" s="140" t="n"/>
      <c r="AR853" s="140" t="n"/>
      <c r="AS853" s="140" t="n"/>
      <c r="AT853" s="140" t="n"/>
      <c r="AU853" s="140" t="n"/>
      <c r="AV853" s="140" t="n"/>
      <c r="AW853" s="140" t="n"/>
      <c r="AX853" s="140" t="n"/>
      <c r="AY853" s="140" t="n"/>
      <c r="AZ853" s="140" t="n"/>
      <c r="BA853" s="140" t="n"/>
      <c r="BB853" s="140" t="n"/>
      <c r="BC853" s="140" t="n"/>
      <c r="BD853" s="140" t="n"/>
      <c r="BE853" s="140" t="n"/>
      <c r="BF853" s="140" t="n"/>
      <c r="BG853" s="140" t="n"/>
      <c r="BH853" s="140" t="n"/>
      <c r="BI853" s="141" t="n"/>
      <c r="BJ853" s="2" t="n"/>
      <c r="BK853" s="2" t="n"/>
      <c r="BL853" s="2" t="n"/>
      <c r="BM853" s="2" t="n"/>
      <c r="BN853" s="2" t="n"/>
      <c r="BO853" s="2" t="n"/>
      <c r="BP853" s="143" t="n"/>
      <c r="BV853" s="144" t="n"/>
      <c r="DU853" s="144" t="n"/>
      <c r="DV853" s="7" t="n"/>
      <c r="DW853" s="2" t="n"/>
      <c r="DX853" s="2" t="n"/>
      <c r="DY853" s="2" t="n"/>
      <c r="DZ853" s="2" t="n"/>
      <c r="EA853" s="2" t="n"/>
      <c r="EB853" s="2" t="n"/>
      <c r="EC853" s="2" t="n"/>
    </row>
    <row r="854" ht="6.75" customHeight="1" s="118">
      <c r="A854" s="2" t="n"/>
      <c r="B854" s="2" t="n"/>
      <c r="C854" s="2" t="n"/>
      <c r="D854" s="2" t="n"/>
      <c r="E854" s="143" t="n"/>
      <c r="K854" s="144" t="n"/>
      <c r="BI854" s="144" t="n"/>
      <c r="BJ854" s="2" t="n"/>
      <c r="BK854" s="2" t="n"/>
      <c r="BL854" s="2" t="n"/>
      <c r="BM854" s="2" t="n"/>
      <c r="BN854" s="2" t="n"/>
      <c r="BO854" s="2" t="n"/>
      <c r="BP854" s="143" t="n"/>
      <c r="BV854" s="144" t="n"/>
      <c r="DU854" s="144" t="n"/>
      <c r="DV854" s="7" t="n"/>
      <c r="DW854" s="2" t="n"/>
      <c r="DX854" s="2" t="n"/>
      <c r="DY854" s="2" t="n"/>
      <c r="DZ854" s="2" t="n"/>
      <c r="EA854" s="2" t="n"/>
      <c r="EB854" s="2" t="n"/>
      <c r="EC854" s="2" t="n"/>
    </row>
    <row r="855" ht="6.75" customHeight="1" s="118">
      <c r="A855" s="2" t="n"/>
      <c r="B855" s="2" t="n"/>
      <c r="C855" s="2" t="n"/>
      <c r="D855" s="2" t="n"/>
      <c r="E855" s="163" t="n"/>
      <c r="F855" s="164" t="n"/>
      <c r="G855" s="164" t="n"/>
      <c r="H855" s="164" t="n"/>
      <c r="I855" s="164" t="n"/>
      <c r="J855" s="164" t="n"/>
      <c r="K855" s="165" t="n"/>
      <c r="L855" s="164" t="n"/>
      <c r="M855" s="164" t="n"/>
      <c r="N855" s="164" t="n"/>
      <c r="O855" s="164" t="n"/>
      <c r="P855" s="164" t="n"/>
      <c r="Q855" s="164" t="n"/>
      <c r="R855" s="164" t="n"/>
      <c r="S855" s="164" t="n"/>
      <c r="T855" s="164" t="n"/>
      <c r="U855" s="164" t="n"/>
      <c r="V855" s="164" t="n"/>
      <c r="W855" s="164" t="n"/>
      <c r="X855" s="164" t="n"/>
      <c r="Y855" s="164" t="n"/>
      <c r="Z855" s="164" t="n"/>
      <c r="AA855" s="164" t="n"/>
      <c r="AB855" s="164" t="n"/>
      <c r="AC855" s="164" t="n"/>
      <c r="AD855" s="164" t="n"/>
      <c r="AE855" s="164" t="n"/>
      <c r="AF855" s="164" t="n"/>
      <c r="AG855" s="164" t="n"/>
      <c r="AH855" s="164" t="n"/>
      <c r="AI855" s="164" t="n"/>
      <c r="AJ855" s="164" t="n"/>
      <c r="AK855" s="164" t="n"/>
      <c r="AL855" s="164" t="n"/>
      <c r="AM855" s="164" t="n"/>
      <c r="AN855" s="164" t="n"/>
      <c r="AO855" s="164" t="n"/>
      <c r="AP855" s="164" t="n"/>
      <c r="AQ855" s="164" t="n"/>
      <c r="AR855" s="164" t="n"/>
      <c r="AS855" s="164" t="n"/>
      <c r="AT855" s="164" t="n"/>
      <c r="AU855" s="164" t="n"/>
      <c r="AV855" s="164" t="n"/>
      <c r="AW855" s="164" t="n"/>
      <c r="AX855" s="164" t="n"/>
      <c r="AY855" s="164" t="n"/>
      <c r="AZ855" s="164" t="n"/>
      <c r="BA855" s="164" t="n"/>
      <c r="BB855" s="164" t="n"/>
      <c r="BC855" s="164" t="n"/>
      <c r="BD855" s="164" t="n"/>
      <c r="BE855" s="164" t="n"/>
      <c r="BF855" s="164" t="n"/>
      <c r="BG855" s="164" t="n"/>
      <c r="BH855" s="164" t="n"/>
      <c r="BI855" s="165" t="n"/>
      <c r="BJ855" s="2" t="n"/>
      <c r="BK855" s="2" t="n"/>
      <c r="BL855" s="2" t="n"/>
      <c r="BM855" s="2" t="n"/>
      <c r="BN855" s="2" t="n"/>
      <c r="BO855" s="2" t="n"/>
      <c r="BP855" s="143" t="n"/>
      <c r="BV855" s="144" t="n"/>
      <c r="DU855" s="144" t="n"/>
      <c r="DV855" s="7" t="n"/>
      <c r="DW855" s="2" t="n"/>
      <c r="DX855" s="2" t="n"/>
      <c r="DY855" s="2" t="n"/>
      <c r="DZ855" s="2" t="n"/>
      <c r="EA855" s="2" t="n"/>
      <c r="EB855" s="2" t="n"/>
      <c r="EC855" s="2" t="n"/>
    </row>
    <row r="856" ht="6.75" customHeight="1" s="118">
      <c r="A856" s="2" t="n"/>
      <c r="B856" s="2" t="n"/>
      <c r="C856" s="2" t="n"/>
      <c r="D856" s="2" t="n"/>
      <c r="E856" s="166" t="inlineStr">
        <is>
          <t>連絡先</t>
        </is>
      </c>
      <c r="F856" s="167" t="n"/>
      <c r="G856" s="167" t="n"/>
      <c r="H856" s="167" t="n"/>
      <c r="I856" s="167" t="n"/>
      <c r="J856" s="167" t="n"/>
      <c r="K856" s="168" t="n"/>
      <c r="L856" s="107" t="inlineStr">
        <is>
          <t>〒</t>
        </is>
      </c>
      <c r="M856" s="167" t="n"/>
      <c r="N856" s="167" t="n"/>
      <c r="O856" s="167" t="n"/>
      <c r="P856" s="173">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43" t="n"/>
      <c r="BV856" s="144" t="n"/>
      <c r="DU856" s="144" t="n"/>
      <c r="DV856" s="7" t="n"/>
      <c r="DW856" s="2" t="n"/>
      <c r="DX856" s="2" t="n"/>
      <c r="DY856" s="2" t="n"/>
      <c r="DZ856" s="2" t="n"/>
      <c r="EA856" s="2" t="n"/>
      <c r="EB856" s="2" t="n"/>
      <c r="EC856" s="2" t="n"/>
    </row>
    <row r="857" ht="6.75" customHeight="1" s="118">
      <c r="A857" s="2" t="n"/>
      <c r="B857" s="2" t="n"/>
      <c r="C857" s="2" t="n"/>
      <c r="D857" s="2" t="n"/>
      <c r="E857" s="143" t="n"/>
      <c r="K857" s="144" t="n"/>
      <c r="L857" s="143"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43" t="n"/>
      <c r="BV857" s="144" t="n"/>
      <c r="DU857" s="144" t="n"/>
      <c r="DV857" s="7" t="n"/>
      <c r="DW857" s="2" t="n"/>
      <c r="DX857" s="2" t="n"/>
      <c r="DY857" s="2" t="n"/>
      <c r="DZ857" s="2" t="n"/>
      <c r="EA857" s="2" t="n"/>
      <c r="EB857" s="2" t="n"/>
      <c r="EC857" s="2" t="n"/>
    </row>
    <row r="858" ht="6.75" customHeight="1" s="118">
      <c r="A858" s="2" t="n"/>
      <c r="B858" s="2" t="n"/>
      <c r="C858" s="2" t="n"/>
      <c r="D858" s="2" t="n"/>
      <c r="E858" s="143" t="n"/>
      <c r="K858" s="144" t="n"/>
      <c r="L858" s="143"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43" t="n"/>
      <c r="BV858" s="144" t="n"/>
      <c r="DU858" s="144" t="n"/>
      <c r="DV858" s="7" t="n"/>
      <c r="DW858" s="2" t="n"/>
      <c r="DX858" s="2" t="n"/>
      <c r="DY858" s="2" t="n"/>
      <c r="DZ858" s="2" t="n"/>
      <c r="EA858" s="2" t="n"/>
      <c r="EB858" s="2" t="n"/>
      <c r="EC858" s="2" t="n"/>
    </row>
    <row r="859" ht="6.75" customHeight="1" s="118">
      <c r="A859" s="2" t="n"/>
      <c r="B859" s="2" t="n"/>
      <c r="C859" s="2" t="n"/>
      <c r="D859" s="2" t="n"/>
      <c r="E859" s="143" t="n"/>
      <c r="K859" s="144" t="n"/>
      <c r="L859" s="174">
        <f>計算!$L$12</f>
        <v/>
      </c>
      <c r="BI859" s="144" t="n"/>
      <c r="BJ859" s="2" t="n"/>
      <c r="BK859" s="2" t="n"/>
      <c r="BL859" s="2" t="n"/>
      <c r="BM859" s="2" t="n"/>
      <c r="BN859" s="2" t="n"/>
      <c r="BO859" s="2" t="n"/>
      <c r="BP859" s="143" t="n"/>
      <c r="BV859" s="144" t="n"/>
      <c r="DU859" s="144" t="n"/>
      <c r="DV859" s="7" t="n"/>
      <c r="DW859" s="2" t="n"/>
      <c r="DX859" s="2" t="n"/>
      <c r="DY859" s="2" t="n"/>
      <c r="DZ859" s="2" t="n"/>
      <c r="EA859" s="2" t="n"/>
      <c r="EB859" s="2" t="n"/>
      <c r="EC859" s="2" t="n"/>
    </row>
    <row r="860" ht="6.75" customHeight="1" s="118">
      <c r="A860" s="2" t="n"/>
      <c r="B860" s="2" t="n"/>
      <c r="C860" s="2" t="n"/>
      <c r="D860" s="2" t="n"/>
      <c r="E860" s="147" t="n"/>
      <c r="F860" s="148" t="n"/>
      <c r="G860" s="148" t="n"/>
      <c r="H860" s="148" t="n"/>
      <c r="I860" s="148" t="n"/>
      <c r="J860" s="148" t="n"/>
      <c r="K860" s="149" t="n"/>
      <c r="L860" s="148" t="n"/>
      <c r="M860" s="148" t="n"/>
      <c r="N860" s="148" t="n"/>
      <c r="O860" s="148" t="n"/>
      <c r="P860" s="148" t="n"/>
      <c r="Q860" s="148" t="n"/>
      <c r="R860" s="148" t="n"/>
      <c r="S860" s="148" t="n"/>
      <c r="T860" s="148" t="n"/>
      <c r="U860" s="148" t="n"/>
      <c r="V860" s="148" t="n"/>
      <c r="W860" s="148" t="n"/>
      <c r="X860" s="148" t="n"/>
      <c r="Y860" s="148" t="n"/>
      <c r="Z860" s="148" t="n"/>
      <c r="AA860" s="148" t="n"/>
      <c r="AB860" s="148" t="n"/>
      <c r="AC860" s="148" t="n"/>
      <c r="AD860" s="148" t="n"/>
      <c r="AE860" s="148" t="n"/>
      <c r="AF860" s="148" t="n"/>
      <c r="AG860" s="148" t="n"/>
      <c r="AH860" s="148" t="n"/>
      <c r="AI860" s="148" t="n"/>
      <c r="AJ860" s="148" t="n"/>
      <c r="AK860" s="148" t="n"/>
      <c r="AL860" s="148" t="n"/>
      <c r="AM860" s="148" t="n"/>
      <c r="AN860" s="148" t="n"/>
      <c r="AO860" s="148" t="n"/>
      <c r="AP860" s="148" t="n"/>
      <c r="AQ860" s="148" t="n"/>
      <c r="AR860" s="148" t="n"/>
      <c r="AS860" s="148" t="n"/>
      <c r="AT860" s="148" t="n"/>
      <c r="AU860" s="148" t="n"/>
      <c r="AV860" s="148" t="n"/>
      <c r="AW860" s="148" t="n"/>
      <c r="AX860" s="148" t="n"/>
      <c r="AY860" s="148" t="n"/>
      <c r="AZ860" s="148" t="n"/>
      <c r="BA860" s="148" t="n"/>
      <c r="BB860" s="148" t="n"/>
      <c r="BC860" s="148" t="n"/>
      <c r="BD860" s="148" t="n"/>
      <c r="BE860" s="148" t="n"/>
      <c r="BF860" s="148" t="n"/>
      <c r="BG860" s="148" t="n"/>
      <c r="BH860" s="148" t="n"/>
      <c r="BI860" s="149" t="n"/>
      <c r="BJ860" s="2" t="n"/>
      <c r="BK860" s="2" t="n"/>
      <c r="BL860" s="2" t="n"/>
      <c r="BM860" s="2" t="n"/>
      <c r="BN860" s="2" t="n"/>
      <c r="BO860" s="2" t="n"/>
      <c r="BP860" s="143" t="n"/>
      <c r="BV860" s="144" t="n"/>
      <c r="DU860" s="144"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43" t="n"/>
      <c r="BV861" s="144" t="n"/>
      <c r="DU861" s="144"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43" t="n"/>
      <c r="BV862" s="144" t="n"/>
      <c r="DU862" s="144"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43" t="n"/>
      <c r="BV863" s="144" t="n"/>
      <c r="DU863" s="144"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43" t="n"/>
      <c r="BV864" s="144" t="n"/>
      <c r="DU864" s="144"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43" t="n"/>
      <c r="BV865" s="144" t="n"/>
      <c r="DU865" s="144"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75" t="n"/>
      <c r="BQ866" s="140" t="n"/>
      <c r="BR866" s="176" t="n"/>
      <c r="BS866" s="140" t="n"/>
      <c r="BT866" s="140" t="n"/>
      <c r="BU866" s="28" t="n"/>
      <c r="BV866" s="29" t="n"/>
      <c r="BW866" s="177">
        <f>計算!$AR$12</f>
        <v/>
      </c>
      <c r="BX866" s="140" t="n"/>
      <c r="BY866" s="140" t="n"/>
      <c r="BZ866" s="140" t="n"/>
      <c r="CA866" s="140" t="n"/>
      <c r="CB866" s="140" t="n"/>
      <c r="CC866" s="140" t="n"/>
      <c r="CD866" s="140" t="n"/>
      <c r="CE866" s="140" t="n"/>
      <c r="CF866" s="140" t="n"/>
      <c r="CG866" s="140" t="n"/>
      <c r="CH866" s="140" t="n"/>
      <c r="CI866" s="140" t="n"/>
      <c r="CJ866" s="140" t="n"/>
      <c r="CK866" s="140" t="n"/>
      <c r="CL866" s="140" t="n"/>
      <c r="CM866" s="140" t="n"/>
      <c r="CN866" s="140" t="n"/>
      <c r="CO866" s="140" t="n"/>
      <c r="CP866" s="140" t="n"/>
      <c r="CQ866" s="140" t="n"/>
      <c r="CR866" s="140" t="n"/>
      <c r="CS866" s="140" t="n"/>
      <c r="CT866" s="140" t="n"/>
      <c r="CU866" s="140" t="n"/>
      <c r="CV866" s="140" t="n"/>
      <c r="CW866" s="140" t="n"/>
      <c r="CX866" s="140" t="n"/>
      <c r="CY866" s="140" t="n"/>
      <c r="CZ866" s="140" t="n"/>
      <c r="DA866" s="140" t="n"/>
      <c r="DB866" s="140" t="n"/>
      <c r="DC866" s="140" t="n"/>
      <c r="DD866" s="140" t="n"/>
      <c r="DE866" s="140" t="n"/>
      <c r="DF866" s="140" t="n"/>
      <c r="DG866" s="140" t="n"/>
      <c r="DH866" s="140" t="n"/>
      <c r="DI866" s="140" t="n"/>
      <c r="DJ866" s="140" t="n"/>
      <c r="DK866" s="140" t="n"/>
      <c r="DL866" s="140" t="n"/>
      <c r="DM866" s="140" t="n"/>
      <c r="DN866" s="140" t="n"/>
      <c r="DO866" s="140" t="n"/>
      <c r="DP866" s="140" t="n"/>
      <c r="DQ866" s="140" t="n"/>
      <c r="DR866" s="140" t="n"/>
      <c r="DS866" s="140" t="n"/>
      <c r="DT866" s="140" t="n"/>
      <c r="DU866" s="141"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43" t="n"/>
      <c r="BU867" s="31" t="n"/>
      <c r="BV867" s="32" t="n"/>
      <c r="DU867" s="144"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43" t="n"/>
      <c r="BU868" s="72" t="n"/>
      <c r="BV868" s="144" t="n"/>
      <c r="DU868" s="144"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43" t="n"/>
      <c r="BV869" s="144" t="n"/>
      <c r="DU869" s="144"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43" t="n"/>
      <c r="BV870" s="144" t="n"/>
      <c r="DU870" s="144"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43" t="n"/>
      <c r="BV871" s="144" t="n"/>
      <c r="DU871" s="144" t="n"/>
      <c r="DV871" s="7" t="n"/>
      <c r="DW871" s="2" t="n"/>
      <c r="DX871" s="2" t="n"/>
      <c r="DY871" s="2" t="n"/>
      <c r="DZ871" s="2" t="n"/>
      <c r="EA871" s="2" t="n"/>
      <c r="EB871" s="2" t="n"/>
      <c r="EC871" s="2" t="n"/>
    </row>
    <row r="872" ht="6.75" customHeight="1" s="118">
      <c r="A872" s="2" t="n"/>
      <c r="B872" s="2" t="n"/>
      <c r="C872" s="2" t="n"/>
      <c r="D872" s="2" t="n"/>
      <c r="E872" s="178" t="inlineStr">
        <is>
          <t>在籍校</t>
        </is>
      </c>
      <c r="F872" s="140" t="n"/>
      <c r="G872" s="140" t="n"/>
      <c r="H872" s="140" t="n"/>
      <c r="I872" s="140" t="n"/>
      <c r="J872" s="140" t="n"/>
      <c r="K872" s="141"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0" t="n"/>
      <c r="AY872" s="140" t="n"/>
      <c r="AZ872" s="140" t="n"/>
      <c r="BA872" s="140" t="n"/>
      <c r="BB872" s="140" t="n"/>
      <c r="BC872" s="140" t="n"/>
      <c r="BD872" s="140" t="n"/>
      <c r="BE872" s="140" t="n"/>
      <c r="BF872" s="140" t="n"/>
      <c r="BG872" s="140" t="n"/>
      <c r="BH872" s="140" t="n"/>
      <c r="BI872" s="141" t="n"/>
      <c r="BJ872" s="2" t="n"/>
      <c r="BK872" s="2" t="n"/>
      <c r="BL872" s="2" t="n"/>
      <c r="BM872" s="2" t="n"/>
      <c r="BN872" s="2" t="n"/>
      <c r="BO872" s="2" t="n"/>
      <c r="BP872" s="143" t="n"/>
      <c r="BV872" s="144" t="n"/>
      <c r="DU872" s="144" t="n"/>
      <c r="DV872" s="2" t="n"/>
      <c r="DW872" s="2" t="n"/>
      <c r="DX872" s="2" t="n"/>
      <c r="DY872" s="2" t="n"/>
      <c r="DZ872" s="2" t="n"/>
      <c r="EA872" s="2" t="n"/>
      <c r="EB872" s="2" t="n"/>
      <c r="EC872" s="2" t="n"/>
    </row>
    <row r="873" ht="6.75" customHeight="1" s="118">
      <c r="A873" s="2" t="n"/>
      <c r="B873" s="2" t="n"/>
      <c r="C873" s="2" t="n"/>
      <c r="D873" s="2" t="n"/>
      <c r="E873" s="143" t="n"/>
      <c r="K873" s="144" t="n"/>
      <c r="L873" s="36" t="n"/>
      <c r="M873" s="19" t="n"/>
      <c r="N873" s="19" t="n"/>
      <c r="O873" s="19" t="n"/>
      <c r="P873" s="19" t="n"/>
      <c r="Q873" s="19" t="n"/>
      <c r="R873" s="19" t="n"/>
      <c r="S873" s="19" t="n"/>
      <c r="T873" s="19" t="n"/>
      <c r="U873" s="19" t="n"/>
      <c r="V873" s="19" t="n"/>
      <c r="W873" s="19" t="n"/>
      <c r="X873" s="37" t="n"/>
      <c r="Y873" s="179">
        <f>計算!$N$12</f>
        <v/>
      </c>
      <c r="BI873" s="144" t="n"/>
      <c r="BJ873" s="2" t="n"/>
      <c r="BK873" s="2" t="n"/>
      <c r="BL873" s="2" t="n"/>
      <c r="BM873" s="2" t="n"/>
      <c r="BN873" s="2" t="n"/>
      <c r="BO873" s="2" t="n"/>
      <c r="BP873" s="143" t="n"/>
      <c r="BV873" s="144" t="n"/>
      <c r="DU873" s="144" t="n"/>
      <c r="DV873" s="2" t="n"/>
      <c r="DW873" s="2" t="n"/>
      <c r="DX873" s="2" t="n"/>
      <c r="DY873" s="2" t="n"/>
      <c r="DZ873" s="2" t="n"/>
      <c r="EA873" s="2" t="n"/>
      <c r="EB873" s="2" t="n"/>
      <c r="EC873" s="2" t="n"/>
    </row>
    <row r="874" ht="6.75" customHeight="1" s="118">
      <c r="A874" s="2" t="n"/>
      <c r="B874" s="2" t="n"/>
      <c r="C874" s="2" t="n"/>
      <c r="D874" s="2" t="n"/>
      <c r="E874" s="143" t="n"/>
      <c r="K874" s="144" t="n"/>
      <c r="L874" s="36" t="n"/>
      <c r="M874" s="19" t="n"/>
      <c r="N874" s="19" t="n"/>
      <c r="O874" s="19" t="n"/>
      <c r="P874" s="180">
        <f>IF(計算!$B$12="","",設定!$B$6)&amp;""</f>
        <v/>
      </c>
      <c r="S874" s="11" t="n"/>
      <c r="T874" s="11" t="n"/>
      <c r="U874" s="181">
        <f>IF(計算!$B$12="","",設定!$B$7)&amp;""</f>
        <v/>
      </c>
      <c r="W874" s="11" t="n"/>
      <c r="X874" s="12" t="n"/>
      <c r="Y874" s="143" t="n"/>
      <c r="BI874" s="144" t="n"/>
      <c r="BJ874" s="2" t="n"/>
      <c r="BK874" s="2" t="n"/>
      <c r="BL874" s="2" t="n"/>
      <c r="BM874" s="2" t="n"/>
      <c r="BN874" s="2" t="n"/>
      <c r="BO874" s="2" t="n"/>
      <c r="BP874" s="143" t="n"/>
      <c r="BV874" s="144" t="n"/>
      <c r="DU874" s="144" t="n"/>
      <c r="DV874" s="2" t="n"/>
      <c r="DW874" s="2" t="n"/>
      <c r="DX874" s="2" t="n"/>
      <c r="DY874" s="2" t="n"/>
      <c r="DZ874" s="2" t="n"/>
      <c r="EA874" s="2" t="n"/>
      <c r="EB874" s="2" t="n"/>
      <c r="EC874" s="2" t="n"/>
    </row>
    <row r="875" ht="6.75" customHeight="1" s="118">
      <c r="A875" s="2" t="n"/>
      <c r="B875" s="2" t="n"/>
      <c r="C875" s="2" t="n"/>
      <c r="D875" s="2" t="n"/>
      <c r="E875" s="143" t="n"/>
      <c r="K875" s="144" t="n"/>
      <c r="L875" s="92" t="inlineStr">
        <is>
          <t>令和</t>
        </is>
      </c>
      <c r="S875" s="52" t="inlineStr">
        <is>
          <t>年</t>
        </is>
      </c>
      <c r="W875" s="53" t="inlineStr">
        <is>
          <t>月</t>
        </is>
      </c>
      <c r="X875" s="144" t="n"/>
      <c r="Y875" s="143" t="n"/>
      <c r="BI875" s="144" t="n"/>
      <c r="BJ875" s="2" t="n"/>
      <c r="BK875" s="2" t="n"/>
      <c r="BL875" s="2" t="n"/>
      <c r="BM875" s="2" t="n"/>
      <c r="BN875" s="2" t="n"/>
      <c r="BO875" s="2" t="n"/>
      <c r="BP875" s="143" t="n"/>
      <c r="BV875" s="144" t="n"/>
      <c r="DU875" s="144" t="n"/>
      <c r="DV875" s="2" t="n"/>
      <c r="DW875" s="2" t="n"/>
      <c r="DX875" s="2" t="n"/>
      <c r="DY875" s="2" t="n"/>
      <c r="DZ875" s="2" t="n"/>
      <c r="EA875" s="2" t="n"/>
      <c r="EB875" s="2" t="n"/>
      <c r="EC875" s="2" t="n"/>
    </row>
    <row r="876" ht="6.75" customHeight="1" s="118">
      <c r="A876" s="2" t="n"/>
      <c r="B876" s="2" t="n"/>
      <c r="C876" s="2" t="n"/>
      <c r="D876" s="2" t="n"/>
      <c r="E876" s="143" t="n"/>
      <c r="K876" s="144" t="n"/>
      <c r="L876" s="143" t="n"/>
      <c r="X876" s="144" t="n"/>
      <c r="Y876" s="143" t="n"/>
      <c r="AW876" s="75" t="inlineStr">
        <is>
          <t>卒業</t>
        </is>
      </c>
      <c r="BI876" s="144" t="n"/>
      <c r="BJ876" s="2" t="n"/>
      <c r="BK876" s="2" t="n"/>
      <c r="BL876" s="2" t="n"/>
      <c r="BM876" s="2" t="n"/>
      <c r="BN876" s="2" t="n"/>
      <c r="BO876" s="2" t="n"/>
      <c r="BP876" s="143" t="n"/>
      <c r="BV876" s="144" t="n"/>
      <c r="DU876" s="144" t="n"/>
      <c r="DV876" s="2" t="n"/>
      <c r="DW876" s="2" t="n"/>
      <c r="DX876" s="2" t="n"/>
      <c r="DY876" s="2" t="n"/>
      <c r="DZ876" s="2" t="n"/>
      <c r="EA876" s="2" t="n"/>
      <c r="EB876" s="2" t="n"/>
      <c r="EC876" s="2" t="n"/>
    </row>
    <row r="877" ht="6.75" customHeight="1" s="118">
      <c r="A877" s="2" t="n"/>
      <c r="B877" s="2" t="n"/>
      <c r="C877" s="2" t="n"/>
      <c r="D877" s="2" t="n"/>
      <c r="E877" s="143" t="n"/>
      <c r="K877" s="144" t="n"/>
      <c r="L877" s="36" t="n"/>
      <c r="M877" s="19" t="n"/>
      <c r="N877" s="19" t="n"/>
      <c r="O877" s="19" t="n"/>
      <c r="P877" s="19" t="n"/>
      <c r="Q877" s="19" t="n"/>
      <c r="R877" s="19" t="n"/>
      <c r="S877" s="19" t="n"/>
      <c r="T877" s="19" t="n"/>
      <c r="U877" s="19" t="n"/>
      <c r="V877" s="19" t="n"/>
      <c r="W877" s="19" t="n"/>
      <c r="X877" s="37" t="n"/>
      <c r="Y877" s="143" t="n"/>
      <c r="BI877" s="144" t="n"/>
      <c r="BJ877" s="2" t="n"/>
      <c r="BK877" s="2" t="n"/>
      <c r="BL877" s="2" t="n"/>
      <c r="BM877" s="2" t="n"/>
      <c r="BN877" s="2" t="n"/>
      <c r="BO877" s="2" t="n"/>
      <c r="BP877" s="143" t="n"/>
      <c r="BV877" s="144" t="n"/>
      <c r="DU877" s="144" t="n"/>
      <c r="DV877" s="2" t="n"/>
      <c r="DW877" s="2" t="n"/>
      <c r="DX877" s="2" t="n"/>
      <c r="DY877" s="2" t="n"/>
      <c r="DZ877" s="2" t="n"/>
      <c r="EA877" s="2" t="n"/>
      <c r="EB877" s="2" t="n"/>
      <c r="EC877" s="2" t="n"/>
    </row>
    <row r="878" ht="6.75" customHeight="1" s="118">
      <c r="A878" s="2" t="n"/>
      <c r="B878" s="2" t="n"/>
      <c r="C878" s="2" t="n"/>
      <c r="D878" s="2" t="n"/>
      <c r="E878" s="143" t="n"/>
      <c r="K878" s="144" t="n"/>
      <c r="L878" s="36" t="n"/>
      <c r="M878" s="19" t="n"/>
      <c r="N878" s="19" t="n"/>
      <c r="O878" s="19" t="n"/>
      <c r="P878" s="19" t="n"/>
      <c r="Q878" s="19" t="n"/>
      <c r="R878" s="19" t="n"/>
      <c r="S878" s="19" t="n"/>
      <c r="T878" s="19" t="n"/>
      <c r="U878" s="19" t="n"/>
      <c r="V878" s="19" t="n"/>
      <c r="W878" s="19" t="n"/>
      <c r="X878" s="37" t="n"/>
      <c r="Y878" s="143" t="n"/>
      <c r="BI878" s="144" t="n"/>
      <c r="BJ878" s="2" t="n"/>
      <c r="BK878" s="2" t="n"/>
      <c r="BL878" s="2" t="n"/>
      <c r="BM878" s="2" t="n"/>
      <c r="BN878" s="2" t="n"/>
      <c r="BO878" s="2" t="n"/>
      <c r="BP878" s="143" t="n"/>
      <c r="BV878" s="144" t="n"/>
      <c r="DU878" s="144" t="n"/>
      <c r="DV878" s="2" t="n"/>
      <c r="DW878" s="2" t="n"/>
      <c r="DX878" s="2" t="n"/>
      <c r="DY878" s="2" t="n"/>
      <c r="DZ878" s="2" t="n"/>
      <c r="EA878" s="2" t="n"/>
      <c r="EB878" s="2" t="n"/>
      <c r="EC878" s="2" t="n"/>
    </row>
    <row r="879" ht="6.75" customHeight="1" s="118">
      <c r="A879" s="2" t="n"/>
      <c r="B879" s="2" t="n"/>
      <c r="C879" s="2" t="n"/>
      <c r="D879" s="2" t="n"/>
      <c r="E879" s="147" t="n"/>
      <c r="F879" s="148" t="n"/>
      <c r="G879" s="148" t="n"/>
      <c r="H879" s="148" t="n"/>
      <c r="I879" s="148" t="n"/>
      <c r="J879" s="148" t="n"/>
      <c r="K879" s="149"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48" t="n"/>
      <c r="AX879" s="148" t="n"/>
      <c r="AY879" s="148" t="n"/>
      <c r="AZ879" s="148" t="n"/>
      <c r="BA879" s="148" t="n"/>
      <c r="BB879" s="148" t="n"/>
      <c r="BC879" s="148" t="n"/>
      <c r="BD879" s="148" t="n"/>
      <c r="BE879" s="148" t="n"/>
      <c r="BF879" s="148" t="n"/>
      <c r="BG879" s="148" t="n"/>
      <c r="BH879" s="148" t="n"/>
      <c r="BI879" s="149" t="n"/>
      <c r="BJ879" s="2" t="n"/>
      <c r="BK879" s="2" t="n"/>
      <c r="BL879" s="2" t="n"/>
      <c r="BM879" s="2" t="n"/>
      <c r="BN879" s="2" t="n"/>
      <c r="BO879" s="2" t="n"/>
      <c r="BP879" s="143" t="n"/>
      <c r="BV879" s="144" t="n"/>
      <c r="DU879" s="144"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0" t="n"/>
      <c r="U880" s="17" t="n"/>
      <c r="V880" s="17" t="n"/>
      <c r="W880" s="76" t="n"/>
      <c r="X880" s="140"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43" t="n"/>
      <c r="BV880" s="144" t="n"/>
      <c r="DU880" s="144"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43" t="n"/>
      <c r="BV881" s="144" t="n"/>
      <c r="DU881" s="144"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43" t="n"/>
      <c r="BV882" s="144" t="n"/>
      <c r="DU882" s="144" t="n"/>
      <c r="DV882" s="2" t="n"/>
      <c r="DW882" s="2" t="n"/>
      <c r="DX882" s="2" t="n"/>
      <c r="DY882" s="2" t="n"/>
      <c r="DZ882" s="2" t="n"/>
      <c r="EA882" s="2" t="n"/>
      <c r="EB882" s="2" t="n"/>
      <c r="EC882" s="2" t="n"/>
    </row>
    <row r="883" ht="6.75" customHeight="1" s="118">
      <c r="A883" s="2" t="n"/>
      <c r="B883" s="2" t="n"/>
      <c r="C883" s="2" t="n"/>
      <c r="D883" s="2" t="n"/>
      <c r="E883" s="182" t="inlineStr">
        <is>
          <t>職　歴</t>
        </is>
      </c>
      <c r="K883" s="144" t="n"/>
      <c r="L883" s="54" t="inlineStr">
        <is>
          <t>平成</t>
        </is>
      </c>
      <c r="M883" s="140" t="n"/>
      <c r="N883" s="140" t="n"/>
      <c r="O883" s="140" t="n"/>
      <c r="P883" s="19" t="n"/>
      <c r="Q883" s="19" t="n"/>
      <c r="R883" s="19" t="n"/>
      <c r="S883" s="19" t="n"/>
      <c r="T883" s="19" t="n"/>
      <c r="U883" s="19" t="n"/>
      <c r="V883" s="19" t="n"/>
      <c r="W883" s="19" t="n"/>
      <c r="X883" s="37" t="n"/>
      <c r="Y883" s="172">
        <f>計算!$AV$12</f>
        <v/>
      </c>
      <c r="BI883" s="144" t="n"/>
      <c r="BJ883" s="2" t="n"/>
      <c r="BK883" s="2" t="n"/>
      <c r="BL883" s="2" t="n"/>
      <c r="BM883" s="2" t="n"/>
      <c r="BN883" s="2" t="n"/>
      <c r="BO883" s="2" t="n"/>
      <c r="BP883" s="143" t="n"/>
      <c r="BV883" s="144" t="n"/>
      <c r="DU883" s="144" t="n"/>
      <c r="DV883" s="2" t="n"/>
      <c r="DW883" s="2" t="n"/>
      <c r="DX883" s="2" t="n"/>
      <c r="DY883" s="2" t="n"/>
      <c r="DZ883" s="2" t="n"/>
      <c r="EA883" s="2" t="n"/>
      <c r="EB883" s="2" t="n"/>
      <c r="EC883" s="2" t="n"/>
    </row>
    <row r="884" ht="6.75" customHeight="1" s="118">
      <c r="A884" s="2" t="n"/>
      <c r="B884" s="2" t="n"/>
      <c r="C884" s="2" t="n"/>
      <c r="D884" s="2" t="n"/>
      <c r="E884" s="143" t="n"/>
      <c r="K884" s="144" t="n"/>
      <c r="L884" s="143" t="n"/>
      <c r="P884" s="19" t="n"/>
      <c r="Q884" s="19" t="n"/>
      <c r="R884" s="19" t="n"/>
      <c r="S884" s="19" t="n"/>
      <c r="T884" s="19" t="n"/>
      <c r="U884" s="19" t="n"/>
      <c r="V884" s="19" t="n"/>
      <c r="W884" s="19" t="n"/>
      <c r="X884" s="37" t="n"/>
      <c r="Y884" s="143" t="n"/>
      <c r="BI884" s="144" t="n"/>
      <c r="BJ884" s="2" t="n"/>
      <c r="BK884" s="2" t="n"/>
      <c r="BL884" s="2" t="n"/>
      <c r="BM884" s="2" t="n"/>
      <c r="BN884" s="2" t="n"/>
      <c r="BO884" s="2" t="n"/>
      <c r="BP884" s="143" t="n"/>
      <c r="BV884" s="144" t="n"/>
      <c r="DU884" s="144" t="n"/>
      <c r="DV884" s="2" t="n"/>
      <c r="DW884" s="2" t="n"/>
      <c r="DX884" s="2" t="n"/>
      <c r="DY884" s="2" t="n"/>
      <c r="DZ884" s="2" t="n"/>
      <c r="EA884" s="2" t="n"/>
      <c r="EB884" s="2" t="n"/>
      <c r="EC884" s="2" t="n"/>
    </row>
    <row r="885" ht="6.75" customHeight="1" s="118">
      <c r="A885" s="2" t="n"/>
      <c r="B885" s="2" t="n"/>
      <c r="C885" s="2" t="n"/>
      <c r="D885" s="2" t="n"/>
      <c r="E885" s="143" t="n"/>
      <c r="K885" s="144" t="n"/>
      <c r="L885" s="143" t="n"/>
      <c r="P885" s="180">
        <f>計算!$AT$12</f>
        <v/>
      </c>
      <c r="S885" s="52" t="inlineStr">
        <is>
          <t>年</t>
        </is>
      </c>
      <c r="U885" s="181">
        <f>計算!$AU$12</f>
        <v/>
      </c>
      <c r="W885" s="53" t="inlineStr">
        <is>
          <t>月</t>
        </is>
      </c>
      <c r="X885" s="144" t="n"/>
      <c r="Y885" s="143" t="n"/>
      <c r="BI885" s="144" t="n"/>
      <c r="BJ885" s="2" t="n"/>
      <c r="BK885" s="2" t="n"/>
      <c r="BL885" s="2" t="n"/>
      <c r="BM885" s="2" t="n"/>
      <c r="BN885" s="2" t="n"/>
      <c r="BO885" s="2" t="n"/>
      <c r="BP885" s="143" t="n"/>
      <c r="BV885" s="144" t="n"/>
      <c r="DU885" s="144" t="n"/>
      <c r="DV885" s="2" t="n"/>
      <c r="DW885" s="2" t="n"/>
      <c r="DX885" s="2" t="n"/>
      <c r="DY885" s="2" t="n"/>
      <c r="DZ885" s="2" t="n"/>
      <c r="EA885" s="2" t="n"/>
      <c r="EB885" s="2" t="n"/>
      <c r="EC885" s="2" t="n"/>
    </row>
    <row r="886" ht="6.75" customHeight="1" s="118">
      <c r="A886" s="2" t="n"/>
      <c r="B886" s="2" t="n"/>
      <c r="C886" s="2" t="n"/>
      <c r="D886" s="2" t="n"/>
      <c r="E886" s="143" t="n"/>
      <c r="K886" s="144" t="n"/>
      <c r="L886" s="49" t="inlineStr">
        <is>
          <t>令和</t>
        </is>
      </c>
      <c r="X886" s="144" t="n"/>
      <c r="Y886" s="143" t="n"/>
      <c r="BI886" s="144" t="n"/>
      <c r="BJ886" s="2" t="n"/>
      <c r="BK886" s="2" t="n"/>
      <c r="BL886" s="2" t="n"/>
      <c r="BM886" s="2" t="n"/>
      <c r="BN886" s="2" t="n"/>
      <c r="BO886" s="2" t="n"/>
      <c r="BP886" s="143" t="n"/>
      <c r="BV886" s="144" t="n"/>
      <c r="DU886" s="144" t="n"/>
      <c r="DV886" s="2" t="n"/>
      <c r="DW886" s="2" t="n"/>
      <c r="DX886" s="2" t="n"/>
      <c r="DY886" s="2" t="n"/>
      <c r="DZ886" s="2" t="n"/>
      <c r="EA886" s="2" t="n"/>
      <c r="EB886" s="2" t="n"/>
      <c r="EC886" s="2" t="n"/>
    </row>
    <row r="887" ht="6.75" customHeight="1" s="118">
      <c r="A887" s="2" t="n"/>
      <c r="B887" s="2" t="n"/>
      <c r="C887" s="2" t="n"/>
      <c r="D887" s="2" t="n"/>
      <c r="E887" s="143" t="n"/>
      <c r="K887" s="144" t="n"/>
      <c r="L887" s="143" t="n"/>
      <c r="P887" s="19" t="n"/>
      <c r="Q887" s="19" t="n"/>
      <c r="R887" s="19" t="n"/>
      <c r="S887" s="19" t="n"/>
      <c r="T887" s="19" t="n"/>
      <c r="U887" s="19" t="n"/>
      <c r="V887" s="19" t="n"/>
      <c r="W887" s="19" t="n"/>
      <c r="X887" s="37" t="n"/>
      <c r="Y887" s="143" t="n"/>
      <c r="BI887" s="144" t="n"/>
      <c r="BJ887" s="2" t="n"/>
      <c r="BK887" s="2" t="n"/>
      <c r="BL887" s="2" t="n"/>
      <c r="BM887" s="2" t="n"/>
      <c r="BN887" s="2" t="n"/>
      <c r="BO887" s="2" t="n"/>
      <c r="BP887" s="143" t="n"/>
      <c r="BV887" s="144" t="n"/>
      <c r="DU887" s="144" t="n"/>
      <c r="DV887" s="2" t="n"/>
      <c r="DW887" s="2" t="n"/>
      <c r="DX887" s="2" t="n"/>
      <c r="DY887" s="2" t="n"/>
      <c r="DZ887" s="2" t="n"/>
      <c r="EA887" s="2" t="n"/>
      <c r="EB887" s="2" t="n"/>
      <c r="EC887" s="2" t="n"/>
    </row>
    <row r="888" ht="5.25" customHeight="1" s="118">
      <c r="A888" s="2" t="n"/>
      <c r="B888" s="2" t="n"/>
      <c r="C888" s="2" t="n"/>
      <c r="D888" s="2" t="n"/>
      <c r="E888" s="143" t="n"/>
      <c r="K888" s="144" t="n"/>
      <c r="L888" s="147" t="n"/>
      <c r="M888" s="148" t="n"/>
      <c r="N888" s="148" t="n"/>
      <c r="O888" s="148" t="n"/>
      <c r="P888" s="20" t="n"/>
      <c r="Q888" s="20" t="n"/>
      <c r="R888" s="20" t="n"/>
      <c r="S888" s="20" t="n"/>
      <c r="T888" s="20" t="n"/>
      <c r="U888" s="20" t="n"/>
      <c r="V888" s="20" t="n"/>
      <c r="W888" s="20" t="n"/>
      <c r="X888" s="39" t="n"/>
      <c r="Y888" s="147" t="n"/>
      <c r="Z888" s="148" t="n"/>
      <c r="AA888" s="148" t="n"/>
      <c r="AB888" s="148" t="n"/>
      <c r="AC888" s="148" t="n"/>
      <c r="AD888" s="148" t="n"/>
      <c r="AE888" s="148" t="n"/>
      <c r="AF888" s="148" t="n"/>
      <c r="AG888" s="148" t="n"/>
      <c r="AH888" s="148" t="n"/>
      <c r="AI888" s="148" t="n"/>
      <c r="AJ888" s="148" t="n"/>
      <c r="AK888" s="148" t="n"/>
      <c r="AL888" s="148" t="n"/>
      <c r="AM888" s="148" t="n"/>
      <c r="AN888" s="148" t="n"/>
      <c r="AO888" s="148" t="n"/>
      <c r="AP888" s="148" t="n"/>
      <c r="AQ888" s="148" t="n"/>
      <c r="AR888" s="148" t="n"/>
      <c r="AS888" s="148" t="n"/>
      <c r="AT888" s="148" t="n"/>
      <c r="AU888" s="148" t="n"/>
      <c r="AV888" s="148" t="n"/>
      <c r="AW888" s="148" t="n"/>
      <c r="AX888" s="148" t="n"/>
      <c r="AY888" s="148" t="n"/>
      <c r="AZ888" s="148" t="n"/>
      <c r="BA888" s="148" t="n"/>
      <c r="BB888" s="148" t="n"/>
      <c r="BC888" s="148" t="n"/>
      <c r="BD888" s="148" t="n"/>
      <c r="BE888" s="148" t="n"/>
      <c r="BF888" s="148" t="n"/>
      <c r="BG888" s="148" t="n"/>
      <c r="BH888" s="148" t="n"/>
      <c r="BI888" s="149" t="n"/>
      <c r="BJ888" s="2" t="n"/>
      <c r="BK888" s="2" t="n"/>
      <c r="BL888" s="2" t="n"/>
      <c r="BM888" s="2" t="n"/>
      <c r="BN888" s="2" t="n"/>
      <c r="BO888" s="2" t="n"/>
      <c r="BP888" s="143" t="n"/>
      <c r="BV888" s="144" t="n"/>
      <c r="DU888" s="144" t="n"/>
      <c r="DV888" s="2" t="n"/>
      <c r="DW888" s="2" t="n"/>
      <c r="DX888" s="2" t="n"/>
      <c r="DY888" s="2" t="n"/>
      <c r="DZ888" s="2" t="n"/>
      <c r="EA888" s="2" t="n"/>
      <c r="EB888" s="2" t="n"/>
      <c r="EC888" s="2" t="n"/>
    </row>
    <row r="889" ht="6.75" customHeight="1" s="118">
      <c r="A889" s="2" t="n"/>
      <c r="B889" s="2" t="n"/>
      <c r="C889" s="2" t="n"/>
      <c r="D889" s="2" t="n"/>
      <c r="E889" s="143" t="n"/>
      <c r="K889" s="144" t="n"/>
      <c r="L889" s="54" t="inlineStr">
        <is>
          <t>平成</t>
        </is>
      </c>
      <c r="M889" s="140" t="n"/>
      <c r="N889" s="140" t="n"/>
      <c r="O889" s="140" t="n"/>
      <c r="P889" s="18" t="n"/>
      <c r="Q889" s="18" t="n"/>
      <c r="R889" s="18" t="n"/>
      <c r="S889" s="18" t="n"/>
      <c r="T889" s="18" t="n"/>
      <c r="U889" s="18" t="n"/>
      <c r="V889" s="18" t="n"/>
      <c r="W889" s="18" t="n"/>
      <c r="X889" s="35" t="n"/>
      <c r="Y889" s="172">
        <f>計算!$AY$12</f>
        <v/>
      </c>
      <c r="BI889" s="144" t="n"/>
      <c r="BJ889" s="2" t="n"/>
      <c r="BK889" s="2" t="n"/>
      <c r="BL889" s="2" t="n"/>
      <c r="BM889" s="2" t="n"/>
      <c r="BN889" s="2" t="n"/>
      <c r="BO889" s="2" t="n"/>
      <c r="BP889" s="143" t="n"/>
      <c r="BV889" s="144" t="n"/>
      <c r="DU889" s="144" t="n"/>
      <c r="DV889" s="2" t="n"/>
      <c r="DW889" s="2" t="n"/>
      <c r="DX889" s="2" t="n"/>
      <c r="DY889" s="2" t="n"/>
      <c r="DZ889" s="2" t="n"/>
      <c r="EA889" s="2" t="n"/>
      <c r="EB889" s="2" t="n"/>
      <c r="EC889" s="2" t="n"/>
    </row>
    <row r="890" ht="6.75" customHeight="1" s="118">
      <c r="A890" s="2" t="n"/>
      <c r="B890" s="2" t="n"/>
      <c r="C890" s="2" t="n"/>
      <c r="D890" s="2" t="n"/>
      <c r="E890" s="143" t="n"/>
      <c r="K890" s="144" t="n"/>
      <c r="L890" s="143" t="n"/>
      <c r="P890" s="19" t="n"/>
      <c r="Q890" s="19" t="n"/>
      <c r="R890" s="19" t="n"/>
      <c r="S890" s="19" t="n"/>
      <c r="T890" s="19" t="n"/>
      <c r="U890" s="19" t="n"/>
      <c r="V890" s="19" t="n"/>
      <c r="W890" s="19" t="n"/>
      <c r="X890" s="37" t="n"/>
      <c r="Y890" s="143" t="n"/>
      <c r="BI890" s="144" t="n"/>
      <c r="BJ890" s="2" t="n"/>
      <c r="BK890" s="2" t="n"/>
      <c r="BL890" s="2" t="n"/>
      <c r="BM890" s="2" t="n"/>
      <c r="BN890" s="2" t="n"/>
      <c r="BO890" s="2" t="n"/>
      <c r="BP890" s="143" t="n"/>
      <c r="BV890" s="144" t="n"/>
      <c r="DU890" s="144" t="n"/>
      <c r="DV890" s="2" t="n"/>
      <c r="DW890" s="2" t="n"/>
      <c r="DX890" s="2" t="n"/>
      <c r="DY890" s="2" t="n"/>
      <c r="DZ890" s="2" t="n"/>
      <c r="EA890" s="2" t="n"/>
      <c r="EB890" s="2" t="n"/>
      <c r="EC890" s="2" t="n"/>
    </row>
    <row r="891" ht="6.75" customHeight="1" s="118">
      <c r="A891" s="2" t="n"/>
      <c r="B891" s="2" t="n"/>
      <c r="C891" s="2" t="n"/>
      <c r="D891" s="2" t="n"/>
      <c r="E891" s="143" t="n"/>
      <c r="K891" s="144" t="n"/>
      <c r="L891" s="143" t="n"/>
      <c r="P891" s="180">
        <f>計算!$AW$12</f>
        <v/>
      </c>
      <c r="S891" s="52" t="inlineStr">
        <is>
          <t>年</t>
        </is>
      </c>
      <c r="U891" s="181">
        <f>計算!$AX$12</f>
        <v/>
      </c>
      <c r="W891" s="53" t="inlineStr">
        <is>
          <t>月</t>
        </is>
      </c>
      <c r="X891" s="144" t="n"/>
      <c r="Y891" s="143" t="n"/>
      <c r="BI891" s="144" t="n"/>
      <c r="BJ891" s="2" t="n"/>
      <c r="BK891" s="2" t="n"/>
      <c r="BL891" s="2" t="n"/>
      <c r="BM891" s="2" t="n"/>
      <c r="BN891" s="2" t="n"/>
      <c r="BO891" s="2" t="n"/>
      <c r="BP891" s="143" t="n"/>
      <c r="BV891" s="144" t="n"/>
      <c r="DU891" s="144" t="n"/>
      <c r="DV891" s="2" t="n"/>
      <c r="DW891" s="2" t="n"/>
      <c r="DX891" s="2" t="n"/>
      <c r="DY891" s="2" t="n"/>
      <c r="DZ891" s="2" t="n"/>
      <c r="EA891" s="2" t="n"/>
      <c r="EB891" s="2" t="n"/>
      <c r="EC891" s="2" t="n"/>
    </row>
    <row r="892" ht="6.75" customHeight="1" s="118">
      <c r="A892" s="2" t="n"/>
      <c r="B892" s="2" t="n"/>
      <c r="C892" s="2" t="n"/>
      <c r="D892" s="2" t="n"/>
      <c r="E892" s="143" t="n"/>
      <c r="K892" s="144" t="n"/>
      <c r="L892" s="49" t="inlineStr">
        <is>
          <t>令和</t>
        </is>
      </c>
      <c r="X892" s="144" t="n"/>
      <c r="Y892" s="143" t="n"/>
      <c r="BI892" s="144" t="n"/>
      <c r="BJ892" s="2" t="n"/>
      <c r="BK892" s="2" t="n"/>
      <c r="BL892" s="2" t="n"/>
      <c r="BM892" s="2" t="n"/>
      <c r="BN892" s="2" t="n"/>
      <c r="BO892" s="2" t="n"/>
      <c r="BP892" s="143" t="n"/>
      <c r="BV892" s="144" t="n"/>
      <c r="DU892" s="144" t="n"/>
      <c r="DV892" s="2" t="n"/>
      <c r="DW892" s="2" t="n"/>
      <c r="DX892" s="2" t="n"/>
      <c r="DY892" s="2" t="n"/>
      <c r="DZ892" s="2" t="n"/>
      <c r="EA892" s="2" t="n"/>
      <c r="EB892" s="2" t="n"/>
      <c r="EC892" s="2" t="n"/>
    </row>
    <row r="893" ht="6.75" customHeight="1" s="118">
      <c r="A893" s="2" t="n"/>
      <c r="B893" s="2" t="n"/>
      <c r="C893" s="2" t="n"/>
      <c r="D893" s="2" t="n"/>
      <c r="E893" s="143" t="n"/>
      <c r="K893" s="144" t="n"/>
      <c r="L893" s="143" t="n"/>
      <c r="P893" s="19" t="n"/>
      <c r="Q893" s="19" t="n"/>
      <c r="R893" s="19" t="n"/>
      <c r="S893" s="19" t="n"/>
      <c r="T893" s="19" t="n"/>
      <c r="U893" s="19" t="n"/>
      <c r="V893" s="19" t="n"/>
      <c r="W893" s="19" t="n"/>
      <c r="X893" s="37" t="n"/>
      <c r="Y893" s="143" t="n"/>
      <c r="BI893" s="144" t="n"/>
      <c r="BJ893" s="2" t="n"/>
      <c r="BK893" s="2" t="n"/>
      <c r="BL893" s="2" t="n"/>
      <c r="BM893" s="2" t="n"/>
      <c r="BN893" s="2" t="n"/>
      <c r="BO893" s="2" t="n"/>
      <c r="BP893" s="143" t="n"/>
      <c r="BU893" s="43" t="n"/>
      <c r="BV893" s="44" t="n"/>
      <c r="DU893" s="144" t="n"/>
      <c r="DV893" s="2" t="n"/>
      <c r="DW893" s="2" t="n"/>
      <c r="DX893" s="2" t="n"/>
      <c r="DY893" s="2" t="n"/>
      <c r="DZ893" s="2" t="n"/>
      <c r="EA893" s="2" t="n"/>
      <c r="EB893" s="2" t="n"/>
      <c r="EC893" s="2" t="n"/>
    </row>
    <row r="894" ht="4.5" customHeight="1" s="118">
      <c r="A894" s="2" t="n"/>
      <c r="B894" s="2" t="n"/>
      <c r="C894" s="2" t="n"/>
      <c r="D894" s="2" t="n"/>
      <c r="E894" s="143" t="n"/>
      <c r="K894" s="144" t="n"/>
      <c r="L894" s="147" t="n"/>
      <c r="M894" s="148" t="n"/>
      <c r="N894" s="148" t="n"/>
      <c r="O894" s="148" t="n"/>
      <c r="P894" s="20" t="n"/>
      <c r="Q894" s="20" t="n"/>
      <c r="R894" s="20" t="n"/>
      <c r="S894" s="20" t="n"/>
      <c r="T894" s="20" t="n"/>
      <c r="U894" s="20" t="n"/>
      <c r="V894" s="20" t="n"/>
      <c r="W894" s="20" t="n"/>
      <c r="X894" s="39" t="n"/>
      <c r="Y894" s="147" t="n"/>
      <c r="Z894" s="148" t="n"/>
      <c r="AA894" s="148" t="n"/>
      <c r="AB894" s="148" t="n"/>
      <c r="AC894" s="148" t="n"/>
      <c r="AD894" s="148" t="n"/>
      <c r="AE894" s="148" t="n"/>
      <c r="AF894" s="148" t="n"/>
      <c r="AG894" s="148" t="n"/>
      <c r="AH894" s="148" t="n"/>
      <c r="AI894" s="148" t="n"/>
      <c r="AJ894" s="148" t="n"/>
      <c r="AK894" s="148" t="n"/>
      <c r="AL894" s="148" t="n"/>
      <c r="AM894" s="148" t="n"/>
      <c r="AN894" s="148" t="n"/>
      <c r="AO894" s="148" t="n"/>
      <c r="AP894" s="148" t="n"/>
      <c r="AQ894" s="148" t="n"/>
      <c r="AR894" s="148" t="n"/>
      <c r="AS894" s="148" t="n"/>
      <c r="AT894" s="148" t="n"/>
      <c r="AU894" s="148" t="n"/>
      <c r="AV894" s="148" t="n"/>
      <c r="AW894" s="148" t="n"/>
      <c r="AX894" s="148" t="n"/>
      <c r="AY894" s="148" t="n"/>
      <c r="AZ894" s="148" t="n"/>
      <c r="BA894" s="148" t="n"/>
      <c r="BB894" s="148" t="n"/>
      <c r="BC894" s="148" t="n"/>
      <c r="BD894" s="148" t="n"/>
      <c r="BE894" s="148" t="n"/>
      <c r="BF894" s="148" t="n"/>
      <c r="BG894" s="148" t="n"/>
      <c r="BH894" s="148" t="n"/>
      <c r="BI894" s="149" t="n"/>
      <c r="BJ894" s="2" t="n"/>
      <c r="BK894" s="2" t="n"/>
      <c r="BL894" s="2" t="n"/>
      <c r="BM894" s="2" t="n"/>
      <c r="BN894" s="2" t="n"/>
      <c r="BO894" s="2" t="n"/>
      <c r="BP894" s="147" t="n"/>
      <c r="BQ894" s="148" t="n"/>
      <c r="BR894" s="148" t="n"/>
      <c r="BS894" s="148" t="n"/>
      <c r="BT894" s="148" t="n"/>
      <c r="BU894" s="42" t="n"/>
      <c r="BV894" s="45" t="n"/>
      <c r="BW894" s="148" t="n"/>
      <c r="BX894" s="148" t="n"/>
      <c r="BY894" s="148" t="n"/>
      <c r="BZ894" s="148" t="n"/>
      <c r="CA894" s="148" t="n"/>
      <c r="CB894" s="148" t="n"/>
      <c r="CC894" s="148" t="n"/>
      <c r="CD894" s="148" t="n"/>
      <c r="CE894" s="148" t="n"/>
      <c r="CF894" s="148" t="n"/>
      <c r="CG894" s="148" t="n"/>
      <c r="CH894" s="148" t="n"/>
      <c r="CI894" s="148" t="n"/>
      <c r="CJ894" s="148" t="n"/>
      <c r="CK894" s="148" t="n"/>
      <c r="CL894" s="148" t="n"/>
      <c r="CM894" s="148" t="n"/>
      <c r="CN894" s="148" t="n"/>
      <c r="CO894" s="148" t="n"/>
      <c r="CP894" s="148" t="n"/>
      <c r="CQ894" s="148" t="n"/>
      <c r="CR894" s="148" t="n"/>
      <c r="CS894" s="148" t="n"/>
      <c r="CT894" s="148" t="n"/>
      <c r="CU894" s="148" t="n"/>
      <c r="CV894" s="148" t="n"/>
      <c r="CW894" s="148" t="n"/>
      <c r="CX894" s="148" t="n"/>
      <c r="CY894" s="148" t="n"/>
      <c r="CZ894" s="148" t="n"/>
      <c r="DA894" s="148" t="n"/>
      <c r="DB894" s="148" t="n"/>
      <c r="DC894" s="148" t="n"/>
      <c r="DD894" s="148" t="n"/>
      <c r="DE894" s="148" t="n"/>
      <c r="DF894" s="148" t="n"/>
      <c r="DG894" s="148" t="n"/>
      <c r="DH894" s="148" t="n"/>
      <c r="DI894" s="148" t="n"/>
      <c r="DJ894" s="148" t="n"/>
      <c r="DK894" s="148" t="n"/>
      <c r="DL894" s="148" t="n"/>
      <c r="DM894" s="148" t="n"/>
      <c r="DN894" s="148" t="n"/>
      <c r="DO894" s="148" t="n"/>
      <c r="DP894" s="148" t="n"/>
      <c r="DQ894" s="148" t="n"/>
      <c r="DR894" s="148" t="n"/>
      <c r="DS894" s="148" t="n"/>
      <c r="DT894" s="148" t="n"/>
      <c r="DU894" s="149" t="n"/>
      <c r="DV894" s="2" t="n"/>
      <c r="DW894" s="2" t="n"/>
      <c r="DX894" s="2" t="n"/>
      <c r="DY894" s="2" t="n"/>
      <c r="DZ894" s="2" t="n"/>
      <c r="EA894" s="2" t="n"/>
      <c r="EB894" s="2" t="n"/>
      <c r="EC894" s="2" t="n"/>
    </row>
    <row r="895" ht="6.75" customHeight="1" s="118">
      <c r="A895" s="2" t="n"/>
      <c r="B895" s="2" t="n"/>
      <c r="C895" s="2" t="n"/>
      <c r="D895" s="2" t="n"/>
      <c r="E895" s="143" t="n"/>
      <c r="K895" s="144" t="n"/>
      <c r="L895" s="54" t="inlineStr">
        <is>
          <t>平成</t>
        </is>
      </c>
      <c r="M895" s="140" t="n"/>
      <c r="N895" s="140" t="n"/>
      <c r="O895" s="140"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39" t="inlineStr">
        <is>
          <t>備　考</t>
        </is>
      </c>
      <c r="BQ895" s="140" t="n"/>
      <c r="BR895" s="140" t="n"/>
      <c r="BS895" s="140" t="n"/>
      <c r="BT895" s="140" t="n"/>
      <c r="BU895" s="140" t="n"/>
      <c r="BV895" s="141" t="n"/>
      <c r="BW895" s="177">
        <f>計算!$AS$12</f>
        <v/>
      </c>
      <c r="BX895" s="140" t="n"/>
      <c r="BY895" s="140" t="n"/>
      <c r="BZ895" s="140" t="n"/>
      <c r="CA895" s="140" t="n"/>
      <c r="CB895" s="140" t="n"/>
      <c r="CC895" s="140" t="n"/>
      <c r="CD895" s="140" t="n"/>
      <c r="CE895" s="140" t="n"/>
      <c r="CF895" s="140" t="n"/>
      <c r="CG895" s="140" t="n"/>
      <c r="CH895" s="140" t="n"/>
      <c r="CI895" s="140" t="n"/>
      <c r="CJ895" s="140" t="n"/>
      <c r="CK895" s="140" t="n"/>
      <c r="CL895" s="140" t="n"/>
      <c r="CM895" s="140" t="n"/>
      <c r="CN895" s="140" t="n"/>
      <c r="CO895" s="140" t="n"/>
      <c r="CP895" s="140" t="n"/>
      <c r="CQ895" s="140" t="n"/>
      <c r="CR895" s="140" t="n"/>
      <c r="CS895" s="140" t="n"/>
      <c r="CT895" s="140" t="n"/>
      <c r="CU895" s="140" t="n"/>
      <c r="CV895" s="140" t="n"/>
      <c r="CW895" s="140" t="n"/>
      <c r="CX895" s="140" t="n"/>
      <c r="CY895" s="140" t="n"/>
      <c r="CZ895" s="140" t="n"/>
      <c r="DA895" s="140" t="n"/>
      <c r="DB895" s="140" t="n"/>
      <c r="DC895" s="140" t="n"/>
      <c r="DD895" s="140" t="n"/>
      <c r="DE895" s="140" t="n"/>
      <c r="DF895" s="140" t="n"/>
      <c r="DG895" s="140" t="n"/>
      <c r="DH895" s="140" t="n"/>
      <c r="DI895" s="140" t="n"/>
      <c r="DJ895" s="140" t="n"/>
      <c r="DK895" s="140" t="n"/>
      <c r="DL895" s="140" t="n"/>
      <c r="DM895" s="140" t="n"/>
      <c r="DN895" s="140" t="n"/>
      <c r="DO895" s="140" t="n"/>
      <c r="DP895" s="140" t="n"/>
      <c r="DQ895" s="140" t="n"/>
      <c r="DR895" s="140" t="n"/>
      <c r="DS895" s="140" t="n"/>
      <c r="DT895" s="140" t="n"/>
      <c r="DU895" s="141" t="n"/>
      <c r="DV895" s="2" t="n"/>
      <c r="DW895" s="2" t="n"/>
      <c r="DX895" s="2" t="n"/>
      <c r="DY895" s="2" t="n"/>
      <c r="DZ895" s="2" t="n"/>
      <c r="EA895" s="2" t="n"/>
      <c r="EB895" s="2" t="n"/>
      <c r="EC895" s="2" t="n"/>
    </row>
    <row r="896" ht="6.75" customHeight="1" s="118">
      <c r="A896" s="2" t="n"/>
      <c r="B896" s="2" t="n"/>
      <c r="C896" s="2" t="n"/>
      <c r="D896" s="2" t="n"/>
      <c r="E896" s="143" t="n"/>
      <c r="K896" s="144" t="n"/>
      <c r="L896" s="143"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43" t="n"/>
      <c r="BV896" s="144" t="n"/>
      <c r="DU896" s="144" t="n"/>
      <c r="DV896" s="2" t="n"/>
      <c r="DW896" s="2" t="n"/>
      <c r="DX896" s="2" t="n"/>
      <c r="DY896" s="2" t="n"/>
      <c r="DZ896" s="2" t="n"/>
      <c r="EA896" s="2" t="n"/>
      <c r="EB896" s="2" t="n"/>
      <c r="EC896" s="2" t="n"/>
    </row>
    <row r="897" ht="6.75" customHeight="1" s="118">
      <c r="A897" s="2" t="n"/>
      <c r="B897" s="2" t="n"/>
      <c r="C897" s="2" t="n"/>
      <c r="D897" s="2" t="n"/>
      <c r="E897" s="143" t="n"/>
      <c r="K897" s="144" t="n"/>
      <c r="L897" s="143" t="n"/>
      <c r="P897" s="19" t="n"/>
      <c r="Q897" s="19" t="n"/>
      <c r="R897" s="19" t="n"/>
      <c r="S897" s="52" t="inlineStr">
        <is>
          <t>年</t>
        </is>
      </c>
      <c r="U897" s="11" t="n"/>
      <c r="V897" s="11" t="n"/>
      <c r="W897" s="53" t="inlineStr">
        <is>
          <t>月</t>
        </is>
      </c>
      <c r="X897" s="144"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43" t="n"/>
      <c r="BV897" s="144" t="n"/>
      <c r="DU897" s="144" t="n"/>
      <c r="DV897" s="2" t="n"/>
      <c r="DW897" s="2" t="n"/>
      <c r="DX897" s="2" t="n"/>
      <c r="DY897" s="2" t="n"/>
      <c r="DZ897" s="2" t="n"/>
      <c r="EA897" s="2" t="n"/>
      <c r="EB897" s="2" t="n"/>
      <c r="EC897" s="2" t="n"/>
    </row>
    <row r="898" ht="6.75" customHeight="1" s="118">
      <c r="A898" s="2" t="n"/>
      <c r="B898" s="2" t="n"/>
      <c r="C898" s="2" t="n"/>
      <c r="D898" s="2" t="n"/>
      <c r="E898" s="143" t="n"/>
      <c r="K898" s="144" t="n"/>
      <c r="L898" s="49" t="inlineStr">
        <is>
          <t>令和</t>
        </is>
      </c>
      <c r="P898" s="19" t="n"/>
      <c r="Q898" s="19" t="n"/>
      <c r="R898" s="19" t="n"/>
      <c r="U898" s="11" t="n"/>
      <c r="V898" s="11" t="n"/>
      <c r="X898" s="144"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43" t="n"/>
      <c r="BV898" s="144" t="n"/>
      <c r="DU898" s="144" t="n"/>
      <c r="DV898" s="2" t="n"/>
      <c r="DW898" s="2" t="n"/>
      <c r="DX898" s="2" t="n"/>
      <c r="DY898" s="2" t="n"/>
      <c r="DZ898" s="2" t="n"/>
      <c r="EA898" s="2" t="n"/>
      <c r="EB898" s="2" t="n"/>
      <c r="EC898" s="2" t="n"/>
    </row>
    <row r="899" ht="6.75" customHeight="1" s="118">
      <c r="A899" s="2" t="n"/>
      <c r="B899" s="2" t="n"/>
      <c r="C899" s="2" t="n"/>
      <c r="D899" s="2" t="n"/>
      <c r="E899" s="143" t="n"/>
      <c r="K899" s="144" t="n"/>
      <c r="L899" s="143"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43" t="n"/>
      <c r="BV899" s="144" t="n"/>
      <c r="DU899" s="144" t="n"/>
      <c r="DV899" s="2" t="n"/>
      <c r="DW899" s="2" t="n"/>
      <c r="DX899" s="2" t="n"/>
      <c r="DY899" s="2" t="n"/>
      <c r="DZ899" s="2" t="n"/>
      <c r="EA899" s="2" t="n"/>
      <c r="EB899" s="2" t="n"/>
      <c r="EC899" s="2" t="n"/>
    </row>
    <row r="900" ht="3.75" customHeight="1" s="118">
      <c r="A900" s="2" t="n"/>
      <c r="B900" s="2" t="n"/>
      <c r="C900" s="2" t="n"/>
      <c r="D900" s="2" t="n"/>
      <c r="E900" s="143" t="n"/>
      <c r="K900" s="144" t="n"/>
      <c r="L900" s="147" t="n"/>
      <c r="M900" s="148" t="n"/>
      <c r="N900" s="148" t="n"/>
      <c r="O900" s="148"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43" t="n"/>
      <c r="BV900" s="144" t="n"/>
      <c r="DU900" s="144" t="n"/>
      <c r="DV900" s="2" t="n"/>
      <c r="DW900" s="2" t="n"/>
      <c r="DX900" s="2" t="n"/>
      <c r="DY900" s="2" t="n"/>
      <c r="DZ900" s="2" t="n"/>
      <c r="EA900" s="2" t="n"/>
      <c r="EB900" s="2" t="n"/>
      <c r="EC900" s="2" t="n"/>
    </row>
    <row r="901" ht="6.75" customHeight="1" s="118">
      <c r="A901" s="2" t="n"/>
      <c r="B901" s="2" t="n"/>
      <c r="C901" s="2" t="n"/>
      <c r="D901" s="2" t="n"/>
      <c r="E901" s="143" t="n"/>
      <c r="K901" s="144" t="n"/>
      <c r="L901" s="54" t="inlineStr">
        <is>
          <t>平成</t>
        </is>
      </c>
      <c r="M901" s="140" t="n"/>
      <c r="N901" s="140" t="n"/>
      <c r="O901" s="140"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43" t="n"/>
      <c r="BV901" s="144" t="n"/>
      <c r="DU901" s="144" t="n"/>
      <c r="DV901" s="2" t="n"/>
      <c r="DW901" s="2" t="n"/>
      <c r="DX901" s="2" t="n"/>
      <c r="DY901" s="2" t="n"/>
      <c r="DZ901" s="2" t="n"/>
      <c r="EA901" s="2" t="n"/>
      <c r="EB901" s="2" t="n"/>
      <c r="EC901" s="2" t="n"/>
    </row>
    <row r="902" ht="6.75" customHeight="1" s="118">
      <c r="A902" s="2" t="n"/>
      <c r="B902" s="2" t="n"/>
      <c r="C902" s="2" t="n"/>
      <c r="D902" s="2" t="n"/>
      <c r="E902" s="143" t="n"/>
      <c r="K902" s="144" t="n"/>
      <c r="L902" s="143"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43" t="n"/>
      <c r="BV902" s="144" t="n"/>
      <c r="DU902" s="144" t="n"/>
      <c r="DV902" s="2" t="n"/>
      <c r="DW902" s="2" t="n"/>
      <c r="DX902" s="2" t="n"/>
      <c r="DY902" s="2" t="n"/>
      <c r="DZ902" s="2" t="n"/>
      <c r="EA902" s="2" t="n"/>
      <c r="EB902" s="2" t="n"/>
      <c r="EC902" s="2" t="n"/>
    </row>
    <row r="903" ht="6.75" customHeight="1" s="118">
      <c r="A903" s="2" t="n"/>
      <c r="B903" s="2" t="n"/>
      <c r="C903" s="2" t="n"/>
      <c r="D903" s="2" t="n"/>
      <c r="E903" s="143" t="n"/>
      <c r="K903" s="144" t="n"/>
      <c r="L903" s="143" t="n"/>
      <c r="P903" s="19" t="n"/>
      <c r="Q903" s="19" t="n"/>
      <c r="R903" s="19" t="n"/>
      <c r="S903" s="52" t="inlineStr">
        <is>
          <t>年</t>
        </is>
      </c>
      <c r="U903" s="11" t="n"/>
      <c r="V903" s="11" t="n"/>
      <c r="W903" s="53" t="inlineStr">
        <is>
          <t>月</t>
        </is>
      </c>
      <c r="X903" s="144"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43" t="n"/>
      <c r="BV903" s="144" t="n"/>
      <c r="DU903" s="144" t="n"/>
      <c r="DV903" s="2" t="n"/>
      <c r="DW903" s="2" t="n"/>
      <c r="DX903" s="2" t="n"/>
      <c r="DY903" s="2" t="n"/>
      <c r="DZ903" s="2" t="n"/>
      <c r="EA903" s="2" t="n"/>
      <c r="EB903" s="2" t="n"/>
      <c r="EC903" s="2" t="n"/>
    </row>
    <row r="904" ht="6.75" customHeight="1" s="118">
      <c r="A904" s="2" t="n"/>
      <c r="B904" s="2" t="n"/>
      <c r="C904" s="2" t="n"/>
      <c r="D904" s="2" t="n"/>
      <c r="E904" s="143" t="n"/>
      <c r="K904" s="144" t="n"/>
      <c r="L904" s="49" t="inlineStr">
        <is>
          <t>令和</t>
        </is>
      </c>
      <c r="P904" s="19" t="n"/>
      <c r="Q904" s="19" t="n"/>
      <c r="R904" s="19" t="n"/>
      <c r="U904" s="11" t="n"/>
      <c r="V904" s="11" t="n"/>
      <c r="X904" s="144"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43" t="n"/>
      <c r="BV904" s="144" t="n"/>
      <c r="DU904" s="144" t="n"/>
      <c r="DV904" s="2" t="n"/>
      <c r="DW904" s="2" t="n"/>
      <c r="DX904" s="2" t="n"/>
      <c r="DY904" s="2" t="n"/>
      <c r="DZ904" s="2" t="n"/>
      <c r="EA904" s="2" t="n"/>
      <c r="EB904" s="2" t="n"/>
      <c r="EC904" s="2" t="n"/>
    </row>
    <row r="905" ht="6.75" customHeight="1" s="118">
      <c r="A905" s="2" t="n"/>
      <c r="B905" s="2" t="n"/>
      <c r="C905" s="2" t="n"/>
      <c r="D905" s="2" t="n"/>
      <c r="E905" s="143" t="n"/>
      <c r="K905" s="144" t="n"/>
      <c r="L905" s="143"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43" t="n"/>
      <c r="BV905" s="144" t="n"/>
      <c r="DU905" s="144" t="n"/>
      <c r="DV905" s="2" t="n"/>
      <c r="DW905" s="2" t="n"/>
      <c r="DX905" s="2" t="n"/>
      <c r="DY905" s="2" t="n"/>
      <c r="DZ905" s="2" t="n"/>
      <c r="EA905" s="2" t="n"/>
      <c r="EB905" s="2" t="n"/>
      <c r="EC905" s="2" t="n"/>
    </row>
    <row r="906" ht="6.75" customHeight="1" s="118">
      <c r="A906" s="2" t="n"/>
      <c r="B906" s="2" t="n"/>
      <c r="C906" s="2" t="n"/>
      <c r="D906" s="2" t="n"/>
      <c r="E906" s="147" t="n"/>
      <c r="F906" s="148" t="n"/>
      <c r="G906" s="148" t="n"/>
      <c r="H906" s="148" t="n"/>
      <c r="I906" s="148" t="n"/>
      <c r="J906" s="148" t="n"/>
      <c r="K906" s="149" t="n"/>
      <c r="L906" s="147" t="n"/>
      <c r="M906" s="148" t="n"/>
      <c r="N906" s="148" t="n"/>
      <c r="O906" s="148"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47" t="n"/>
      <c r="BQ906" s="148" t="n"/>
      <c r="BR906" s="148" t="n"/>
      <c r="BS906" s="148" t="n"/>
      <c r="BT906" s="148" t="n"/>
      <c r="BU906" s="148" t="n"/>
      <c r="BV906" s="149" t="n"/>
      <c r="BW906" s="148" t="n"/>
      <c r="BX906" s="148" t="n"/>
      <c r="BY906" s="148" t="n"/>
      <c r="BZ906" s="148" t="n"/>
      <c r="CA906" s="148" t="n"/>
      <c r="CB906" s="148" t="n"/>
      <c r="CC906" s="148" t="n"/>
      <c r="CD906" s="148" t="n"/>
      <c r="CE906" s="148" t="n"/>
      <c r="CF906" s="148" t="n"/>
      <c r="CG906" s="148" t="n"/>
      <c r="CH906" s="148" t="n"/>
      <c r="CI906" s="148" t="n"/>
      <c r="CJ906" s="148" t="n"/>
      <c r="CK906" s="148" t="n"/>
      <c r="CL906" s="148" t="n"/>
      <c r="CM906" s="148" t="n"/>
      <c r="CN906" s="148" t="n"/>
      <c r="CO906" s="148" t="n"/>
      <c r="CP906" s="148" t="n"/>
      <c r="CQ906" s="148" t="n"/>
      <c r="CR906" s="148" t="n"/>
      <c r="CS906" s="148" t="n"/>
      <c r="CT906" s="148" t="n"/>
      <c r="CU906" s="148" t="n"/>
      <c r="CV906" s="148" t="n"/>
      <c r="CW906" s="148" t="n"/>
      <c r="CX906" s="148" t="n"/>
      <c r="CY906" s="148" t="n"/>
      <c r="CZ906" s="148" t="n"/>
      <c r="DA906" s="148" t="n"/>
      <c r="DB906" s="148" t="n"/>
      <c r="DC906" s="148" t="n"/>
      <c r="DD906" s="148" t="n"/>
      <c r="DE906" s="148" t="n"/>
      <c r="DF906" s="148" t="n"/>
      <c r="DG906" s="148" t="n"/>
      <c r="DH906" s="148" t="n"/>
      <c r="DI906" s="148" t="n"/>
      <c r="DJ906" s="148" t="n"/>
      <c r="DK906" s="148" t="n"/>
      <c r="DL906" s="148" t="n"/>
      <c r="DM906" s="148" t="n"/>
      <c r="DN906" s="148" t="n"/>
      <c r="DO906" s="148" t="n"/>
      <c r="DP906" s="148" t="n"/>
      <c r="DQ906" s="148" t="n"/>
      <c r="DR906" s="148" t="n"/>
      <c r="DS906" s="148" t="n"/>
      <c r="DT906" s="148" t="n"/>
      <c r="DU906" s="149"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39" t="inlineStr">
        <is>
          <t xml:space="preserve">資 　格  等      </t>
        </is>
      </c>
      <c r="BQ915" s="140" t="n"/>
      <c r="BR915" s="140" t="n"/>
      <c r="BS915" s="140" t="n"/>
      <c r="BT915" s="140" t="n"/>
      <c r="BU915" s="140" t="n"/>
      <c r="BV915" s="141" t="n"/>
      <c r="BW915" s="142" t="inlineStr">
        <is>
          <t>取  得  年  月</t>
        </is>
      </c>
      <c r="BX915" s="140" t="n"/>
      <c r="BY915" s="140" t="n"/>
      <c r="BZ915" s="140" t="n"/>
      <c r="CA915" s="140" t="n"/>
      <c r="CB915" s="140" t="n"/>
      <c r="CC915" s="140" t="n"/>
      <c r="CD915" s="140" t="n"/>
      <c r="CE915" s="140" t="n"/>
      <c r="CF915" s="140" t="n"/>
      <c r="CG915" s="141" t="n"/>
      <c r="CH915" s="142" t="inlineStr">
        <is>
          <t>資       格       等       の       名       称</t>
        </is>
      </c>
      <c r="CI915" s="140" t="n"/>
      <c r="CJ915" s="140" t="n"/>
      <c r="CK915" s="140" t="n"/>
      <c r="CL915" s="140" t="n"/>
      <c r="CM915" s="140" t="n"/>
      <c r="CN915" s="140" t="n"/>
      <c r="CO915" s="140" t="n"/>
      <c r="CP915" s="140" t="n"/>
      <c r="CQ915" s="140" t="n"/>
      <c r="CR915" s="140" t="n"/>
      <c r="CS915" s="140" t="n"/>
      <c r="CT915" s="140" t="n"/>
      <c r="CU915" s="140" t="n"/>
      <c r="CV915" s="140" t="n"/>
      <c r="CW915" s="140" t="n"/>
      <c r="CX915" s="140" t="n"/>
      <c r="CY915" s="140" t="n"/>
      <c r="CZ915" s="140" t="n"/>
      <c r="DA915" s="140" t="n"/>
      <c r="DB915" s="140" t="n"/>
      <c r="DC915" s="140" t="n"/>
      <c r="DD915" s="140" t="n"/>
      <c r="DE915" s="140" t="n"/>
      <c r="DF915" s="140" t="n"/>
      <c r="DG915" s="140" t="n"/>
      <c r="DH915" s="140" t="n"/>
      <c r="DI915" s="140" t="n"/>
      <c r="DJ915" s="140" t="n"/>
      <c r="DK915" s="140" t="n"/>
      <c r="DL915" s="140" t="n"/>
      <c r="DM915" s="140" t="n"/>
      <c r="DN915" s="140" t="n"/>
      <c r="DO915" s="140" t="n"/>
      <c r="DP915" s="140" t="n"/>
      <c r="DQ915" s="140" t="n"/>
      <c r="DR915" s="140" t="n"/>
      <c r="DS915" s="140" t="n"/>
      <c r="DT915" s="140" t="n"/>
      <c r="DU915" s="141"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43" t="n"/>
      <c r="BV916" s="144" t="n"/>
      <c r="BW916" s="143" t="n"/>
      <c r="CG916" s="144" t="n"/>
      <c r="CH916" s="143" t="n"/>
      <c r="DU916" s="144"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43" t="n"/>
      <c r="BV917" s="144" t="n"/>
      <c r="BW917" s="143" t="n"/>
      <c r="CG917" s="144" t="n"/>
      <c r="CH917" s="143" t="n"/>
      <c r="DU917" s="144"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45">
        <f>IF(計算!$B$13="","",IF(N(設定!$B$3)=0,"",YEAR(設定!$B$3)-2018))&amp;""</f>
        <v/>
      </c>
      <c r="AG918" s="95" t="inlineStr">
        <is>
          <t>年</t>
        </is>
      </c>
      <c r="AI918" s="145">
        <f>IF(計算!$B$13="","",IF(N(設定!$B$3)=0,"",MONTH(設定!$B$3)))&amp;""</f>
        <v/>
      </c>
      <c r="AL918" s="95" t="inlineStr">
        <is>
          <t>月</t>
        </is>
      </c>
      <c r="AN918" s="146">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43" t="n"/>
      <c r="BV918" s="144" t="n"/>
      <c r="BW918" s="147" t="n"/>
      <c r="BX918" s="148" t="n"/>
      <c r="BY918" s="148" t="n"/>
      <c r="BZ918" s="148" t="n"/>
      <c r="CA918" s="148" t="n"/>
      <c r="CB918" s="148" t="n"/>
      <c r="CC918" s="148" t="n"/>
      <c r="CD918" s="148" t="n"/>
      <c r="CE918" s="148" t="n"/>
      <c r="CF918" s="148" t="n"/>
      <c r="CG918" s="149" t="n"/>
      <c r="CH918" s="147" t="n"/>
      <c r="CI918" s="148" t="n"/>
      <c r="CJ918" s="148" t="n"/>
      <c r="CK918" s="148" t="n"/>
      <c r="CL918" s="148" t="n"/>
      <c r="CM918" s="148" t="n"/>
      <c r="CN918" s="148" t="n"/>
      <c r="CO918" s="148" t="n"/>
      <c r="CP918" s="148" t="n"/>
      <c r="CQ918" s="148" t="n"/>
      <c r="CR918" s="148" t="n"/>
      <c r="CS918" s="148" t="n"/>
      <c r="CT918" s="148" t="n"/>
      <c r="CU918" s="148" t="n"/>
      <c r="CV918" s="148" t="n"/>
      <c r="CW918" s="148" t="n"/>
      <c r="CX918" s="148" t="n"/>
      <c r="CY918" s="148" t="n"/>
      <c r="CZ918" s="148" t="n"/>
      <c r="DA918" s="148" t="n"/>
      <c r="DB918" s="148" t="n"/>
      <c r="DC918" s="148" t="n"/>
      <c r="DD918" s="148" t="n"/>
      <c r="DE918" s="148" t="n"/>
      <c r="DF918" s="148" t="n"/>
      <c r="DG918" s="148" t="n"/>
      <c r="DH918" s="148" t="n"/>
      <c r="DI918" s="148" t="n"/>
      <c r="DJ918" s="148" t="n"/>
      <c r="DK918" s="148" t="n"/>
      <c r="DL918" s="148" t="n"/>
      <c r="DM918" s="148" t="n"/>
      <c r="DN918" s="148" t="n"/>
      <c r="DO918" s="148" t="n"/>
      <c r="DP918" s="148" t="n"/>
      <c r="DQ918" s="148" t="n"/>
      <c r="DR918" s="148" t="n"/>
      <c r="DS918" s="148" t="n"/>
      <c r="DT918" s="148" t="n"/>
      <c r="DU918" s="149"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43" t="n"/>
      <c r="BV919" s="144" t="n"/>
      <c r="BW919" s="150">
        <f>計算!$BD$13</f>
        <v/>
      </c>
      <c r="CG919" s="144" t="n"/>
      <c r="CH919" s="151">
        <f>計算!$BE$13</f>
        <v/>
      </c>
      <c r="DU919" s="144"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48" t="n"/>
      <c r="AA920" s="148" t="n"/>
      <c r="AB920" s="148" t="n"/>
      <c r="AC920" s="148" t="n"/>
      <c r="AD920" s="148" t="n"/>
      <c r="AE920" s="148" t="n"/>
      <c r="AF920" s="148" t="n"/>
      <c r="AG920" s="148" t="n"/>
      <c r="AH920" s="148" t="n"/>
      <c r="AI920" s="148" t="n"/>
      <c r="AJ920" s="148" t="n"/>
      <c r="AK920" s="148" t="n"/>
      <c r="AL920" s="148" t="n"/>
      <c r="AM920" s="148" t="n"/>
      <c r="AN920" s="148" t="n"/>
      <c r="AO920" s="148" t="n"/>
      <c r="AP920" s="148" t="n"/>
      <c r="AQ920" s="148" t="n"/>
      <c r="AR920" s="148" t="n"/>
      <c r="AS920" s="148" t="n"/>
      <c r="AT920" s="148" t="n"/>
      <c r="AU920" s="12" t="n"/>
      <c r="AV920" s="7" t="n"/>
      <c r="BI920" s="8" t="n"/>
      <c r="BJ920" s="7" t="n"/>
      <c r="BK920" s="2" t="n"/>
      <c r="BL920" s="2" t="n"/>
      <c r="BM920" s="2" t="n"/>
      <c r="BN920" s="2" t="n"/>
      <c r="BO920" s="2" t="n"/>
      <c r="BP920" s="143" t="n"/>
      <c r="BV920" s="144" t="n"/>
      <c r="BW920" s="143" t="n"/>
      <c r="CG920" s="144" t="n"/>
      <c r="DU920" s="144" t="n"/>
      <c r="DV920" s="2" t="n"/>
      <c r="DW920" s="2" t="n"/>
      <c r="DX920" s="2" t="n"/>
      <c r="DY920" s="2" t="n"/>
      <c r="DZ920" s="2" t="n"/>
      <c r="EA920" s="2" t="n"/>
      <c r="EB920" s="2" t="n"/>
      <c r="EC920" s="2" t="n"/>
    </row>
    <row r="921" ht="6.75" customHeight="1" s="118">
      <c r="A921" s="2" t="n"/>
      <c r="B921" s="2" t="n"/>
      <c r="C921" s="2" t="n"/>
      <c r="D921" s="2" t="n"/>
      <c r="E921" s="142" t="inlineStr">
        <is>
          <t>ふ り が な</t>
        </is>
      </c>
      <c r="F921" s="140" t="n"/>
      <c r="G921" s="140" t="n"/>
      <c r="H921" s="140" t="n"/>
      <c r="I921" s="140" t="n"/>
      <c r="J921" s="140" t="n"/>
      <c r="K921" s="141" t="n"/>
      <c r="L921" s="152">
        <f>計算!$C$13</f>
        <v/>
      </c>
      <c r="M921" s="140" t="n"/>
      <c r="N921" s="140" t="n"/>
      <c r="O921" s="140" t="n"/>
      <c r="P921" s="140" t="n"/>
      <c r="Q921" s="140" t="n"/>
      <c r="R921" s="140" t="n"/>
      <c r="S921" s="140" t="n"/>
      <c r="T921" s="140" t="n"/>
      <c r="U921" s="140" t="n"/>
      <c r="V921" s="140" t="n"/>
      <c r="W921" s="140" t="n"/>
      <c r="X921" s="140" t="n"/>
      <c r="Y921" s="140" t="n"/>
      <c r="Z921" s="140" t="n"/>
      <c r="AA921" s="140" t="n"/>
      <c r="AB921" s="140" t="n"/>
      <c r="AC921" s="140" t="n"/>
      <c r="AD921" s="140" t="n"/>
      <c r="AE921" s="140" t="n"/>
      <c r="AF921" s="140" t="n"/>
      <c r="AG921" s="140" t="n"/>
      <c r="AH921" s="140" t="n"/>
      <c r="AI921" s="140" t="n"/>
      <c r="AJ921" s="140" t="n"/>
      <c r="AK921" s="140" t="n"/>
      <c r="AL921" s="140" t="n"/>
      <c r="AM921" s="140" t="n"/>
      <c r="AN921" s="140" t="n"/>
      <c r="AO921" s="140" t="n"/>
      <c r="AP921" s="140" t="n"/>
      <c r="AQ921" s="140" t="n"/>
      <c r="AR921" s="140" t="n"/>
      <c r="AS921" s="140" t="n"/>
      <c r="AT921" s="141"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43" t="n"/>
      <c r="BV921" s="144" t="n"/>
      <c r="BW921" s="143" t="n"/>
      <c r="CG921" s="144" t="n"/>
      <c r="DU921" s="144" t="n"/>
      <c r="DV921" s="2" t="n"/>
      <c r="DW921" s="2" t="n"/>
      <c r="DX921" s="2" t="n"/>
      <c r="DY921" s="2" t="n"/>
      <c r="DZ921" s="2" t="n"/>
      <c r="EA921" s="2" t="n"/>
      <c r="EB921" s="2" t="n"/>
      <c r="EC921" s="2" t="n"/>
    </row>
    <row r="922" ht="6.75" customHeight="1" s="118">
      <c r="A922" s="2" t="n"/>
      <c r="B922" s="2" t="n"/>
      <c r="C922" s="2" t="n"/>
      <c r="D922" s="2" t="n"/>
      <c r="E922" s="143" t="n"/>
      <c r="K922" s="144" t="n"/>
      <c r="AT922" s="144"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43" t="n"/>
      <c r="BV922" s="144" t="n"/>
      <c r="BW922" s="143" t="n"/>
      <c r="CG922" s="144" t="n"/>
      <c r="DU922" s="144" t="n"/>
      <c r="DV922" s="2" t="n"/>
      <c r="DW922" s="2" t="n"/>
      <c r="DX922" s="2" t="n"/>
      <c r="DY922" s="2" t="n"/>
      <c r="DZ922" s="2" t="n"/>
      <c r="EA922" s="2" t="n"/>
      <c r="EB922" s="2" t="n"/>
      <c r="EC922" s="2" t="n"/>
    </row>
    <row r="923" ht="6.75" customHeight="1" s="118">
      <c r="A923" s="2" t="n"/>
      <c r="B923" s="2" t="n"/>
      <c r="C923" s="2" t="n"/>
      <c r="D923" s="2" t="n"/>
      <c r="E923" s="143" t="n"/>
      <c r="K923" s="144" t="n"/>
      <c r="AT923" s="144"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43" t="n"/>
      <c r="BV923" s="144" t="n"/>
      <c r="BW923" s="143" t="n"/>
      <c r="CG923" s="144" t="n"/>
      <c r="DU923" s="144" t="n"/>
      <c r="DV923" s="2" t="n"/>
      <c r="DW923" s="2" t="n"/>
      <c r="DX923" s="2" t="n"/>
      <c r="DY923" s="2" t="n"/>
      <c r="DZ923" s="2" t="n"/>
      <c r="EA923" s="2" t="n"/>
      <c r="EB923" s="2" t="n"/>
      <c r="EC923" s="2" t="n"/>
    </row>
    <row r="924" ht="6.75" customHeight="1" s="118">
      <c r="A924" s="2" t="n"/>
      <c r="B924" s="2" t="n"/>
      <c r="C924" s="2" t="n"/>
      <c r="D924" s="2" t="n"/>
      <c r="E924" s="147" t="n"/>
      <c r="F924" s="148" t="n"/>
      <c r="G924" s="148" t="n"/>
      <c r="H924" s="148" t="n"/>
      <c r="I924" s="148" t="n"/>
      <c r="J924" s="148" t="n"/>
      <c r="K924" s="149" t="n"/>
      <c r="L924" s="148" t="n"/>
      <c r="M924" s="148" t="n"/>
      <c r="N924" s="148" t="n"/>
      <c r="O924" s="148" t="n"/>
      <c r="P924" s="148" t="n"/>
      <c r="Q924" s="148" t="n"/>
      <c r="R924" s="148" t="n"/>
      <c r="S924" s="148" t="n"/>
      <c r="T924" s="148" t="n"/>
      <c r="U924" s="148" t="n"/>
      <c r="V924" s="148" t="n"/>
      <c r="W924" s="148" t="n"/>
      <c r="X924" s="148" t="n"/>
      <c r="Y924" s="148" t="n"/>
      <c r="Z924" s="148" t="n"/>
      <c r="AA924" s="148" t="n"/>
      <c r="AB924" s="148" t="n"/>
      <c r="AC924" s="148" t="n"/>
      <c r="AD924" s="148" t="n"/>
      <c r="AE924" s="148" t="n"/>
      <c r="AF924" s="148" t="n"/>
      <c r="AG924" s="148" t="n"/>
      <c r="AH924" s="148" t="n"/>
      <c r="AI924" s="148" t="n"/>
      <c r="AJ924" s="148" t="n"/>
      <c r="AK924" s="148" t="n"/>
      <c r="AL924" s="148" t="n"/>
      <c r="AM924" s="148" t="n"/>
      <c r="AN924" s="148" t="n"/>
      <c r="AO924" s="148" t="n"/>
      <c r="AP924" s="148" t="n"/>
      <c r="AQ924" s="148" t="n"/>
      <c r="AR924" s="148" t="n"/>
      <c r="AS924" s="148" t="n"/>
      <c r="AT924" s="149"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43" t="n"/>
      <c r="BV924" s="144" t="n"/>
      <c r="BW924" s="143" t="n"/>
      <c r="CG924" s="144" t="n"/>
      <c r="DU924" s="144" t="n"/>
      <c r="DV924" s="2" t="n"/>
      <c r="DW924" s="2" t="n"/>
      <c r="DX924" s="2" t="n"/>
      <c r="DY924" s="2" t="n"/>
      <c r="DZ924" s="2" t="n"/>
      <c r="EA924" s="2" t="n"/>
      <c r="EB924" s="2" t="n"/>
      <c r="EC924" s="2" t="n"/>
    </row>
    <row r="925" ht="6.75" customHeight="1" s="118">
      <c r="A925" s="2" t="n"/>
      <c r="B925" s="2" t="n"/>
      <c r="C925" s="2" t="n"/>
      <c r="D925" s="2" t="n"/>
      <c r="E925" s="153" t="inlineStr">
        <is>
          <t>名　前</t>
        </is>
      </c>
      <c r="F925" s="140" t="n"/>
      <c r="G925" s="140" t="n"/>
      <c r="H925" s="140" t="n"/>
      <c r="I925" s="140" t="n"/>
      <c r="J925" s="140" t="n"/>
      <c r="K925" s="141" t="n"/>
      <c r="L925" s="154">
        <f>計算!$B$13</f>
        <v/>
      </c>
      <c r="M925" s="140" t="n"/>
      <c r="N925" s="140" t="n"/>
      <c r="O925" s="140" t="n"/>
      <c r="P925" s="140" t="n"/>
      <c r="Q925" s="140" t="n"/>
      <c r="R925" s="140" t="n"/>
      <c r="S925" s="140" t="n"/>
      <c r="T925" s="140" t="n"/>
      <c r="U925" s="140" t="n"/>
      <c r="V925" s="140" t="n"/>
      <c r="W925" s="140" t="n"/>
      <c r="X925" s="140" t="n"/>
      <c r="Y925" s="140" t="n"/>
      <c r="Z925" s="140" t="n"/>
      <c r="AA925" s="140" t="n"/>
      <c r="AB925" s="140" t="n"/>
      <c r="AC925" s="140" t="n"/>
      <c r="AD925" s="140" t="n"/>
      <c r="AE925" s="140" t="n"/>
      <c r="AF925" s="140" t="n"/>
      <c r="AG925" s="140" t="n"/>
      <c r="AH925" s="140" t="n"/>
      <c r="AI925" s="140" t="n"/>
      <c r="AJ925" s="140" t="n"/>
      <c r="AK925" s="140" t="n"/>
      <c r="AL925" s="140" t="n"/>
      <c r="AM925" s="140" t="n"/>
      <c r="AN925" s="140" t="n"/>
      <c r="AO925" s="140" t="n"/>
      <c r="AP925" s="140" t="n"/>
      <c r="AQ925" s="140" t="n"/>
      <c r="AR925" s="140" t="n"/>
      <c r="AS925" s="140" t="n"/>
      <c r="AT925" s="141"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43" t="n"/>
      <c r="BV925" s="144" t="n"/>
      <c r="BW925" s="143" t="n"/>
      <c r="CG925" s="144" t="n"/>
      <c r="DU925" s="144" t="n"/>
      <c r="DV925" s="2" t="n"/>
      <c r="DW925" s="2" t="n"/>
      <c r="DX925" s="2" t="n"/>
      <c r="DY925" s="2" t="n"/>
      <c r="DZ925" s="2" t="n"/>
      <c r="EA925" s="2" t="n"/>
      <c r="EB925" s="2" t="n"/>
      <c r="EC925" s="2" t="n"/>
    </row>
    <row r="926" ht="6.75" customHeight="1" s="118">
      <c r="A926" s="2" t="n"/>
      <c r="B926" s="2" t="n"/>
      <c r="C926" s="2" t="n"/>
      <c r="D926" s="2" t="n"/>
      <c r="E926" s="143" t="n"/>
      <c r="K926" s="144" t="n"/>
      <c r="L926" s="143" t="n"/>
      <c r="AT926" s="144" t="n"/>
      <c r="AU926" s="8" t="n"/>
      <c r="AV926" s="7" t="n"/>
      <c r="AW926" s="2" t="n"/>
      <c r="AX926" s="52" t="inlineStr">
        <is>
          <t>（30×40mm）</t>
        </is>
      </c>
      <c r="BH926" s="2" t="n"/>
      <c r="BI926" s="8" t="n"/>
      <c r="BJ926" s="7" t="n"/>
      <c r="BK926" s="2" t="n"/>
      <c r="BL926" s="2" t="n"/>
      <c r="BM926" s="2" t="n"/>
      <c r="BN926" s="2" t="n"/>
      <c r="BO926" s="2" t="n"/>
      <c r="BP926" s="143" t="n"/>
      <c r="BV926" s="144" t="n"/>
      <c r="BW926" s="143" t="n"/>
      <c r="CG926" s="144" t="n"/>
      <c r="DU926" s="144" t="n"/>
      <c r="DV926" s="2" t="n"/>
      <c r="DW926" s="2" t="n"/>
      <c r="DX926" s="2" t="n"/>
      <c r="DY926" s="2" t="n"/>
      <c r="DZ926" s="2" t="n"/>
      <c r="EA926" s="2" t="n"/>
      <c r="EB926" s="2" t="n"/>
      <c r="EC926" s="2" t="n"/>
    </row>
    <row r="927" ht="6.75" customHeight="1" s="118">
      <c r="A927" s="2" t="n"/>
      <c r="B927" s="2" t="n"/>
      <c r="C927" s="2" t="n"/>
      <c r="D927" s="2" t="n"/>
      <c r="E927" s="143" t="n"/>
      <c r="K927" s="144" t="n"/>
      <c r="L927" s="143" t="n"/>
      <c r="AT927" s="144" t="n"/>
      <c r="AU927" s="8" t="n"/>
      <c r="AV927" s="7" t="n"/>
      <c r="AW927" s="2" t="n"/>
      <c r="BH927" s="2" t="n"/>
      <c r="BI927" s="8" t="n"/>
      <c r="BJ927" s="7" t="n"/>
      <c r="BK927" s="2" t="n"/>
      <c r="BL927" s="2" t="n"/>
      <c r="BM927" s="2" t="n"/>
      <c r="BN927" s="2" t="n"/>
      <c r="BO927" s="2" t="n"/>
      <c r="BP927" s="143" t="n"/>
      <c r="BV927" s="144" t="n"/>
      <c r="BW927" s="143" t="n"/>
      <c r="CG927" s="144" t="n"/>
      <c r="DU927" s="144" t="n"/>
      <c r="DV927" s="2" t="n"/>
      <c r="DW927" s="2" t="n"/>
      <c r="DX927" s="2" t="n"/>
      <c r="DY927" s="2" t="n"/>
      <c r="DZ927" s="2" t="n"/>
      <c r="EA927" s="2" t="n"/>
      <c r="EB927" s="2" t="n"/>
      <c r="EC927" s="2" t="n"/>
    </row>
    <row r="928" ht="6.75" customHeight="1" s="118">
      <c r="A928" s="2" t="n"/>
      <c r="B928" s="2" t="n"/>
      <c r="C928" s="2" t="n"/>
      <c r="D928" s="2" t="n"/>
      <c r="E928" s="143" t="n"/>
      <c r="K928" s="144" t="n"/>
      <c r="L928" s="143" t="n"/>
      <c r="AT928" s="144"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43" t="n"/>
      <c r="BV928" s="144" t="n"/>
      <c r="BW928" s="143" t="n"/>
      <c r="CG928" s="144" t="n"/>
      <c r="DU928" s="144" t="n"/>
      <c r="DV928" s="2" t="n"/>
      <c r="DW928" s="2" t="n"/>
      <c r="DX928" s="2" t="n"/>
      <c r="DY928" s="2" t="n"/>
      <c r="DZ928" s="2" t="n"/>
      <c r="EA928" s="2" t="n"/>
      <c r="EB928" s="2" t="n"/>
      <c r="EC928" s="2" t="n"/>
    </row>
    <row r="929" ht="6.75" customHeight="1" s="118">
      <c r="A929" s="2" t="n"/>
      <c r="B929" s="2" t="n"/>
      <c r="C929" s="2" t="n"/>
      <c r="D929" s="2" t="n"/>
      <c r="E929" s="143" t="n"/>
      <c r="K929" s="144" t="n"/>
      <c r="L929" s="143" t="n"/>
      <c r="AT929" s="144"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43" t="n"/>
      <c r="BV929" s="144" t="n"/>
      <c r="BW929" s="143" t="n"/>
      <c r="CG929" s="144" t="n"/>
      <c r="DU929" s="144" t="n"/>
      <c r="DV929" s="2" t="n"/>
      <c r="DW929" s="2" t="n"/>
      <c r="DX929" s="2" t="n"/>
      <c r="DY929" s="2" t="n"/>
      <c r="DZ929" s="2" t="n"/>
      <c r="EA929" s="2" t="n"/>
      <c r="EB929" s="2" t="n"/>
      <c r="EC929" s="2" t="n"/>
    </row>
    <row r="930" ht="4.5" customHeight="1" s="118">
      <c r="A930" s="2" t="n"/>
      <c r="B930" s="2" t="n"/>
      <c r="C930" s="2" t="n"/>
      <c r="D930" s="2" t="n"/>
      <c r="E930" s="147" t="n"/>
      <c r="F930" s="148" t="n"/>
      <c r="G930" s="148" t="n"/>
      <c r="H930" s="148" t="n"/>
      <c r="I930" s="148" t="n"/>
      <c r="J930" s="148" t="n"/>
      <c r="K930" s="149" t="n"/>
      <c r="L930" s="147" t="n"/>
      <c r="M930" s="148" t="n"/>
      <c r="N930" s="148" t="n"/>
      <c r="O930" s="148" t="n"/>
      <c r="P930" s="148" t="n"/>
      <c r="Q930" s="148" t="n"/>
      <c r="R930" s="148" t="n"/>
      <c r="S930" s="148" t="n"/>
      <c r="T930" s="148" t="n"/>
      <c r="U930" s="148" t="n"/>
      <c r="V930" s="148" t="n"/>
      <c r="W930" s="148" t="n"/>
      <c r="X930" s="148" t="n"/>
      <c r="Y930" s="148" t="n"/>
      <c r="Z930" s="148" t="n"/>
      <c r="AA930" s="148" t="n"/>
      <c r="AB930" s="148" t="n"/>
      <c r="AC930" s="148" t="n"/>
      <c r="AD930" s="148" t="n"/>
      <c r="AE930" s="148" t="n"/>
      <c r="AF930" s="148" t="n"/>
      <c r="AG930" s="148" t="n"/>
      <c r="AH930" s="148" t="n"/>
      <c r="AI930" s="148" t="n"/>
      <c r="AJ930" s="148" t="n"/>
      <c r="AK930" s="148" t="n"/>
      <c r="AL930" s="148" t="n"/>
      <c r="AM930" s="148" t="n"/>
      <c r="AN930" s="148" t="n"/>
      <c r="AO930" s="148" t="n"/>
      <c r="AP930" s="148" t="n"/>
      <c r="AQ930" s="148" t="n"/>
      <c r="AR930" s="148" t="n"/>
      <c r="AS930" s="148" t="n"/>
      <c r="AT930" s="149"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43" t="n"/>
      <c r="BV930" s="144" t="n"/>
      <c r="BW930" s="143" t="n"/>
      <c r="CG930" s="144" t="n"/>
      <c r="DU930" s="144" t="n"/>
      <c r="DV930" s="2" t="n"/>
      <c r="DW930" s="2" t="n"/>
      <c r="DX930" s="2" t="n"/>
      <c r="DY930" s="2" t="n"/>
      <c r="DZ930" s="2" t="n"/>
      <c r="EA930" s="2" t="n"/>
      <c r="EB930" s="2" t="n"/>
      <c r="EC930" s="2" t="n"/>
    </row>
    <row r="931" ht="6.75" customHeight="1" s="118">
      <c r="A931" s="2" t="n"/>
      <c r="B931" s="2" t="n"/>
      <c r="C931" s="2" t="n"/>
      <c r="D931" s="2" t="n"/>
      <c r="E931" s="153" t="inlineStr">
        <is>
          <t>生年月日</t>
        </is>
      </c>
      <c r="F931" s="140" t="n"/>
      <c r="G931" s="140" t="n"/>
      <c r="H931" s="140" t="n"/>
      <c r="I931" s="140" t="n"/>
      <c r="J931" s="140" t="n"/>
      <c r="K931" s="141" t="n"/>
      <c r="L931" s="155" t="inlineStr">
        <is>
          <t>昭和 ・ 平成</t>
        </is>
      </c>
      <c r="M931" s="140" t="n"/>
      <c r="N931" s="140" t="n"/>
      <c r="O931" s="140" t="n"/>
      <c r="P931" s="140" t="n"/>
      <c r="Q931" s="140" t="n"/>
      <c r="R931" s="140" t="n"/>
      <c r="S931" s="140" t="n"/>
      <c r="T931" s="140" t="n"/>
      <c r="U931" s="140" t="n"/>
      <c r="V931" s="156">
        <f>計算!$D$13</f>
        <v/>
      </c>
      <c r="W931" s="140" t="n"/>
      <c r="X931" s="157" t="inlineStr">
        <is>
          <t>年</t>
        </is>
      </c>
      <c r="Y931" s="140" t="n"/>
      <c r="Z931" s="158">
        <f>計算!$E$13</f>
        <v/>
      </c>
      <c r="AA931" s="140" t="n"/>
      <c r="AB931" s="140" t="n"/>
      <c r="AC931" s="157" t="inlineStr">
        <is>
          <t>月</t>
        </is>
      </c>
      <c r="AD931" s="140" t="n"/>
      <c r="AE931" s="158">
        <f>計算!$F$13</f>
        <v/>
      </c>
      <c r="AF931" s="140" t="n"/>
      <c r="AG931" s="140" t="n"/>
      <c r="AH931" s="157" t="inlineStr">
        <is>
          <t>日　生 （満</t>
        </is>
      </c>
      <c r="AI931" s="140" t="n"/>
      <c r="AJ931" s="140" t="n"/>
      <c r="AK931" s="140" t="n"/>
      <c r="AL931" s="140" t="n"/>
      <c r="AM931" s="140" t="n"/>
      <c r="AN931" s="140" t="n"/>
      <c r="AO931" s="140" t="n"/>
      <c r="AP931" s="159">
        <f>計算!$G$13</f>
        <v/>
      </c>
      <c r="AQ931" s="140" t="n"/>
      <c r="AR931" s="160" t="inlineStr">
        <is>
          <t>歳）</t>
        </is>
      </c>
      <c r="AS931" s="140" t="n"/>
      <c r="AT931" s="141"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43" t="n"/>
      <c r="BV931" s="144" t="n"/>
      <c r="BW931" s="143" t="n"/>
      <c r="CG931" s="144" t="n"/>
      <c r="DU931" s="144" t="n"/>
      <c r="DV931" s="2" t="n"/>
      <c r="DW931" s="2" t="n"/>
      <c r="DX931" s="2" t="n"/>
      <c r="DY931" s="2" t="n"/>
      <c r="DZ931" s="2" t="n"/>
      <c r="EA931" s="2" t="n"/>
      <c r="EB931" s="2" t="n"/>
      <c r="EC931" s="2" t="n"/>
    </row>
    <row r="932" ht="6.75" customHeight="1" s="118">
      <c r="A932" s="2" t="n"/>
      <c r="B932" s="2" t="n"/>
      <c r="C932" s="2" t="n"/>
      <c r="D932" s="2" t="n"/>
      <c r="E932" s="143" t="n"/>
      <c r="K932" s="144" t="n"/>
      <c r="L932" s="143" t="n"/>
      <c r="AT932" s="144"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43" t="n"/>
      <c r="BV932" s="144" t="n"/>
      <c r="BW932" s="143" t="n"/>
      <c r="CG932" s="144" t="n"/>
      <c r="DU932" s="144" t="n"/>
      <c r="DV932" s="2" t="n"/>
      <c r="DW932" s="2" t="n"/>
      <c r="DX932" s="2" t="n"/>
      <c r="DY932" s="2" t="n"/>
      <c r="DZ932" s="2" t="n"/>
      <c r="EA932" s="2" t="n"/>
      <c r="EB932" s="2" t="n"/>
      <c r="EC932" s="2" t="n"/>
    </row>
    <row r="933" ht="6.75" customHeight="1" s="118">
      <c r="A933" s="2" t="n"/>
      <c r="B933" s="2" t="n"/>
      <c r="C933" s="2" t="n"/>
      <c r="D933" s="2" t="n"/>
      <c r="E933" s="143" t="n"/>
      <c r="K933" s="144" t="n"/>
      <c r="L933" s="143" t="n"/>
      <c r="AT933" s="144"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43" t="n"/>
      <c r="BV933" s="144" t="n"/>
      <c r="BW933" s="143" t="n"/>
      <c r="CG933" s="144" t="n"/>
      <c r="DU933" s="144" t="n"/>
      <c r="DV933" s="2" t="n"/>
      <c r="DW933" s="2" t="n"/>
      <c r="DX933" s="2" t="n"/>
      <c r="DY933" s="2" t="n"/>
      <c r="DZ933" s="2" t="n"/>
      <c r="EA933" s="2" t="n"/>
      <c r="EB933" s="2" t="n"/>
      <c r="EC933" s="2" t="n"/>
    </row>
    <row r="934" ht="3.75" customHeight="1" s="118">
      <c r="A934" s="2" t="n"/>
      <c r="B934" s="2" t="n"/>
      <c r="C934" s="2" t="n"/>
      <c r="D934" s="2" t="n"/>
      <c r="E934" s="147" t="n"/>
      <c r="F934" s="148" t="n"/>
      <c r="G934" s="148" t="n"/>
      <c r="H934" s="148" t="n"/>
      <c r="I934" s="148" t="n"/>
      <c r="J934" s="148" t="n"/>
      <c r="K934" s="149" t="n"/>
      <c r="L934" s="147" t="n"/>
      <c r="M934" s="148" t="n"/>
      <c r="N934" s="148" t="n"/>
      <c r="O934" s="148" t="n"/>
      <c r="P934" s="148" t="n"/>
      <c r="Q934" s="148" t="n"/>
      <c r="R934" s="148" t="n"/>
      <c r="S934" s="148" t="n"/>
      <c r="T934" s="148" t="n"/>
      <c r="U934" s="148" t="n"/>
      <c r="X934" s="148" t="n"/>
      <c r="Y934" s="148" t="n"/>
      <c r="AC934" s="148" t="n"/>
      <c r="AD934" s="148" t="n"/>
      <c r="AH934" s="148" t="n"/>
      <c r="AI934" s="148" t="n"/>
      <c r="AJ934" s="148" t="n"/>
      <c r="AK934" s="148" t="n"/>
      <c r="AL934" s="148" t="n"/>
      <c r="AM934" s="148" t="n"/>
      <c r="AN934" s="148" t="n"/>
      <c r="AO934" s="148" t="n"/>
      <c r="AP934" s="148" t="n"/>
      <c r="AQ934" s="148" t="n"/>
      <c r="AR934" s="148" t="n"/>
      <c r="AS934" s="148" t="n"/>
      <c r="AT934" s="149"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43" t="n"/>
      <c r="BV934" s="144" t="n"/>
      <c r="BW934" s="143" t="n"/>
      <c r="CG934" s="144" t="n"/>
      <c r="DU934" s="144" t="n"/>
      <c r="DV934" s="2" t="n"/>
      <c r="DW934" s="2" t="n"/>
      <c r="DX934" s="2" t="n"/>
      <c r="DY934" s="2" t="n"/>
      <c r="DZ934" s="2" t="n"/>
      <c r="EA934" s="2" t="n"/>
      <c r="EB934" s="2" t="n"/>
      <c r="EC934" s="2" t="n"/>
    </row>
    <row r="935" ht="6.75" customHeight="1" s="118">
      <c r="A935" s="2" t="n"/>
      <c r="B935" s="2" t="n"/>
      <c r="C935" s="2" t="n"/>
      <c r="D935" s="2" t="n"/>
      <c r="E935" s="161" t="inlineStr">
        <is>
          <t>ふ り が な</t>
        </is>
      </c>
      <c r="F935" s="140" t="n"/>
      <c r="G935" s="140" t="n"/>
      <c r="H935" s="140" t="n"/>
      <c r="I935" s="140" t="n"/>
      <c r="J935" s="140" t="n"/>
      <c r="K935" s="141" t="n"/>
      <c r="L935" s="162">
        <f>計算!$J$13</f>
        <v/>
      </c>
      <c r="M935" s="140" t="n"/>
      <c r="N935" s="140" t="n"/>
      <c r="O935" s="140" t="n"/>
      <c r="P935" s="140" t="n"/>
      <c r="Q935" s="140" t="n"/>
      <c r="R935" s="140" t="n"/>
      <c r="S935" s="140" t="n"/>
      <c r="T935" s="140" t="n"/>
      <c r="U935" s="140" t="n"/>
      <c r="V935" s="140" t="n"/>
      <c r="W935" s="140" t="n"/>
      <c r="X935" s="140" t="n"/>
      <c r="Y935" s="140" t="n"/>
      <c r="Z935" s="140" t="n"/>
      <c r="AA935" s="140" t="n"/>
      <c r="AB935" s="140" t="n"/>
      <c r="AC935" s="140" t="n"/>
      <c r="AD935" s="140" t="n"/>
      <c r="AE935" s="140" t="n"/>
      <c r="AF935" s="140" t="n"/>
      <c r="AG935" s="140" t="n"/>
      <c r="AH935" s="140" t="n"/>
      <c r="AI935" s="140" t="n"/>
      <c r="AJ935" s="140" t="n"/>
      <c r="AK935" s="140" t="n"/>
      <c r="AL935" s="140" t="n"/>
      <c r="AM935" s="140" t="n"/>
      <c r="AN935" s="140" t="n"/>
      <c r="AO935" s="140" t="n"/>
      <c r="AP935" s="140" t="n"/>
      <c r="AQ935" s="140" t="n"/>
      <c r="AR935" s="140" t="n"/>
      <c r="AS935" s="140" t="n"/>
      <c r="AT935" s="140" t="n"/>
      <c r="AU935" s="140" t="n"/>
      <c r="AV935" s="140" t="n"/>
      <c r="AW935" s="140" t="n"/>
      <c r="AX935" s="140" t="n"/>
      <c r="AY935" s="140" t="n"/>
      <c r="AZ935" s="140" t="n"/>
      <c r="BA935" s="140" t="n"/>
      <c r="BB935" s="140" t="n"/>
      <c r="BC935" s="140" t="n"/>
      <c r="BD935" s="140" t="n"/>
      <c r="BE935" s="140" t="n"/>
      <c r="BF935" s="140" t="n"/>
      <c r="BG935" s="140" t="n"/>
      <c r="BH935" s="140" t="n"/>
      <c r="BI935" s="141" t="n"/>
      <c r="BJ935" s="2" t="n"/>
      <c r="BK935" s="2" t="n"/>
      <c r="BL935" s="2" t="n"/>
      <c r="BM935" s="2" t="n"/>
      <c r="BN935" s="2" t="n"/>
      <c r="BO935" s="2" t="n"/>
      <c r="BP935" s="143" t="n"/>
      <c r="BV935" s="144" t="n"/>
      <c r="BW935" s="143" t="n"/>
      <c r="CG935" s="144" t="n"/>
      <c r="DU935" s="144" t="n"/>
      <c r="DV935" s="2" t="n"/>
      <c r="DW935" s="2" t="n"/>
      <c r="DX935" s="2" t="n"/>
      <c r="DY935" s="2" t="n"/>
      <c r="DZ935" s="2" t="n"/>
      <c r="EA935" s="2" t="n"/>
      <c r="EB935" s="2" t="n"/>
      <c r="EC935" s="2" t="n"/>
    </row>
    <row r="936" ht="6.75" customHeight="1" s="118">
      <c r="A936" s="2" t="n"/>
      <c r="B936" s="2" t="n"/>
      <c r="C936" s="2" t="n"/>
      <c r="D936" s="2" t="n"/>
      <c r="E936" s="143" t="n"/>
      <c r="K936" s="144" t="n"/>
      <c r="BI936" s="144" t="n"/>
      <c r="BJ936" s="2" t="n"/>
      <c r="BK936" s="2" t="n"/>
      <c r="BL936" s="2" t="n"/>
      <c r="BM936" s="2" t="n"/>
      <c r="BN936" s="2" t="n"/>
      <c r="BO936" s="2" t="n"/>
      <c r="BP936" s="143" t="n"/>
      <c r="BV936" s="144" t="n"/>
      <c r="BW936" s="143" t="n"/>
      <c r="CG936" s="144" t="n"/>
      <c r="DU936" s="144" t="n"/>
      <c r="DV936" s="2" t="n"/>
      <c r="DW936" s="2" t="n"/>
      <c r="DX936" s="2" t="n"/>
      <c r="DY936" s="2" t="n"/>
      <c r="DZ936" s="2" t="n"/>
      <c r="EA936" s="2" t="n"/>
      <c r="EB936" s="2" t="n"/>
      <c r="EC936" s="2" t="n"/>
    </row>
    <row r="937" ht="6.75" customHeight="1" s="118">
      <c r="A937" s="2" t="n"/>
      <c r="B937" s="2" t="n"/>
      <c r="C937" s="2" t="n"/>
      <c r="D937" s="2" t="n"/>
      <c r="E937" s="163" t="n"/>
      <c r="F937" s="164" t="n"/>
      <c r="G937" s="164" t="n"/>
      <c r="H937" s="164" t="n"/>
      <c r="I937" s="164" t="n"/>
      <c r="J937" s="164" t="n"/>
      <c r="K937" s="165" t="n"/>
      <c r="L937" s="164" t="n"/>
      <c r="M937" s="164" t="n"/>
      <c r="N937" s="164" t="n"/>
      <c r="O937" s="164" t="n"/>
      <c r="P937" s="164" t="n"/>
      <c r="Q937" s="164" t="n"/>
      <c r="R937" s="164" t="n"/>
      <c r="S937" s="164" t="n"/>
      <c r="T937" s="164" t="n"/>
      <c r="U937" s="164" t="n"/>
      <c r="V937" s="164" t="n"/>
      <c r="W937" s="164" t="n"/>
      <c r="X937" s="164" t="n"/>
      <c r="Y937" s="164" t="n"/>
      <c r="Z937" s="164" t="n"/>
      <c r="AA937" s="164" t="n"/>
      <c r="AB937" s="164" t="n"/>
      <c r="AC937" s="164" t="n"/>
      <c r="AD937" s="164" t="n"/>
      <c r="AE937" s="164" t="n"/>
      <c r="AF937" s="164" t="n"/>
      <c r="AG937" s="164" t="n"/>
      <c r="AH937" s="164" t="n"/>
      <c r="AI937" s="164" t="n"/>
      <c r="AJ937" s="164" t="n"/>
      <c r="AK937" s="164" t="n"/>
      <c r="AL937" s="164" t="n"/>
      <c r="AM937" s="164" t="n"/>
      <c r="AN937" s="164" t="n"/>
      <c r="AO937" s="164" t="n"/>
      <c r="AP937" s="164" t="n"/>
      <c r="AQ937" s="164" t="n"/>
      <c r="AR937" s="164" t="n"/>
      <c r="AS937" s="164" t="n"/>
      <c r="AT937" s="164" t="n"/>
      <c r="AU937" s="164" t="n"/>
      <c r="AV937" s="164" t="n"/>
      <c r="AW937" s="164" t="n"/>
      <c r="AX937" s="164" t="n"/>
      <c r="AY937" s="164" t="n"/>
      <c r="AZ937" s="164" t="n"/>
      <c r="BA937" s="164" t="n"/>
      <c r="BB937" s="164" t="n"/>
      <c r="BC937" s="164" t="n"/>
      <c r="BD937" s="164" t="n"/>
      <c r="BE937" s="164" t="n"/>
      <c r="BF937" s="164" t="n"/>
      <c r="BG937" s="164" t="n"/>
      <c r="BH937" s="164" t="n"/>
      <c r="BI937" s="165" t="n"/>
      <c r="BJ937" s="2" t="n"/>
      <c r="BK937" s="2" t="n"/>
      <c r="BL937" s="2" t="n"/>
      <c r="BM937" s="2" t="n"/>
      <c r="BN937" s="2" t="n"/>
      <c r="BO937" s="2" t="n"/>
      <c r="BP937" s="143" t="n"/>
      <c r="BV937" s="144" t="n"/>
      <c r="BW937" s="143" t="n"/>
      <c r="CG937" s="144" t="n"/>
      <c r="DU937" s="144" t="n"/>
      <c r="DV937" s="2" t="n"/>
      <c r="DW937" s="2" t="n"/>
      <c r="DX937" s="2" t="n"/>
      <c r="DY937" s="2" t="n"/>
      <c r="DZ937" s="2" t="n"/>
      <c r="EA937" s="2" t="n"/>
      <c r="EB937" s="2" t="n"/>
      <c r="EC937" s="2" t="n"/>
    </row>
    <row r="938" ht="6.75" customHeight="1" s="118">
      <c r="A938" s="2" t="n"/>
      <c r="B938" s="2" t="n"/>
      <c r="C938" s="2" t="n"/>
      <c r="D938" s="2" t="n"/>
      <c r="E938" s="166" t="inlineStr">
        <is>
          <t>現住所</t>
        </is>
      </c>
      <c r="F938" s="167" t="n"/>
      <c r="G938" s="167" t="n"/>
      <c r="H938" s="167" t="n"/>
      <c r="I938" s="167" t="n"/>
      <c r="J938" s="167" t="n"/>
      <c r="K938" s="168" t="n"/>
      <c r="L938" s="107" t="inlineStr">
        <is>
          <t>〒</t>
        </is>
      </c>
      <c r="M938" s="167" t="n"/>
      <c r="N938" s="167" t="n"/>
      <c r="O938" s="167" t="n"/>
      <c r="P938" s="169">
        <f>計算!$H$13</f>
        <v/>
      </c>
      <c r="Q938" s="167" t="n"/>
      <c r="R938" s="167" t="n"/>
      <c r="S938" s="167" t="n"/>
      <c r="T938" s="167" t="n"/>
      <c r="U938" s="167" t="n"/>
      <c r="V938" s="167" t="n"/>
      <c r="W938" s="167" t="n"/>
      <c r="X938" s="167" t="n"/>
      <c r="Y938" s="167" t="n"/>
      <c r="Z938" s="167" t="n"/>
      <c r="AA938" s="167" t="n"/>
      <c r="AB938" s="167" t="n"/>
      <c r="AC938" s="167" t="n"/>
      <c r="AD938" s="167" t="n"/>
      <c r="AE938" s="167" t="n"/>
      <c r="AF938" s="167" t="n"/>
      <c r="AG938" s="167" t="n"/>
      <c r="AH938" s="167" t="n"/>
      <c r="AI938" s="167" t="n"/>
      <c r="AJ938" s="167"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43" t="n"/>
      <c r="BV938" s="144" t="n"/>
      <c r="BW938" s="143" t="n"/>
      <c r="CG938" s="144" t="n"/>
      <c r="DU938" s="144" t="n"/>
      <c r="DV938" s="2" t="n"/>
      <c r="DW938" s="2" t="n"/>
      <c r="DX938" s="2" t="n"/>
      <c r="DY938" s="2" t="n"/>
      <c r="DZ938" s="2" t="n"/>
      <c r="EA938" s="2" t="n"/>
      <c r="EB938" s="2" t="n"/>
      <c r="EC938" s="2" t="n"/>
    </row>
    <row r="939" ht="4.5" customHeight="1" s="118">
      <c r="A939" s="2" t="n"/>
      <c r="B939" s="2" t="n"/>
      <c r="C939" s="2" t="n"/>
      <c r="D939" s="2" t="n"/>
      <c r="E939" s="143" t="n"/>
      <c r="K939" s="144" t="n"/>
      <c r="L939" s="143"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47" t="n"/>
      <c r="BQ939" s="148" t="n"/>
      <c r="BR939" s="148" t="n"/>
      <c r="BS939" s="148" t="n"/>
      <c r="BT939" s="148" t="n"/>
      <c r="BU939" s="148" t="n"/>
      <c r="BV939" s="149" t="n"/>
      <c r="BW939" s="147" t="n"/>
      <c r="BX939" s="148" t="n"/>
      <c r="BY939" s="148" t="n"/>
      <c r="BZ939" s="148" t="n"/>
      <c r="CA939" s="148" t="n"/>
      <c r="CB939" s="148" t="n"/>
      <c r="CC939" s="148" t="n"/>
      <c r="CD939" s="148" t="n"/>
      <c r="CE939" s="148" t="n"/>
      <c r="CF939" s="148" t="n"/>
      <c r="CG939" s="149" t="n"/>
      <c r="DU939" s="144" t="n"/>
      <c r="DV939" s="2" t="n"/>
      <c r="DW939" s="2" t="n"/>
      <c r="DX939" s="2" t="n"/>
      <c r="DY939" s="2" t="n"/>
      <c r="DZ939" s="2" t="n"/>
      <c r="EA939" s="2" t="n"/>
      <c r="EB939" s="2" t="n"/>
      <c r="EC939" s="2" t="n"/>
    </row>
    <row r="940" ht="6.75" customHeight="1" s="118">
      <c r="A940" s="2" t="n"/>
      <c r="B940" s="2" t="n"/>
      <c r="C940" s="2" t="n"/>
      <c r="D940" s="2" t="n"/>
      <c r="E940" s="143" t="n"/>
      <c r="K940" s="144" t="n"/>
      <c r="L940" s="143"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0" t="inlineStr">
        <is>
          <t>校内外の諸活動</t>
        </is>
      </c>
      <c r="BQ940" s="140" t="n"/>
      <c r="BR940" s="140" t="n"/>
      <c r="BS940" s="140" t="n"/>
      <c r="BT940" s="140" t="n"/>
      <c r="BU940" s="140" t="n"/>
      <c r="BV940" s="141" t="n"/>
      <c r="BW940" s="171">
        <f>計算!$AQ$13</f>
        <v/>
      </c>
      <c r="BX940" s="140" t="n"/>
      <c r="BY940" s="140" t="n"/>
      <c r="BZ940" s="140" t="n"/>
      <c r="CA940" s="140" t="n"/>
      <c r="CB940" s="140" t="n"/>
      <c r="CC940" s="140" t="n"/>
      <c r="CD940" s="140" t="n"/>
      <c r="CE940" s="140" t="n"/>
      <c r="CF940" s="140" t="n"/>
      <c r="CG940" s="140" t="n"/>
      <c r="CH940" s="140" t="n"/>
      <c r="CI940" s="140" t="n"/>
      <c r="CJ940" s="140" t="n"/>
      <c r="CK940" s="140" t="n"/>
      <c r="CL940" s="140" t="n"/>
      <c r="CM940" s="140" t="n"/>
      <c r="CN940" s="140" t="n"/>
      <c r="CO940" s="140" t="n"/>
      <c r="CP940" s="140" t="n"/>
      <c r="CQ940" s="140" t="n"/>
      <c r="CR940" s="140" t="n"/>
      <c r="CS940" s="140" t="n"/>
      <c r="CT940" s="140" t="n"/>
      <c r="CU940" s="140" t="n"/>
      <c r="CV940" s="140" t="n"/>
      <c r="CW940" s="140" t="n"/>
      <c r="CX940" s="140" t="n"/>
      <c r="CY940" s="140" t="n"/>
      <c r="CZ940" s="140" t="n"/>
      <c r="DA940" s="140" t="n"/>
      <c r="DB940" s="140" t="n"/>
      <c r="DC940" s="140" t="n"/>
      <c r="DD940" s="140" t="n"/>
      <c r="DE940" s="140" t="n"/>
      <c r="DF940" s="140" t="n"/>
      <c r="DG940" s="140" t="n"/>
      <c r="DH940" s="140" t="n"/>
      <c r="DI940" s="140" t="n"/>
      <c r="DJ940" s="140" t="n"/>
      <c r="DK940" s="140" t="n"/>
      <c r="DL940" s="140" t="n"/>
      <c r="DM940" s="140" t="n"/>
      <c r="DN940" s="140" t="n"/>
      <c r="DO940" s="140" t="n"/>
      <c r="DP940" s="140" t="n"/>
      <c r="DQ940" s="140" t="n"/>
      <c r="DR940" s="140" t="n"/>
      <c r="DS940" s="140" t="n"/>
      <c r="DT940" s="140" t="n"/>
      <c r="DU940" s="141" t="n"/>
      <c r="DV940" s="7" t="n"/>
      <c r="DW940" s="2" t="n"/>
      <c r="DX940" s="2" t="n"/>
      <c r="DY940" s="2" t="n"/>
      <c r="DZ940" s="2" t="n"/>
      <c r="EA940" s="2" t="n"/>
      <c r="EB940" s="2" t="n"/>
      <c r="EC940" s="2" t="n"/>
    </row>
    <row r="941" ht="6.75" customHeight="1" s="118">
      <c r="A941" s="2" t="n"/>
      <c r="B941" s="2" t="n"/>
      <c r="C941" s="2" t="n"/>
      <c r="D941" s="2" t="n"/>
      <c r="E941" s="143" t="n"/>
      <c r="K941" s="144" t="n"/>
      <c r="L941" s="172">
        <f>計算!$I$13</f>
        <v/>
      </c>
      <c r="BI941" s="144" t="n"/>
      <c r="BJ941" s="2" t="n"/>
      <c r="BK941" s="2" t="n"/>
      <c r="BL941" s="2" t="n"/>
      <c r="BM941" s="2" t="n"/>
      <c r="BN941" s="2" t="n"/>
      <c r="BO941" s="2" t="n"/>
      <c r="BP941" s="143" t="n"/>
      <c r="BV941" s="144" t="n"/>
      <c r="DU941" s="144" t="n"/>
      <c r="DV941" s="7" t="n"/>
      <c r="DW941" s="2" t="n"/>
      <c r="DX941" s="2" t="n"/>
      <c r="DY941" s="2" t="n"/>
      <c r="DZ941" s="2" t="n"/>
      <c r="EA941" s="2" t="n"/>
      <c r="EB941" s="2" t="n"/>
      <c r="EC941" s="2" t="n"/>
    </row>
    <row r="942" ht="6.75" customHeight="1" s="118">
      <c r="A942" s="2" t="n"/>
      <c r="B942" s="2" t="n"/>
      <c r="C942" s="2" t="n"/>
      <c r="D942" s="2" t="n"/>
      <c r="E942" s="143" t="n"/>
      <c r="K942" s="144" t="n"/>
      <c r="L942" s="143" t="n"/>
      <c r="BI942" s="144" t="n"/>
      <c r="BJ942" s="2" t="n"/>
      <c r="BK942" s="2" t="n"/>
      <c r="BL942" s="2" t="n"/>
      <c r="BM942" s="2" t="n"/>
      <c r="BN942" s="2" t="n"/>
      <c r="BO942" s="2" t="n"/>
      <c r="BP942" s="143" t="n"/>
      <c r="BV942" s="144" t="n"/>
      <c r="DU942" s="144" t="n"/>
      <c r="DV942" s="7" t="n"/>
      <c r="DW942" s="2" t="n"/>
      <c r="DX942" s="2" t="n"/>
      <c r="DY942" s="2" t="n"/>
      <c r="DZ942" s="2" t="n"/>
      <c r="EA942" s="2" t="n"/>
      <c r="EB942" s="2" t="n"/>
      <c r="EC942" s="2" t="n"/>
    </row>
    <row r="943" ht="6.75" customHeight="1" s="118">
      <c r="A943" s="2" t="n"/>
      <c r="B943" s="2" t="n"/>
      <c r="C943" s="2" t="n"/>
      <c r="D943" s="2" t="n"/>
      <c r="E943" s="147" t="n"/>
      <c r="F943" s="148" t="n"/>
      <c r="G943" s="148" t="n"/>
      <c r="H943" s="148" t="n"/>
      <c r="I943" s="148" t="n"/>
      <c r="J943" s="148" t="n"/>
      <c r="K943" s="149" t="n"/>
      <c r="L943" s="147" t="n"/>
      <c r="M943" s="148" t="n"/>
      <c r="N943" s="148" t="n"/>
      <c r="O943" s="148" t="n"/>
      <c r="P943" s="148" t="n"/>
      <c r="Q943" s="148" t="n"/>
      <c r="R943" s="148" t="n"/>
      <c r="S943" s="148" t="n"/>
      <c r="T943" s="148" t="n"/>
      <c r="U943" s="148" t="n"/>
      <c r="V943" s="148" t="n"/>
      <c r="W943" s="148" t="n"/>
      <c r="X943" s="148" t="n"/>
      <c r="Y943" s="148" t="n"/>
      <c r="Z943" s="148" t="n"/>
      <c r="AA943" s="148" t="n"/>
      <c r="AB943" s="148" t="n"/>
      <c r="AC943" s="148" t="n"/>
      <c r="AD943" s="148" t="n"/>
      <c r="AE943" s="148" t="n"/>
      <c r="AF943" s="148" t="n"/>
      <c r="AG943" s="148" t="n"/>
      <c r="AH943" s="148" t="n"/>
      <c r="AI943" s="148" t="n"/>
      <c r="AJ943" s="148" t="n"/>
      <c r="AK943" s="148" t="n"/>
      <c r="AL943" s="148" t="n"/>
      <c r="AM943" s="148" t="n"/>
      <c r="AN943" s="148" t="n"/>
      <c r="AO943" s="148" t="n"/>
      <c r="AP943" s="148" t="n"/>
      <c r="AQ943" s="148" t="n"/>
      <c r="AR943" s="148" t="n"/>
      <c r="AS943" s="148" t="n"/>
      <c r="AT943" s="148" t="n"/>
      <c r="AU943" s="148" t="n"/>
      <c r="AV943" s="148" t="n"/>
      <c r="AW943" s="148" t="n"/>
      <c r="AX943" s="148" t="n"/>
      <c r="AY943" s="148" t="n"/>
      <c r="AZ943" s="148" t="n"/>
      <c r="BA943" s="148" t="n"/>
      <c r="BB943" s="148" t="n"/>
      <c r="BC943" s="148" t="n"/>
      <c r="BD943" s="148" t="n"/>
      <c r="BE943" s="148" t="n"/>
      <c r="BF943" s="148" t="n"/>
      <c r="BG943" s="148" t="n"/>
      <c r="BH943" s="148" t="n"/>
      <c r="BI943" s="149" t="n"/>
      <c r="BJ943" s="2" t="n"/>
      <c r="BK943" s="2" t="n"/>
      <c r="BL943" s="2" t="n"/>
      <c r="BM943" s="2" t="n"/>
      <c r="BN943" s="2" t="n"/>
      <c r="BO943" s="2" t="n"/>
      <c r="BP943" s="143" t="n"/>
      <c r="BV943" s="144" t="n"/>
      <c r="DU943" s="144" t="n"/>
      <c r="DV943" s="7" t="n"/>
      <c r="DW943" s="2" t="n"/>
      <c r="DX943" s="2" t="n"/>
      <c r="DY943" s="2" t="n"/>
      <c r="DZ943" s="2" t="n"/>
      <c r="EA943" s="2" t="n"/>
      <c r="EB943" s="2" t="n"/>
      <c r="EC943" s="2" t="n"/>
    </row>
    <row r="944" ht="6.75" customHeight="1" s="118">
      <c r="A944" s="2" t="n"/>
      <c r="B944" s="2" t="n"/>
      <c r="C944" s="2" t="n"/>
      <c r="D944" s="2" t="n"/>
      <c r="E944" s="161" t="inlineStr">
        <is>
          <t>ふ り が な</t>
        </is>
      </c>
      <c r="F944" s="140" t="n"/>
      <c r="G944" s="140" t="n"/>
      <c r="H944" s="140" t="n"/>
      <c r="I944" s="140" t="n"/>
      <c r="J944" s="140" t="n"/>
      <c r="K944" s="141" t="n"/>
      <c r="L944" s="162">
        <f>計算!$M$13</f>
        <v/>
      </c>
      <c r="M944" s="140" t="n"/>
      <c r="N944" s="140" t="n"/>
      <c r="O944" s="140" t="n"/>
      <c r="P944" s="140" t="n"/>
      <c r="Q944" s="140" t="n"/>
      <c r="R944" s="140" t="n"/>
      <c r="S944" s="140" t="n"/>
      <c r="T944" s="140" t="n"/>
      <c r="U944" s="140" t="n"/>
      <c r="V944" s="140" t="n"/>
      <c r="W944" s="140" t="n"/>
      <c r="X944" s="140" t="n"/>
      <c r="Y944" s="140" t="n"/>
      <c r="Z944" s="140" t="n"/>
      <c r="AA944" s="140" t="n"/>
      <c r="AB944" s="140" t="n"/>
      <c r="AC944" s="140" t="n"/>
      <c r="AD944" s="140" t="n"/>
      <c r="AE944" s="140" t="n"/>
      <c r="AF944" s="140" t="n"/>
      <c r="AG944" s="140" t="n"/>
      <c r="AH944" s="140" t="n"/>
      <c r="AI944" s="140" t="n"/>
      <c r="AJ944" s="140" t="n"/>
      <c r="AK944" s="140" t="n"/>
      <c r="AL944" s="140" t="n"/>
      <c r="AM944" s="140" t="n"/>
      <c r="AN944" s="140" t="n"/>
      <c r="AO944" s="140" t="n"/>
      <c r="AP944" s="140" t="n"/>
      <c r="AQ944" s="140" t="n"/>
      <c r="AR944" s="140" t="n"/>
      <c r="AS944" s="140" t="n"/>
      <c r="AT944" s="140" t="n"/>
      <c r="AU944" s="140" t="n"/>
      <c r="AV944" s="140" t="n"/>
      <c r="AW944" s="140" t="n"/>
      <c r="AX944" s="140" t="n"/>
      <c r="AY944" s="140" t="n"/>
      <c r="AZ944" s="140" t="n"/>
      <c r="BA944" s="140" t="n"/>
      <c r="BB944" s="140" t="n"/>
      <c r="BC944" s="140" t="n"/>
      <c r="BD944" s="140" t="n"/>
      <c r="BE944" s="140" t="n"/>
      <c r="BF944" s="140" t="n"/>
      <c r="BG944" s="140" t="n"/>
      <c r="BH944" s="140" t="n"/>
      <c r="BI944" s="141" t="n"/>
      <c r="BJ944" s="2" t="n"/>
      <c r="BK944" s="2" t="n"/>
      <c r="BL944" s="2" t="n"/>
      <c r="BM944" s="2" t="n"/>
      <c r="BN944" s="2" t="n"/>
      <c r="BO944" s="2" t="n"/>
      <c r="BP944" s="143" t="n"/>
      <c r="BV944" s="144" t="n"/>
      <c r="DU944" s="144" t="n"/>
      <c r="DV944" s="7" t="n"/>
      <c r="DW944" s="2" t="n"/>
      <c r="DX944" s="2" t="n"/>
      <c r="DY944" s="2" t="n"/>
      <c r="DZ944" s="2" t="n"/>
      <c r="EA944" s="2" t="n"/>
      <c r="EB944" s="2" t="n"/>
      <c r="EC944" s="2" t="n"/>
    </row>
    <row r="945" ht="6.75" customHeight="1" s="118">
      <c r="A945" s="2" t="n"/>
      <c r="B945" s="2" t="n"/>
      <c r="C945" s="2" t="n"/>
      <c r="D945" s="2" t="n"/>
      <c r="E945" s="143" t="n"/>
      <c r="K945" s="144" t="n"/>
      <c r="BI945" s="144" t="n"/>
      <c r="BJ945" s="2" t="n"/>
      <c r="BK945" s="2" t="n"/>
      <c r="BL945" s="2" t="n"/>
      <c r="BM945" s="2" t="n"/>
      <c r="BN945" s="2" t="n"/>
      <c r="BO945" s="2" t="n"/>
      <c r="BP945" s="143" t="n"/>
      <c r="BV945" s="144" t="n"/>
      <c r="DU945" s="144" t="n"/>
      <c r="DV945" s="7" t="n"/>
      <c r="DW945" s="2" t="n"/>
      <c r="DX945" s="2" t="n"/>
      <c r="DY945" s="2" t="n"/>
      <c r="DZ945" s="2" t="n"/>
      <c r="EA945" s="2" t="n"/>
      <c r="EB945" s="2" t="n"/>
      <c r="EC945" s="2" t="n"/>
    </row>
    <row r="946" ht="6.75" customHeight="1" s="118">
      <c r="A946" s="2" t="n"/>
      <c r="B946" s="2" t="n"/>
      <c r="C946" s="2" t="n"/>
      <c r="D946" s="2" t="n"/>
      <c r="E946" s="163" t="n"/>
      <c r="F946" s="164" t="n"/>
      <c r="G946" s="164" t="n"/>
      <c r="H946" s="164" t="n"/>
      <c r="I946" s="164" t="n"/>
      <c r="J946" s="164" t="n"/>
      <c r="K946" s="165" t="n"/>
      <c r="L946" s="164" t="n"/>
      <c r="M946" s="164" t="n"/>
      <c r="N946" s="164" t="n"/>
      <c r="O946" s="164" t="n"/>
      <c r="P946" s="164" t="n"/>
      <c r="Q946" s="164" t="n"/>
      <c r="R946" s="164" t="n"/>
      <c r="S946" s="164" t="n"/>
      <c r="T946" s="164" t="n"/>
      <c r="U946" s="164" t="n"/>
      <c r="V946" s="164" t="n"/>
      <c r="W946" s="164" t="n"/>
      <c r="X946" s="164" t="n"/>
      <c r="Y946" s="164" t="n"/>
      <c r="Z946" s="164" t="n"/>
      <c r="AA946" s="164" t="n"/>
      <c r="AB946" s="164" t="n"/>
      <c r="AC946" s="164" t="n"/>
      <c r="AD946" s="164" t="n"/>
      <c r="AE946" s="164" t="n"/>
      <c r="AF946" s="164" t="n"/>
      <c r="AG946" s="164" t="n"/>
      <c r="AH946" s="164" t="n"/>
      <c r="AI946" s="164" t="n"/>
      <c r="AJ946" s="164" t="n"/>
      <c r="AK946" s="164" t="n"/>
      <c r="AL946" s="164" t="n"/>
      <c r="AM946" s="164" t="n"/>
      <c r="AN946" s="164" t="n"/>
      <c r="AO946" s="164" t="n"/>
      <c r="AP946" s="164" t="n"/>
      <c r="AQ946" s="164" t="n"/>
      <c r="AR946" s="164" t="n"/>
      <c r="AS946" s="164" t="n"/>
      <c r="AT946" s="164" t="n"/>
      <c r="AU946" s="164" t="n"/>
      <c r="AV946" s="164" t="n"/>
      <c r="AW946" s="164" t="n"/>
      <c r="AX946" s="164" t="n"/>
      <c r="AY946" s="164" t="n"/>
      <c r="AZ946" s="164" t="n"/>
      <c r="BA946" s="164" t="n"/>
      <c r="BB946" s="164" t="n"/>
      <c r="BC946" s="164" t="n"/>
      <c r="BD946" s="164" t="n"/>
      <c r="BE946" s="164" t="n"/>
      <c r="BF946" s="164" t="n"/>
      <c r="BG946" s="164" t="n"/>
      <c r="BH946" s="164" t="n"/>
      <c r="BI946" s="165" t="n"/>
      <c r="BJ946" s="2" t="n"/>
      <c r="BK946" s="2" t="n"/>
      <c r="BL946" s="2" t="n"/>
      <c r="BM946" s="2" t="n"/>
      <c r="BN946" s="2" t="n"/>
      <c r="BO946" s="2" t="n"/>
      <c r="BP946" s="143" t="n"/>
      <c r="BV946" s="144" t="n"/>
      <c r="DU946" s="144" t="n"/>
      <c r="DV946" s="7" t="n"/>
      <c r="DW946" s="2" t="n"/>
      <c r="DX946" s="2" t="n"/>
      <c r="DY946" s="2" t="n"/>
      <c r="DZ946" s="2" t="n"/>
      <c r="EA946" s="2" t="n"/>
      <c r="EB946" s="2" t="n"/>
      <c r="EC946" s="2" t="n"/>
    </row>
    <row r="947" ht="6.75" customHeight="1" s="118">
      <c r="A947" s="2" t="n"/>
      <c r="B947" s="2" t="n"/>
      <c r="C947" s="2" t="n"/>
      <c r="D947" s="2" t="n"/>
      <c r="E947" s="166" t="inlineStr">
        <is>
          <t>連絡先</t>
        </is>
      </c>
      <c r="F947" s="167" t="n"/>
      <c r="G947" s="167" t="n"/>
      <c r="H947" s="167" t="n"/>
      <c r="I947" s="167" t="n"/>
      <c r="J947" s="167" t="n"/>
      <c r="K947" s="168" t="n"/>
      <c r="L947" s="107" t="inlineStr">
        <is>
          <t>〒</t>
        </is>
      </c>
      <c r="M947" s="167" t="n"/>
      <c r="N947" s="167" t="n"/>
      <c r="O947" s="167" t="n"/>
      <c r="P947" s="173">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43" t="n"/>
      <c r="BV947" s="144" t="n"/>
      <c r="DU947" s="144" t="n"/>
      <c r="DV947" s="7" t="n"/>
      <c r="DW947" s="2" t="n"/>
      <c r="DX947" s="2" t="n"/>
      <c r="DY947" s="2" t="n"/>
      <c r="DZ947" s="2" t="n"/>
      <c r="EA947" s="2" t="n"/>
      <c r="EB947" s="2" t="n"/>
      <c r="EC947" s="2" t="n"/>
    </row>
    <row r="948" ht="6.75" customHeight="1" s="118">
      <c r="A948" s="2" t="n"/>
      <c r="B948" s="2" t="n"/>
      <c r="C948" s="2" t="n"/>
      <c r="D948" s="2" t="n"/>
      <c r="E948" s="143" t="n"/>
      <c r="K948" s="144" t="n"/>
      <c r="L948" s="143"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43" t="n"/>
      <c r="BV948" s="144" t="n"/>
      <c r="DU948" s="144" t="n"/>
      <c r="DV948" s="7" t="n"/>
      <c r="DW948" s="2" t="n"/>
      <c r="DX948" s="2" t="n"/>
      <c r="DY948" s="2" t="n"/>
      <c r="DZ948" s="2" t="n"/>
      <c r="EA948" s="2" t="n"/>
      <c r="EB948" s="2" t="n"/>
      <c r="EC948" s="2" t="n"/>
    </row>
    <row r="949" ht="6.75" customHeight="1" s="118">
      <c r="A949" s="2" t="n"/>
      <c r="B949" s="2" t="n"/>
      <c r="C949" s="2" t="n"/>
      <c r="D949" s="2" t="n"/>
      <c r="E949" s="143" t="n"/>
      <c r="K949" s="144" t="n"/>
      <c r="L949" s="143"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43" t="n"/>
      <c r="BV949" s="144" t="n"/>
      <c r="DU949" s="144" t="n"/>
      <c r="DV949" s="7" t="n"/>
      <c r="DW949" s="2" t="n"/>
      <c r="DX949" s="2" t="n"/>
      <c r="DY949" s="2" t="n"/>
      <c r="DZ949" s="2" t="n"/>
      <c r="EA949" s="2" t="n"/>
      <c r="EB949" s="2" t="n"/>
      <c r="EC949" s="2" t="n"/>
    </row>
    <row r="950" ht="6.75" customHeight="1" s="118">
      <c r="A950" s="2" t="n"/>
      <c r="B950" s="2" t="n"/>
      <c r="C950" s="2" t="n"/>
      <c r="D950" s="2" t="n"/>
      <c r="E950" s="143" t="n"/>
      <c r="K950" s="144" t="n"/>
      <c r="L950" s="174">
        <f>計算!$L$13</f>
        <v/>
      </c>
      <c r="BI950" s="144" t="n"/>
      <c r="BJ950" s="2" t="n"/>
      <c r="BK950" s="2" t="n"/>
      <c r="BL950" s="2" t="n"/>
      <c r="BM950" s="2" t="n"/>
      <c r="BN950" s="2" t="n"/>
      <c r="BO950" s="2" t="n"/>
      <c r="BP950" s="143" t="n"/>
      <c r="BV950" s="144" t="n"/>
      <c r="DU950" s="144" t="n"/>
      <c r="DV950" s="7" t="n"/>
      <c r="DW950" s="2" t="n"/>
      <c r="DX950" s="2" t="n"/>
      <c r="DY950" s="2" t="n"/>
      <c r="DZ950" s="2" t="n"/>
      <c r="EA950" s="2" t="n"/>
      <c r="EB950" s="2" t="n"/>
      <c r="EC950" s="2" t="n"/>
    </row>
    <row r="951" ht="6.75" customHeight="1" s="118">
      <c r="A951" s="2" t="n"/>
      <c r="B951" s="2" t="n"/>
      <c r="C951" s="2" t="n"/>
      <c r="D951" s="2" t="n"/>
      <c r="E951" s="147" t="n"/>
      <c r="F951" s="148" t="n"/>
      <c r="G951" s="148" t="n"/>
      <c r="H951" s="148" t="n"/>
      <c r="I951" s="148" t="n"/>
      <c r="J951" s="148" t="n"/>
      <c r="K951" s="149" t="n"/>
      <c r="L951" s="148" t="n"/>
      <c r="M951" s="148" t="n"/>
      <c r="N951" s="148" t="n"/>
      <c r="O951" s="148" t="n"/>
      <c r="P951" s="148" t="n"/>
      <c r="Q951" s="148" t="n"/>
      <c r="R951" s="148" t="n"/>
      <c r="S951" s="148" t="n"/>
      <c r="T951" s="148" t="n"/>
      <c r="U951" s="148" t="n"/>
      <c r="V951" s="148" t="n"/>
      <c r="W951" s="148" t="n"/>
      <c r="X951" s="148" t="n"/>
      <c r="Y951" s="148" t="n"/>
      <c r="Z951" s="148" t="n"/>
      <c r="AA951" s="148" t="n"/>
      <c r="AB951" s="148" t="n"/>
      <c r="AC951" s="148" t="n"/>
      <c r="AD951" s="148" t="n"/>
      <c r="AE951" s="148" t="n"/>
      <c r="AF951" s="148" t="n"/>
      <c r="AG951" s="148" t="n"/>
      <c r="AH951" s="148" t="n"/>
      <c r="AI951" s="148" t="n"/>
      <c r="AJ951" s="148" t="n"/>
      <c r="AK951" s="148" t="n"/>
      <c r="AL951" s="148" t="n"/>
      <c r="AM951" s="148" t="n"/>
      <c r="AN951" s="148" t="n"/>
      <c r="AO951" s="148" t="n"/>
      <c r="AP951" s="148" t="n"/>
      <c r="AQ951" s="148" t="n"/>
      <c r="AR951" s="148" t="n"/>
      <c r="AS951" s="148" t="n"/>
      <c r="AT951" s="148" t="n"/>
      <c r="AU951" s="148" t="n"/>
      <c r="AV951" s="148" t="n"/>
      <c r="AW951" s="148" t="n"/>
      <c r="AX951" s="148" t="n"/>
      <c r="AY951" s="148" t="n"/>
      <c r="AZ951" s="148" t="n"/>
      <c r="BA951" s="148" t="n"/>
      <c r="BB951" s="148" t="n"/>
      <c r="BC951" s="148" t="n"/>
      <c r="BD951" s="148" t="n"/>
      <c r="BE951" s="148" t="n"/>
      <c r="BF951" s="148" t="n"/>
      <c r="BG951" s="148" t="n"/>
      <c r="BH951" s="148" t="n"/>
      <c r="BI951" s="149" t="n"/>
      <c r="BJ951" s="2" t="n"/>
      <c r="BK951" s="2" t="n"/>
      <c r="BL951" s="2" t="n"/>
      <c r="BM951" s="2" t="n"/>
      <c r="BN951" s="2" t="n"/>
      <c r="BO951" s="2" t="n"/>
      <c r="BP951" s="143" t="n"/>
      <c r="BV951" s="144" t="n"/>
      <c r="DU951" s="144"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43" t="n"/>
      <c r="BV952" s="144" t="n"/>
      <c r="DU952" s="144"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43" t="n"/>
      <c r="BV953" s="144" t="n"/>
      <c r="DU953" s="144"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43" t="n"/>
      <c r="BV954" s="144" t="n"/>
      <c r="DU954" s="144"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43" t="n"/>
      <c r="BV955" s="144" t="n"/>
      <c r="DU955" s="144"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43" t="n"/>
      <c r="BV956" s="144" t="n"/>
      <c r="DU956" s="144"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75" t="n"/>
      <c r="BQ957" s="140" t="n"/>
      <c r="BR957" s="176" t="n"/>
      <c r="BS957" s="140" t="n"/>
      <c r="BT957" s="140" t="n"/>
      <c r="BU957" s="28" t="n"/>
      <c r="BV957" s="29" t="n"/>
      <c r="BW957" s="177">
        <f>計算!$AR$13</f>
        <v/>
      </c>
      <c r="BX957" s="140" t="n"/>
      <c r="BY957" s="140" t="n"/>
      <c r="BZ957" s="140" t="n"/>
      <c r="CA957" s="140" t="n"/>
      <c r="CB957" s="140" t="n"/>
      <c r="CC957" s="140" t="n"/>
      <c r="CD957" s="140" t="n"/>
      <c r="CE957" s="140" t="n"/>
      <c r="CF957" s="140" t="n"/>
      <c r="CG957" s="140" t="n"/>
      <c r="CH957" s="140" t="n"/>
      <c r="CI957" s="140" t="n"/>
      <c r="CJ957" s="140" t="n"/>
      <c r="CK957" s="140" t="n"/>
      <c r="CL957" s="140" t="n"/>
      <c r="CM957" s="140" t="n"/>
      <c r="CN957" s="140" t="n"/>
      <c r="CO957" s="140" t="n"/>
      <c r="CP957" s="140" t="n"/>
      <c r="CQ957" s="140" t="n"/>
      <c r="CR957" s="140" t="n"/>
      <c r="CS957" s="140" t="n"/>
      <c r="CT957" s="140" t="n"/>
      <c r="CU957" s="140" t="n"/>
      <c r="CV957" s="140" t="n"/>
      <c r="CW957" s="140" t="n"/>
      <c r="CX957" s="140" t="n"/>
      <c r="CY957" s="140" t="n"/>
      <c r="CZ957" s="140" t="n"/>
      <c r="DA957" s="140" t="n"/>
      <c r="DB957" s="140" t="n"/>
      <c r="DC957" s="140" t="n"/>
      <c r="DD957" s="140" t="n"/>
      <c r="DE957" s="140" t="n"/>
      <c r="DF957" s="140" t="n"/>
      <c r="DG957" s="140" t="n"/>
      <c r="DH957" s="140" t="n"/>
      <c r="DI957" s="140" t="n"/>
      <c r="DJ957" s="140" t="n"/>
      <c r="DK957" s="140" t="n"/>
      <c r="DL957" s="140" t="n"/>
      <c r="DM957" s="140" t="n"/>
      <c r="DN957" s="140" t="n"/>
      <c r="DO957" s="140" t="n"/>
      <c r="DP957" s="140" t="n"/>
      <c r="DQ957" s="140" t="n"/>
      <c r="DR957" s="140" t="n"/>
      <c r="DS957" s="140" t="n"/>
      <c r="DT957" s="140" t="n"/>
      <c r="DU957" s="141"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43" t="n"/>
      <c r="BU958" s="31" t="n"/>
      <c r="BV958" s="32" t="n"/>
      <c r="DU958" s="144"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43" t="n"/>
      <c r="BU959" s="72" t="n"/>
      <c r="BV959" s="144" t="n"/>
      <c r="DU959" s="144"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43" t="n"/>
      <c r="BV960" s="144" t="n"/>
      <c r="DU960" s="144"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43" t="n"/>
      <c r="BV961" s="144" t="n"/>
      <c r="DU961" s="144"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43" t="n"/>
      <c r="BV962" s="144" t="n"/>
      <c r="DU962" s="144" t="n"/>
      <c r="DV962" s="7" t="n"/>
      <c r="DW962" s="2" t="n"/>
      <c r="DX962" s="2" t="n"/>
      <c r="DY962" s="2" t="n"/>
      <c r="DZ962" s="2" t="n"/>
      <c r="EA962" s="2" t="n"/>
      <c r="EB962" s="2" t="n"/>
      <c r="EC962" s="2" t="n"/>
    </row>
    <row r="963" ht="6.75" customHeight="1" s="118">
      <c r="A963" s="2" t="n"/>
      <c r="B963" s="2" t="n"/>
      <c r="C963" s="2" t="n"/>
      <c r="D963" s="2" t="n"/>
      <c r="E963" s="178" t="inlineStr">
        <is>
          <t>在籍校</t>
        </is>
      </c>
      <c r="F963" s="140" t="n"/>
      <c r="G963" s="140" t="n"/>
      <c r="H963" s="140" t="n"/>
      <c r="I963" s="140" t="n"/>
      <c r="J963" s="140" t="n"/>
      <c r="K963" s="141"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0" t="n"/>
      <c r="AY963" s="140" t="n"/>
      <c r="AZ963" s="140" t="n"/>
      <c r="BA963" s="140" t="n"/>
      <c r="BB963" s="140" t="n"/>
      <c r="BC963" s="140" t="n"/>
      <c r="BD963" s="140" t="n"/>
      <c r="BE963" s="140" t="n"/>
      <c r="BF963" s="140" t="n"/>
      <c r="BG963" s="140" t="n"/>
      <c r="BH963" s="140" t="n"/>
      <c r="BI963" s="141" t="n"/>
      <c r="BJ963" s="2" t="n"/>
      <c r="BK963" s="2" t="n"/>
      <c r="BL963" s="2" t="n"/>
      <c r="BM963" s="2" t="n"/>
      <c r="BN963" s="2" t="n"/>
      <c r="BO963" s="2" t="n"/>
      <c r="BP963" s="143" t="n"/>
      <c r="BV963" s="144" t="n"/>
      <c r="DU963" s="144" t="n"/>
      <c r="DV963" s="2" t="n"/>
      <c r="DW963" s="2" t="n"/>
      <c r="DX963" s="2" t="n"/>
      <c r="DY963" s="2" t="n"/>
      <c r="DZ963" s="2" t="n"/>
      <c r="EA963" s="2" t="n"/>
      <c r="EB963" s="2" t="n"/>
      <c r="EC963" s="2" t="n"/>
    </row>
    <row r="964" ht="6.75" customHeight="1" s="118">
      <c r="A964" s="2" t="n"/>
      <c r="B964" s="2" t="n"/>
      <c r="C964" s="2" t="n"/>
      <c r="D964" s="2" t="n"/>
      <c r="E964" s="143" t="n"/>
      <c r="K964" s="144" t="n"/>
      <c r="L964" s="36" t="n"/>
      <c r="M964" s="19" t="n"/>
      <c r="N964" s="19" t="n"/>
      <c r="O964" s="19" t="n"/>
      <c r="P964" s="19" t="n"/>
      <c r="Q964" s="19" t="n"/>
      <c r="R964" s="19" t="n"/>
      <c r="S964" s="19" t="n"/>
      <c r="T964" s="19" t="n"/>
      <c r="U964" s="19" t="n"/>
      <c r="V964" s="19" t="n"/>
      <c r="W964" s="19" t="n"/>
      <c r="X964" s="37" t="n"/>
      <c r="Y964" s="179">
        <f>計算!$N$13</f>
        <v/>
      </c>
      <c r="BI964" s="144" t="n"/>
      <c r="BJ964" s="2" t="n"/>
      <c r="BK964" s="2" t="n"/>
      <c r="BL964" s="2" t="n"/>
      <c r="BM964" s="2" t="n"/>
      <c r="BN964" s="2" t="n"/>
      <c r="BO964" s="2" t="n"/>
      <c r="BP964" s="143" t="n"/>
      <c r="BV964" s="144" t="n"/>
      <c r="DU964" s="144" t="n"/>
      <c r="DV964" s="2" t="n"/>
      <c r="DW964" s="2" t="n"/>
      <c r="DX964" s="2" t="n"/>
      <c r="DY964" s="2" t="n"/>
      <c r="DZ964" s="2" t="n"/>
      <c r="EA964" s="2" t="n"/>
      <c r="EB964" s="2" t="n"/>
      <c r="EC964" s="2" t="n"/>
    </row>
    <row r="965" ht="6.75" customHeight="1" s="118">
      <c r="A965" s="2" t="n"/>
      <c r="B965" s="2" t="n"/>
      <c r="C965" s="2" t="n"/>
      <c r="D965" s="2" t="n"/>
      <c r="E965" s="143" t="n"/>
      <c r="K965" s="144" t="n"/>
      <c r="L965" s="36" t="n"/>
      <c r="M965" s="19" t="n"/>
      <c r="N965" s="19" t="n"/>
      <c r="O965" s="19" t="n"/>
      <c r="P965" s="180">
        <f>IF(計算!$B$13="","",設定!$B$6)&amp;""</f>
        <v/>
      </c>
      <c r="S965" s="11" t="n"/>
      <c r="T965" s="11" t="n"/>
      <c r="U965" s="181">
        <f>IF(計算!$B$13="","",設定!$B$7)&amp;""</f>
        <v/>
      </c>
      <c r="W965" s="11" t="n"/>
      <c r="X965" s="12" t="n"/>
      <c r="Y965" s="143" t="n"/>
      <c r="BI965" s="144" t="n"/>
      <c r="BJ965" s="2" t="n"/>
      <c r="BK965" s="2" t="n"/>
      <c r="BL965" s="2" t="n"/>
      <c r="BM965" s="2" t="n"/>
      <c r="BN965" s="2" t="n"/>
      <c r="BO965" s="2" t="n"/>
      <c r="BP965" s="143" t="n"/>
      <c r="BV965" s="144" t="n"/>
      <c r="DU965" s="144" t="n"/>
      <c r="DV965" s="2" t="n"/>
      <c r="DW965" s="2" t="n"/>
      <c r="DX965" s="2" t="n"/>
      <c r="DY965" s="2" t="n"/>
      <c r="DZ965" s="2" t="n"/>
      <c r="EA965" s="2" t="n"/>
      <c r="EB965" s="2" t="n"/>
      <c r="EC965" s="2" t="n"/>
    </row>
    <row r="966" ht="6.75" customHeight="1" s="118">
      <c r="A966" s="2" t="n"/>
      <c r="B966" s="2" t="n"/>
      <c r="C966" s="2" t="n"/>
      <c r="D966" s="2" t="n"/>
      <c r="E966" s="143" t="n"/>
      <c r="K966" s="144" t="n"/>
      <c r="L966" s="92" t="inlineStr">
        <is>
          <t>令和</t>
        </is>
      </c>
      <c r="S966" s="52" t="inlineStr">
        <is>
          <t>年</t>
        </is>
      </c>
      <c r="W966" s="53" t="inlineStr">
        <is>
          <t>月</t>
        </is>
      </c>
      <c r="X966" s="144" t="n"/>
      <c r="Y966" s="143" t="n"/>
      <c r="BI966" s="144" t="n"/>
      <c r="BJ966" s="2" t="n"/>
      <c r="BK966" s="2" t="n"/>
      <c r="BL966" s="2" t="n"/>
      <c r="BM966" s="2" t="n"/>
      <c r="BN966" s="2" t="n"/>
      <c r="BO966" s="2" t="n"/>
      <c r="BP966" s="143" t="n"/>
      <c r="BV966" s="144" t="n"/>
      <c r="DU966" s="144" t="n"/>
      <c r="DV966" s="2" t="n"/>
      <c r="DW966" s="2" t="n"/>
      <c r="DX966" s="2" t="n"/>
      <c r="DY966" s="2" t="n"/>
      <c r="DZ966" s="2" t="n"/>
      <c r="EA966" s="2" t="n"/>
      <c r="EB966" s="2" t="n"/>
      <c r="EC966" s="2" t="n"/>
    </row>
    <row r="967" ht="6.75" customHeight="1" s="118">
      <c r="A967" s="2" t="n"/>
      <c r="B967" s="2" t="n"/>
      <c r="C967" s="2" t="n"/>
      <c r="D967" s="2" t="n"/>
      <c r="E967" s="143" t="n"/>
      <c r="K967" s="144" t="n"/>
      <c r="L967" s="143" t="n"/>
      <c r="X967" s="144" t="n"/>
      <c r="Y967" s="143" t="n"/>
      <c r="AW967" s="75" t="inlineStr">
        <is>
          <t>卒業</t>
        </is>
      </c>
      <c r="BI967" s="144" t="n"/>
      <c r="BJ967" s="2" t="n"/>
      <c r="BK967" s="2" t="n"/>
      <c r="BL967" s="2" t="n"/>
      <c r="BM967" s="2" t="n"/>
      <c r="BN967" s="2" t="n"/>
      <c r="BO967" s="2" t="n"/>
      <c r="BP967" s="143" t="n"/>
      <c r="BV967" s="144" t="n"/>
      <c r="DU967" s="144" t="n"/>
      <c r="DV967" s="2" t="n"/>
      <c r="DW967" s="2" t="n"/>
      <c r="DX967" s="2" t="n"/>
      <c r="DY967" s="2" t="n"/>
      <c r="DZ967" s="2" t="n"/>
      <c r="EA967" s="2" t="n"/>
      <c r="EB967" s="2" t="n"/>
      <c r="EC967" s="2" t="n"/>
    </row>
    <row r="968" ht="6.75" customHeight="1" s="118">
      <c r="A968" s="2" t="n"/>
      <c r="B968" s="2" t="n"/>
      <c r="C968" s="2" t="n"/>
      <c r="D968" s="2" t="n"/>
      <c r="E968" s="143" t="n"/>
      <c r="K968" s="144" t="n"/>
      <c r="L968" s="36" t="n"/>
      <c r="M968" s="19" t="n"/>
      <c r="N968" s="19" t="n"/>
      <c r="O968" s="19" t="n"/>
      <c r="P968" s="19" t="n"/>
      <c r="Q968" s="19" t="n"/>
      <c r="R968" s="19" t="n"/>
      <c r="S968" s="19" t="n"/>
      <c r="T968" s="19" t="n"/>
      <c r="U968" s="19" t="n"/>
      <c r="V968" s="19" t="n"/>
      <c r="W968" s="19" t="n"/>
      <c r="X968" s="37" t="n"/>
      <c r="Y968" s="143" t="n"/>
      <c r="BI968" s="144" t="n"/>
      <c r="BJ968" s="2" t="n"/>
      <c r="BK968" s="2" t="n"/>
      <c r="BL968" s="2" t="n"/>
      <c r="BM968" s="2" t="n"/>
      <c r="BN968" s="2" t="n"/>
      <c r="BO968" s="2" t="n"/>
      <c r="BP968" s="143" t="n"/>
      <c r="BV968" s="144" t="n"/>
      <c r="DU968" s="144" t="n"/>
      <c r="DV968" s="2" t="n"/>
      <c r="DW968" s="2" t="n"/>
      <c r="DX968" s="2" t="n"/>
      <c r="DY968" s="2" t="n"/>
      <c r="DZ968" s="2" t="n"/>
      <c r="EA968" s="2" t="n"/>
      <c r="EB968" s="2" t="n"/>
      <c r="EC968" s="2" t="n"/>
    </row>
    <row r="969" ht="6.75" customHeight="1" s="118">
      <c r="A969" s="2" t="n"/>
      <c r="B969" s="2" t="n"/>
      <c r="C969" s="2" t="n"/>
      <c r="D969" s="2" t="n"/>
      <c r="E969" s="143" t="n"/>
      <c r="K969" s="144" t="n"/>
      <c r="L969" s="36" t="n"/>
      <c r="M969" s="19" t="n"/>
      <c r="N969" s="19" t="n"/>
      <c r="O969" s="19" t="n"/>
      <c r="P969" s="19" t="n"/>
      <c r="Q969" s="19" t="n"/>
      <c r="R969" s="19" t="n"/>
      <c r="S969" s="19" t="n"/>
      <c r="T969" s="19" t="n"/>
      <c r="U969" s="19" t="n"/>
      <c r="V969" s="19" t="n"/>
      <c r="W969" s="19" t="n"/>
      <c r="X969" s="37" t="n"/>
      <c r="Y969" s="143" t="n"/>
      <c r="BI969" s="144" t="n"/>
      <c r="BJ969" s="2" t="n"/>
      <c r="BK969" s="2" t="n"/>
      <c r="BL969" s="2" t="n"/>
      <c r="BM969" s="2" t="n"/>
      <c r="BN969" s="2" t="n"/>
      <c r="BO969" s="2" t="n"/>
      <c r="BP969" s="143" t="n"/>
      <c r="BV969" s="144" t="n"/>
      <c r="DU969" s="144" t="n"/>
      <c r="DV969" s="2" t="n"/>
      <c r="DW969" s="2" t="n"/>
      <c r="DX969" s="2" t="n"/>
      <c r="DY969" s="2" t="n"/>
      <c r="DZ969" s="2" t="n"/>
      <c r="EA969" s="2" t="n"/>
      <c r="EB969" s="2" t="n"/>
      <c r="EC969" s="2" t="n"/>
    </row>
    <row r="970" ht="6.75" customHeight="1" s="118">
      <c r="A970" s="2" t="n"/>
      <c r="B970" s="2" t="n"/>
      <c r="C970" s="2" t="n"/>
      <c r="D970" s="2" t="n"/>
      <c r="E970" s="147" t="n"/>
      <c r="F970" s="148" t="n"/>
      <c r="G970" s="148" t="n"/>
      <c r="H970" s="148" t="n"/>
      <c r="I970" s="148" t="n"/>
      <c r="J970" s="148" t="n"/>
      <c r="K970" s="149"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48" t="n"/>
      <c r="AX970" s="148" t="n"/>
      <c r="AY970" s="148" t="n"/>
      <c r="AZ970" s="148" t="n"/>
      <c r="BA970" s="148" t="n"/>
      <c r="BB970" s="148" t="n"/>
      <c r="BC970" s="148" t="n"/>
      <c r="BD970" s="148" t="n"/>
      <c r="BE970" s="148" t="n"/>
      <c r="BF970" s="148" t="n"/>
      <c r="BG970" s="148" t="n"/>
      <c r="BH970" s="148" t="n"/>
      <c r="BI970" s="149" t="n"/>
      <c r="BJ970" s="2" t="n"/>
      <c r="BK970" s="2" t="n"/>
      <c r="BL970" s="2" t="n"/>
      <c r="BM970" s="2" t="n"/>
      <c r="BN970" s="2" t="n"/>
      <c r="BO970" s="2" t="n"/>
      <c r="BP970" s="143" t="n"/>
      <c r="BV970" s="144" t="n"/>
      <c r="DU970" s="144"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0" t="n"/>
      <c r="U971" s="17" t="n"/>
      <c r="V971" s="17" t="n"/>
      <c r="W971" s="76" t="n"/>
      <c r="X971" s="140"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43" t="n"/>
      <c r="BV971" s="144" t="n"/>
      <c r="DU971" s="144"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43" t="n"/>
      <c r="BV972" s="144" t="n"/>
      <c r="DU972" s="144"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43" t="n"/>
      <c r="BV973" s="144" t="n"/>
      <c r="DU973" s="144" t="n"/>
      <c r="DV973" s="2" t="n"/>
      <c r="DW973" s="2" t="n"/>
      <c r="DX973" s="2" t="n"/>
      <c r="DY973" s="2" t="n"/>
      <c r="DZ973" s="2" t="n"/>
      <c r="EA973" s="2" t="n"/>
      <c r="EB973" s="2" t="n"/>
      <c r="EC973" s="2" t="n"/>
    </row>
    <row r="974" ht="6.75" customHeight="1" s="118">
      <c r="A974" s="2" t="n"/>
      <c r="B974" s="2" t="n"/>
      <c r="C974" s="2" t="n"/>
      <c r="D974" s="2" t="n"/>
      <c r="E974" s="182" t="inlineStr">
        <is>
          <t>職　歴</t>
        </is>
      </c>
      <c r="K974" s="144" t="n"/>
      <c r="L974" s="54" t="inlineStr">
        <is>
          <t>平成</t>
        </is>
      </c>
      <c r="M974" s="140" t="n"/>
      <c r="N974" s="140" t="n"/>
      <c r="O974" s="140" t="n"/>
      <c r="P974" s="19" t="n"/>
      <c r="Q974" s="19" t="n"/>
      <c r="R974" s="19" t="n"/>
      <c r="S974" s="19" t="n"/>
      <c r="T974" s="19" t="n"/>
      <c r="U974" s="19" t="n"/>
      <c r="V974" s="19" t="n"/>
      <c r="W974" s="19" t="n"/>
      <c r="X974" s="37" t="n"/>
      <c r="Y974" s="172">
        <f>計算!$AV$13</f>
        <v/>
      </c>
      <c r="BI974" s="144" t="n"/>
      <c r="BJ974" s="2" t="n"/>
      <c r="BK974" s="2" t="n"/>
      <c r="BL974" s="2" t="n"/>
      <c r="BM974" s="2" t="n"/>
      <c r="BN974" s="2" t="n"/>
      <c r="BO974" s="2" t="n"/>
      <c r="BP974" s="143" t="n"/>
      <c r="BV974" s="144" t="n"/>
      <c r="DU974" s="144" t="n"/>
      <c r="DV974" s="2" t="n"/>
      <c r="DW974" s="2" t="n"/>
      <c r="DX974" s="2" t="n"/>
      <c r="DY974" s="2" t="n"/>
      <c r="DZ974" s="2" t="n"/>
      <c r="EA974" s="2" t="n"/>
      <c r="EB974" s="2" t="n"/>
      <c r="EC974" s="2" t="n"/>
    </row>
    <row r="975" ht="6.75" customHeight="1" s="118">
      <c r="A975" s="2" t="n"/>
      <c r="B975" s="2" t="n"/>
      <c r="C975" s="2" t="n"/>
      <c r="D975" s="2" t="n"/>
      <c r="E975" s="143" t="n"/>
      <c r="K975" s="144" t="n"/>
      <c r="L975" s="143" t="n"/>
      <c r="P975" s="19" t="n"/>
      <c r="Q975" s="19" t="n"/>
      <c r="R975" s="19" t="n"/>
      <c r="S975" s="19" t="n"/>
      <c r="T975" s="19" t="n"/>
      <c r="U975" s="19" t="n"/>
      <c r="V975" s="19" t="n"/>
      <c r="W975" s="19" t="n"/>
      <c r="X975" s="37" t="n"/>
      <c r="Y975" s="143" t="n"/>
      <c r="BI975" s="144" t="n"/>
      <c r="BJ975" s="2" t="n"/>
      <c r="BK975" s="2" t="n"/>
      <c r="BL975" s="2" t="n"/>
      <c r="BM975" s="2" t="n"/>
      <c r="BN975" s="2" t="n"/>
      <c r="BO975" s="2" t="n"/>
      <c r="BP975" s="143" t="n"/>
      <c r="BV975" s="144" t="n"/>
      <c r="DU975" s="144" t="n"/>
      <c r="DV975" s="2" t="n"/>
      <c r="DW975" s="2" t="n"/>
      <c r="DX975" s="2" t="n"/>
      <c r="DY975" s="2" t="n"/>
      <c r="DZ975" s="2" t="n"/>
      <c r="EA975" s="2" t="n"/>
      <c r="EB975" s="2" t="n"/>
      <c r="EC975" s="2" t="n"/>
    </row>
    <row r="976" ht="6.75" customHeight="1" s="118">
      <c r="A976" s="2" t="n"/>
      <c r="B976" s="2" t="n"/>
      <c r="C976" s="2" t="n"/>
      <c r="D976" s="2" t="n"/>
      <c r="E976" s="143" t="n"/>
      <c r="K976" s="144" t="n"/>
      <c r="L976" s="143" t="n"/>
      <c r="P976" s="180">
        <f>計算!$AT$13</f>
        <v/>
      </c>
      <c r="S976" s="52" t="inlineStr">
        <is>
          <t>年</t>
        </is>
      </c>
      <c r="U976" s="181">
        <f>計算!$AU$13</f>
        <v/>
      </c>
      <c r="W976" s="53" t="inlineStr">
        <is>
          <t>月</t>
        </is>
      </c>
      <c r="X976" s="144" t="n"/>
      <c r="Y976" s="143" t="n"/>
      <c r="BI976" s="144" t="n"/>
      <c r="BJ976" s="2" t="n"/>
      <c r="BK976" s="2" t="n"/>
      <c r="BL976" s="2" t="n"/>
      <c r="BM976" s="2" t="n"/>
      <c r="BN976" s="2" t="n"/>
      <c r="BO976" s="2" t="n"/>
      <c r="BP976" s="143" t="n"/>
      <c r="BV976" s="144" t="n"/>
      <c r="DU976" s="144" t="n"/>
      <c r="DV976" s="2" t="n"/>
      <c r="DW976" s="2" t="n"/>
      <c r="DX976" s="2" t="n"/>
      <c r="DY976" s="2" t="n"/>
      <c r="DZ976" s="2" t="n"/>
      <c r="EA976" s="2" t="n"/>
      <c r="EB976" s="2" t="n"/>
      <c r="EC976" s="2" t="n"/>
    </row>
    <row r="977" ht="6.75" customHeight="1" s="118">
      <c r="A977" s="2" t="n"/>
      <c r="B977" s="2" t="n"/>
      <c r="C977" s="2" t="n"/>
      <c r="D977" s="2" t="n"/>
      <c r="E977" s="143" t="n"/>
      <c r="K977" s="144" t="n"/>
      <c r="L977" s="49" t="inlineStr">
        <is>
          <t>令和</t>
        </is>
      </c>
      <c r="X977" s="144" t="n"/>
      <c r="Y977" s="143" t="n"/>
      <c r="BI977" s="144" t="n"/>
      <c r="BJ977" s="2" t="n"/>
      <c r="BK977" s="2" t="n"/>
      <c r="BL977" s="2" t="n"/>
      <c r="BM977" s="2" t="n"/>
      <c r="BN977" s="2" t="n"/>
      <c r="BO977" s="2" t="n"/>
      <c r="BP977" s="143" t="n"/>
      <c r="BV977" s="144" t="n"/>
      <c r="DU977" s="144" t="n"/>
      <c r="DV977" s="2" t="n"/>
      <c r="DW977" s="2" t="n"/>
      <c r="DX977" s="2" t="n"/>
      <c r="DY977" s="2" t="n"/>
      <c r="DZ977" s="2" t="n"/>
      <c r="EA977" s="2" t="n"/>
      <c r="EB977" s="2" t="n"/>
      <c r="EC977" s="2" t="n"/>
    </row>
    <row r="978" ht="6.75" customHeight="1" s="118">
      <c r="A978" s="2" t="n"/>
      <c r="B978" s="2" t="n"/>
      <c r="C978" s="2" t="n"/>
      <c r="D978" s="2" t="n"/>
      <c r="E978" s="143" t="n"/>
      <c r="K978" s="144" t="n"/>
      <c r="L978" s="143" t="n"/>
      <c r="P978" s="19" t="n"/>
      <c r="Q978" s="19" t="n"/>
      <c r="R978" s="19" t="n"/>
      <c r="S978" s="19" t="n"/>
      <c r="T978" s="19" t="n"/>
      <c r="U978" s="19" t="n"/>
      <c r="V978" s="19" t="n"/>
      <c r="W978" s="19" t="n"/>
      <c r="X978" s="37" t="n"/>
      <c r="Y978" s="143" t="n"/>
      <c r="BI978" s="144" t="n"/>
      <c r="BJ978" s="2" t="n"/>
      <c r="BK978" s="2" t="n"/>
      <c r="BL978" s="2" t="n"/>
      <c r="BM978" s="2" t="n"/>
      <c r="BN978" s="2" t="n"/>
      <c r="BO978" s="2" t="n"/>
      <c r="BP978" s="143" t="n"/>
      <c r="BV978" s="144" t="n"/>
      <c r="DU978" s="144" t="n"/>
      <c r="DV978" s="2" t="n"/>
      <c r="DW978" s="2" t="n"/>
      <c r="DX978" s="2" t="n"/>
      <c r="DY978" s="2" t="n"/>
      <c r="DZ978" s="2" t="n"/>
      <c r="EA978" s="2" t="n"/>
      <c r="EB978" s="2" t="n"/>
      <c r="EC978" s="2" t="n"/>
    </row>
    <row r="979" ht="5.25" customHeight="1" s="118">
      <c r="A979" s="2" t="n"/>
      <c r="B979" s="2" t="n"/>
      <c r="C979" s="2" t="n"/>
      <c r="D979" s="2" t="n"/>
      <c r="E979" s="143" t="n"/>
      <c r="K979" s="144" t="n"/>
      <c r="L979" s="147" t="n"/>
      <c r="M979" s="148" t="n"/>
      <c r="N979" s="148" t="n"/>
      <c r="O979" s="148" t="n"/>
      <c r="P979" s="20" t="n"/>
      <c r="Q979" s="20" t="n"/>
      <c r="R979" s="20" t="n"/>
      <c r="S979" s="20" t="n"/>
      <c r="T979" s="20" t="n"/>
      <c r="U979" s="20" t="n"/>
      <c r="V979" s="20" t="n"/>
      <c r="W979" s="20" t="n"/>
      <c r="X979" s="39" t="n"/>
      <c r="Y979" s="147" t="n"/>
      <c r="Z979" s="148" t="n"/>
      <c r="AA979" s="148" t="n"/>
      <c r="AB979" s="148" t="n"/>
      <c r="AC979" s="148" t="n"/>
      <c r="AD979" s="148" t="n"/>
      <c r="AE979" s="148" t="n"/>
      <c r="AF979" s="148" t="n"/>
      <c r="AG979" s="148" t="n"/>
      <c r="AH979" s="148" t="n"/>
      <c r="AI979" s="148" t="n"/>
      <c r="AJ979" s="148" t="n"/>
      <c r="AK979" s="148" t="n"/>
      <c r="AL979" s="148" t="n"/>
      <c r="AM979" s="148" t="n"/>
      <c r="AN979" s="148" t="n"/>
      <c r="AO979" s="148" t="n"/>
      <c r="AP979" s="148" t="n"/>
      <c r="AQ979" s="148" t="n"/>
      <c r="AR979" s="148" t="n"/>
      <c r="AS979" s="148" t="n"/>
      <c r="AT979" s="148" t="n"/>
      <c r="AU979" s="148" t="n"/>
      <c r="AV979" s="148" t="n"/>
      <c r="AW979" s="148" t="n"/>
      <c r="AX979" s="148" t="n"/>
      <c r="AY979" s="148" t="n"/>
      <c r="AZ979" s="148" t="n"/>
      <c r="BA979" s="148" t="n"/>
      <c r="BB979" s="148" t="n"/>
      <c r="BC979" s="148" t="n"/>
      <c r="BD979" s="148" t="n"/>
      <c r="BE979" s="148" t="n"/>
      <c r="BF979" s="148" t="n"/>
      <c r="BG979" s="148" t="n"/>
      <c r="BH979" s="148" t="n"/>
      <c r="BI979" s="149" t="n"/>
      <c r="BJ979" s="2" t="n"/>
      <c r="BK979" s="2" t="n"/>
      <c r="BL979" s="2" t="n"/>
      <c r="BM979" s="2" t="n"/>
      <c r="BN979" s="2" t="n"/>
      <c r="BO979" s="2" t="n"/>
      <c r="BP979" s="143" t="n"/>
      <c r="BV979" s="144" t="n"/>
      <c r="DU979" s="144" t="n"/>
      <c r="DV979" s="2" t="n"/>
      <c r="DW979" s="2" t="n"/>
      <c r="DX979" s="2" t="n"/>
      <c r="DY979" s="2" t="n"/>
      <c r="DZ979" s="2" t="n"/>
      <c r="EA979" s="2" t="n"/>
      <c r="EB979" s="2" t="n"/>
      <c r="EC979" s="2" t="n"/>
    </row>
    <row r="980" ht="6.75" customHeight="1" s="118">
      <c r="A980" s="2" t="n"/>
      <c r="B980" s="2" t="n"/>
      <c r="C980" s="2" t="n"/>
      <c r="D980" s="2" t="n"/>
      <c r="E980" s="143" t="n"/>
      <c r="K980" s="144" t="n"/>
      <c r="L980" s="54" t="inlineStr">
        <is>
          <t>平成</t>
        </is>
      </c>
      <c r="M980" s="140" t="n"/>
      <c r="N980" s="140" t="n"/>
      <c r="O980" s="140" t="n"/>
      <c r="P980" s="18" t="n"/>
      <c r="Q980" s="18" t="n"/>
      <c r="R980" s="18" t="n"/>
      <c r="S980" s="18" t="n"/>
      <c r="T980" s="18" t="n"/>
      <c r="U980" s="18" t="n"/>
      <c r="V980" s="18" t="n"/>
      <c r="W980" s="18" t="n"/>
      <c r="X980" s="35" t="n"/>
      <c r="Y980" s="172">
        <f>計算!$AY$13</f>
        <v/>
      </c>
      <c r="BI980" s="144" t="n"/>
      <c r="BJ980" s="2" t="n"/>
      <c r="BK980" s="2" t="n"/>
      <c r="BL980" s="2" t="n"/>
      <c r="BM980" s="2" t="n"/>
      <c r="BN980" s="2" t="n"/>
      <c r="BO980" s="2" t="n"/>
      <c r="BP980" s="143" t="n"/>
      <c r="BV980" s="144" t="n"/>
      <c r="DU980" s="144" t="n"/>
      <c r="DV980" s="2" t="n"/>
      <c r="DW980" s="2" t="n"/>
      <c r="DX980" s="2" t="n"/>
      <c r="DY980" s="2" t="n"/>
      <c r="DZ980" s="2" t="n"/>
      <c r="EA980" s="2" t="n"/>
      <c r="EB980" s="2" t="n"/>
      <c r="EC980" s="2" t="n"/>
    </row>
    <row r="981" ht="6.75" customHeight="1" s="118">
      <c r="A981" s="2" t="n"/>
      <c r="B981" s="2" t="n"/>
      <c r="C981" s="2" t="n"/>
      <c r="D981" s="2" t="n"/>
      <c r="E981" s="143" t="n"/>
      <c r="K981" s="144" t="n"/>
      <c r="L981" s="143" t="n"/>
      <c r="P981" s="19" t="n"/>
      <c r="Q981" s="19" t="n"/>
      <c r="R981" s="19" t="n"/>
      <c r="S981" s="19" t="n"/>
      <c r="T981" s="19" t="n"/>
      <c r="U981" s="19" t="n"/>
      <c r="V981" s="19" t="n"/>
      <c r="W981" s="19" t="n"/>
      <c r="X981" s="37" t="n"/>
      <c r="Y981" s="143" t="n"/>
      <c r="BI981" s="144" t="n"/>
      <c r="BJ981" s="2" t="n"/>
      <c r="BK981" s="2" t="n"/>
      <c r="BL981" s="2" t="n"/>
      <c r="BM981" s="2" t="n"/>
      <c r="BN981" s="2" t="n"/>
      <c r="BO981" s="2" t="n"/>
      <c r="BP981" s="143" t="n"/>
      <c r="BV981" s="144" t="n"/>
      <c r="DU981" s="144" t="n"/>
      <c r="DV981" s="2" t="n"/>
      <c r="DW981" s="2" t="n"/>
      <c r="DX981" s="2" t="n"/>
      <c r="DY981" s="2" t="n"/>
      <c r="DZ981" s="2" t="n"/>
      <c r="EA981" s="2" t="n"/>
      <c r="EB981" s="2" t="n"/>
      <c r="EC981" s="2" t="n"/>
    </row>
    <row r="982" ht="6.75" customHeight="1" s="118">
      <c r="A982" s="2" t="n"/>
      <c r="B982" s="2" t="n"/>
      <c r="C982" s="2" t="n"/>
      <c r="D982" s="2" t="n"/>
      <c r="E982" s="143" t="n"/>
      <c r="K982" s="144" t="n"/>
      <c r="L982" s="143" t="n"/>
      <c r="P982" s="180">
        <f>計算!$AW$13</f>
        <v/>
      </c>
      <c r="S982" s="52" t="inlineStr">
        <is>
          <t>年</t>
        </is>
      </c>
      <c r="U982" s="181">
        <f>計算!$AX$13</f>
        <v/>
      </c>
      <c r="W982" s="53" t="inlineStr">
        <is>
          <t>月</t>
        </is>
      </c>
      <c r="X982" s="144" t="n"/>
      <c r="Y982" s="143" t="n"/>
      <c r="BI982" s="144" t="n"/>
      <c r="BJ982" s="2" t="n"/>
      <c r="BK982" s="2" t="n"/>
      <c r="BL982" s="2" t="n"/>
      <c r="BM982" s="2" t="n"/>
      <c r="BN982" s="2" t="n"/>
      <c r="BO982" s="2" t="n"/>
      <c r="BP982" s="143" t="n"/>
      <c r="BV982" s="144" t="n"/>
      <c r="DU982" s="144" t="n"/>
      <c r="DV982" s="2" t="n"/>
      <c r="DW982" s="2" t="n"/>
      <c r="DX982" s="2" t="n"/>
      <c r="DY982" s="2" t="n"/>
      <c r="DZ982" s="2" t="n"/>
      <c r="EA982" s="2" t="n"/>
      <c r="EB982" s="2" t="n"/>
      <c r="EC982" s="2" t="n"/>
    </row>
    <row r="983" ht="6.75" customHeight="1" s="118">
      <c r="A983" s="2" t="n"/>
      <c r="B983" s="2" t="n"/>
      <c r="C983" s="2" t="n"/>
      <c r="D983" s="2" t="n"/>
      <c r="E983" s="143" t="n"/>
      <c r="K983" s="144" t="n"/>
      <c r="L983" s="49" t="inlineStr">
        <is>
          <t>令和</t>
        </is>
      </c>
      <c r="X983" s="144" t="n"/>
      <c r="Y983" s="143" t="n"/>
      <c r="BI983" s="144" t="n"/>
      <c r="BJ983" s="2" t="n"/>
      <c r="BK983" s="2" t="n"/>
      <c r="BL983" s="2" t="n"/>
      <c r="BM983" s="2" t="n"/>
      <c r="BN983" s="2" t="n"/>
      <c r="BO983" s="2" t="n"/>
      <c r="BP983" s="143" t="n"/>
      <c r="BV983" s="144" t="n"/>
      <c r="DU983" s="144" t="n"/>
      <c r="DV983" s="2" t="n"/>
      <c r="DW983" s="2" t="n"/>
      <c r="DX983" s="2" t="n"/>
      <c r="DY983" s="2" t="n"/>
      <c r="DZ983" s="2" t="n"/>
      <c r="EA983" s="2" t="n"/>
      <c r="EB983" s="2" t="n"/>
      <c r="EC983" s="2" t="n"/>
    </row>
    <row r="984" ht="6.75" customHeight="1" s="118">
      <c r="A984" s="2" t="n"/>
      <c r="B984" s="2" t="n"/>
      <c r="C984" s="2" t="n"/>
      <c r="D984" s="2" t="n"/>
      <c r="E984" s="143" t="n"/>
      <c r="K984" s="144" t="n"/>
      <c r="L984" s="143" t="n"/>
      <c r="P984" s="19" t="n"/>
      <c r="Q984" s="19" t="n"/>
      <c r="R984" s="19" t="n"/>
      <c r="S984" s="19" t="n"/>
      <c r="T984" s="19" t="n"/>
      <c r="U984" s="19" t="n"/>
      <c r="V984" s="19" t="n"/>
      <c r="W984" s="19" t="n"/>
      <c r="X984" s="37" t="n"/>
      <c r="Y984" s="143" t="n"/>
      <c r="BI984" s="144" t="n"/>
      <c r="BJ984" s="2" t="n"/>
      <c r="BK984" s="2" t="n"/>
      <c r="BL984" s="2" t="n"/>
      <c r="BM984" s="2" t="n"/>
      <c r="BN984" s="2" t="n"/>
      <c r="BO984" s="2" t="n"/>
      <c r="BP984" s="143" t="n"/>
      <c r="BU984" s="43" t="n"/>
      <c r="BV984" s="44" t="n"/>
      <c r="DU984" s="144" t="n"/>
      <c r="DV984" s="2" t="n"/>
      <c r="DW984" s="2" t="n"/>
      <c r="DX984" s="2" t="n"/>
      <c r="DY984" s="2" t="n"/>
      <c r="DZ984" s="2" t="n"/>
      <c r="EA984" s="2" t="n"/>
      <c r="EB984" s="2" t="n"/>
      <c r="EC984" s="2" t="n"/>
    </row>
    <row r="985" ht="4.5" customHeight="1" s="118">
      <c r="A985" s="2" t="n"/>
      <c r="B985" s="2" t="n"/>
      <c r="C985" s="2" t="n"/>
      <c r="D985" s="2" t="n"/>
      <c r="E985" s="143" t="n"/>
      <c r="K985" s="144" t="n"/>
      <c r="L985" s="147" t="n"/>
      <c r="M985" s="148" t="n"/>
      <c r="N985" s="148" t="n"/>
      <c r="O985" s="148" t="n"/>
      <c r="P985" s="20" t="n"/>
      <c r="Q985" s="20" t="n"/>
      <c r="R985" s="20" t="n"/>
      <c r="S985" s="20" t="n"/>
      <c r="T985" s="20" t="n"/>
      <c r="U985" s="20" t="n"/>
      <c r="V985" s="20" t="n"/>
      <c r="W985" s="20" t="n"/>
      <c r="X985" s="39" t="n"/>
      <c r="Y985" s="147" t="n"/>
      <c r="Z985" s="148" t="n"/>
      <c r="AA985" s="148" t="n"/>
      <c r="AB985" s="148" t="n"/>
      <c r="AC985" s="148" t="n"/>
      <c r="AD985" s="148" t="n"/>
      <c r="AE985" s="148" t="n"/>
      <c r="AF985" s="148" t="n"/>
      <c r="AG985" s="148" t="n"/>
      <c r="AH985" s="148" t="n"/>
      <c r="AI985" s="148" t="n"/>
      <c r="AJ985" s="148" t="n"/>
      <c r="AK985" s="148" t="n"/>
      <c r="AL985" s="148" t="n"/>
      <c r="AM985" s="148" t="n"/>
      <c r="AN985" s="148" t="n"/>
      <c r="AO985" s="148" t="n"/>
      <c r="AP985" s="148" t="n"/>
      <c r="AQ985" s="148" t="n"/>
      <c r="AR985" s="148" t="n"/>
      <c r="AS985" s="148" t="n"/>
      <c r="AT985" s="148" t="n"/>
      <c r="AU985" s="148" t="n"/>
      <c r="AV985" s="148" t="n"/>
      <c r="AW985" s="148" t="n"/>
      <c r="AX985" s="148" t="n"/>
      <c r="AY985" s="148" t="n"/>
      <c r="AZ985" s="148" t="n"/>
      <c r="BA985" s="148" t="n"/>
      <c r="BB985" s="148" t="n"/>
      <c r="BC985" s="148" t="n"/>
      <c r="BD985" s="148" t="n"/>
      <c r="BE985" s="148" t="n"/>
      <c r="BF985" s="148" t="n"/>
      <c r="BG985" s="148" t="n"/>
      <c r="BH985" s="148" t="n"/>
      <c r="BI985" s="149" t="n"/>
      <c r="BJ985" s="2" t="n"/>
      <c r="BK985" s="2" t="n"/>
      <c r="BL985" s="2" t="n"/>
      <c r="BM985" s="2" t="n"/>
      <c r="BN985" s="2" t="n"/>
      <c r="BO985" s="2" t="n"/>
      <c r="BP985" s="147" t="n"/>
      <c r="BQ985" s="148" t="n"/>
      <c r="BR985" s="148" t="n"/>
      <c r="BS985" s="148" t="n"/>
      <c r="BT985" s="148" t="n"/>
      <c r="BU985" s="42" t="n"/>
      <c r="BV985" s="45" t="n"/>
      <c r="BW985" s="148" t="n"/>
      <c r="BX985" s="148" t="n"/>
      <c r="BY985" s="148" t="n"/>
      <c r="BZ985" s="148" t="n"/>
      <c r="CA985" s="148" t="n"/>
      <c r="CB985" s="148" t="n"/>
      <c r="CC985" s="148" t="n"/>
      <c r="CD985" s="148" t="n"/>
      <c r="CE985" s="148" t="n"/>
      <c r="CF985" s="148" t="n"/>
      <c r="CG985" s="148" t="n"/>
      <c r="CH985" s="148" t="n"/>
      <c r="CI985" s="148" t="n"/>
      <c r="CJ985" s="148" t="n"/>
      <c r="CK985" s="148" t="n"/>
      <c r="CL985" s="148" t="n"/>
      <c r="CM985" s="148" t="n"/>
      <c r="CN985" s="148" t="n"/>
      <c r="CO985" s="148" t="n"/>
      <c r="CP985" s="148" t="n"/>
      <c r="CQ985" s="148" t="n"/>
      <c r="CR985" s="148" t="n"/>
      <c r="CS985" s="148" t="n"/>
      <c r="CT985" s="148" t="n"/>
      <c r="CU985" s="148" t="n"/>
      <c r="CV985" s="148" t="n"/>
      <c r="CW985" s="148" t="n"/>
      <c r="CX985" s="148" t="n"/>
      <c r="CY985" s="148" t="n"/>
      <c r="CZ985" s="148" t="n"/>
      <c r="DA985" s="148" t="n"/>
      <c r="DB985" s="148" t="n"/>
      <c r="DC985" s="148" t="n"/>
      <c r="DD985" s="148" t="n"/>
      <c r="DE985" s="148" t="n"/>
      <c r="DF985" s="148" t="n"/>
      <c r="DG985" s="148" t="n"/>
      <c r="DH985" s="148" t="n"/>
      <c r="DI985" s="148" t="n"/>
      <c r="DJ985" s="148" t="n"/>
      <c r="DK985" s="148" t="n"/>
      <c r="DL985" s="148" t="n"/>
      <c r="DM985" s="148" t="n"/>
      <c r="DN985" s="148" t="n"/>
      <c r="DO985" s="148" t="n"/>
      <c r="DP985" s="148" t="n"/>
      <c r="DQ985" s="148" t="n"/>
      <c r="DR985" s="148" t="n"/>
      <c r="DS985" s="148" t="n"/>
      <c r="DT985" s="148" t="n"/>
      <c r="DU985" s="149" t="n"/>
      <c r="DV985" s="2" t="n"/>
      <c r="DW985" s="2" t="n"/>
      <c r="DX985" s="2" t="n"/>
      <c r="DY985" s="2" t="n"/>
      <c r="DZ985" s="2" t="n"/>
      <c r="EA985" s="2" t="n"/>
      <c r="EB985" s="2" t="n"/>
      <c r="EC985" s="2" t="n"/>
    </row>
    <row r="986" ht="6.75" customHeight="1" s="118">
      <c r="A986" s="2" t="n"/>
      <c r="B986" s="2" t="n"/>
      <c r="C986" s="2" t="n"/>
      <c r="D986" s="2" t="n"/>
      <c r="E986" s="143" t="n"/>
      <c r="K986" s="144" t="n"/>
      <c r="L986" s="54" t="inlineStr">
        <is>
          <t>平成</t>
        </is>
      </c>
      <c r="M986" s="140" t="n"/>
      <c r="N986" s="140" t="n"/>
      <c r="O986" s="140"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39" t="inlineStr">
        <is>
          <t>備　考</t>
        </is>
      </c>
      <c r="BQ986" s="140" t="n"/>
      <c r="BR986" s="140" t="n"/>
      <c r="BS986" s="140" t="n"/>
      <c r="BT986" s="140" t="n"/>
      <c r="BU986" s="140" t="n"/>
      <c r="BV986" s="141" t="n"/>
      <c r="BW986" s="177">
        <f>計算!$AS$13</f>
        <v/>
      </c>
      <c r="BX986" s="140" t="n"/>
      <c r="BY986" s="140" t="n"/>
      <c r="BZ986" s="140" t="n"/>
      <c r="CA986" s="140" t="n"/>
      <c r="CB986" s="140" t="n"/>
      <c r="CC986" s="140" t="n"/>
      <c r="CD986" s="140" t="n"/>
      <c r="CE986" s="140" t="n"/>
      <c r="CF986" s="140" t="n"/>
      <c r="CG986" s="140" t="n"/>
      <c r="CH986" s="140" t="n"/>
      <c r="CI986" s="140" t="n"/>
      <c r="CJ986" s="140" t="n"/>
      <c r="CK986" s="140" t="n"/>
      <c r="CL986" s="140" t="n"/>
      <c r="CM986" s="140" t="n"/>
      <c r="CN986" s="140" t="n"/>
      <c r="CO986" s="140" t="n"/>
      <c r="CP986" s="140" t="n"/>
      <c r="CQ986" s="140" t="n"/>
      <c r="CR986" s="140" t="n"/>
      <c r="CS986" s="140" t="n"/>
      <c r="CT986" s="140" t="n"/>
      <c r="CU986" s="140" t="n"/>
      <c r="CV986" s="140" t="n"/>
      <c r="CW986" s="140" t="n"/>
      <c r="CX986" s="140" t="n"/>
      <c r="CY986" s="140" t="n"/>
      <c r="CZ986" s="140" t="n"/>
      <c r="DA986" s="140" t="n"/>
      <c r="DB986" s="140" t="n"/>
      <c r="DC986" s="140" t="n"/>
      <c r="DD986" s="140" t="n"/>
      <c r="DE986" s="140" t="n"/>
      <c r="DF986" s="140" t="n"/>
      <c r="DG986" s="140" t="n"/>
      <c r="DH986" s="140" t="n"/>
      <c r="DI986" s="140" t="n"/>
      <c r="DJ986" s="140" t="n"/>
      <c r="DK986" s="140" t="n"/>
      <c r="DL986" s="140" t="n"/>
      <c r="DM986" s="140" t="n"/>
      <c r="DN986" s="140" t="n"/>
      <c r="DO986" s="140" t="n"/>
      <c r="DP986" s="140" t="n"/>
      <c r="DQ986" s="140" t="n"/>
      <c r="DR986" s="140" t="n"/>
      <c r="DS986" s="140" t="n"/>
      <c r="DT986" s="140" t="n"/>
      <c r="DU986" s="141" t="n"/>
      <c r="DV986" s="2" t="n"/>
      <c r="DW986" s="2" t="n"/>
      <c r="DX986" s="2" t="n"/>
      <c r="DY986" s="2" t="n"/>
      <c r="DZ986" s="2" t="n"/>
      <c r="EA986" s="2" t="n"/>
      <c r="EB986" s="2" t="n"/>
      <c r="EC986" s="2" t="n"/>
    </row>
    <row r="987" ht="6.75" customHeight="1" s="118">
      <c r="A987" s="2" t="n"/>
      <c r="B987" s="2" t="n"/>
      <c r="C987" s="2" t="n"/>
      <c r="D987" s="2" t="n"/>
      <c r="E987" s="143" t="n"/>
      <c r="K987" s="144" t="n"/>
      <c r="L987" s="143"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43" t="n"/>
      <c r="BV987" s="144" t="n"/>
      <c r="DU987" s="144" t="n"/>
      <c r="DV987" s="2" t="n"/>
      <c r="DW987" s="2" t="n"/>
      <c r="DX987" s="2" t="n"/>
      <c r="DY987" s="2" t="n"/>
      <c r="DZ987" s="2" t="n"/>
      <c r="EA987" s="2" t="n"/>
      <c r="EB987" s="2" t="n"/>
      <c r="EC987" s="2" t="n"/>
    </row>
    <row r="988" ht="6.75" customHeight="1" s="118">
      <c r="A988" s="2" t="n"/>
      <c r="B988" s="2" t="n"/>
      <c r="C988" s="2" t="n"/>
      <c r="D988" s="2" t="n"/>
      <c r="E988" s="143" t="n"/>
      <c r="K988" s="144" t="n"/>
      <c r="L988" s="143" t="n"/>
      <c r="P988" s="19" t="n"/>
      <c r="Q988" s="19" t="n"/>
      <c r="R988" s="19" t="n"/>
      <c r="S988" s="52" t="inlineStr">
        <is>
          <t>年</t>
        </is>
      </c>
      <c r="U988" s="11" t="n"/>
      <c r="V988" s="11" t="n"/>
      <c r="W988" s="53" t="inlineStr">
        <is>
          <t>月</t>
        </is>
      </c>
      <c r="X988" s="144"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43" t="n"/>
      <c r="BV988" s="144" t="n"/>
      <c r="DU988" s="144" t="n"/>
      <c r="DV988" s="2" t="n"/>
      <c r="DW988" s="2" t="n"/>
      <c r="DX988" s="2" t="n"/>
      <c r="DY988" s="2" t="n"/>
      <c r="DZ988" s="2" t="n"/>
      <c r="EA988" s="2" t="n"/>
      <c r="EB988" s="2" t="n"/>
      <c r="EC988" s="2" t="n"/>
    </row>
    <row r="989" ht="6.75" customHeight="1" s="118">
      <c r="A989" s="2" t="n"/>
      <c r="B989" s="2" t="n"/>
      <c r="C989" s="2" t="n"/>
      <c r="D989" s="2" t="n"/>
      <c r="E989" s="143" t="n"/>
      <c r="K989" s="144" t="n"/>
      <c r="L989" s="49" t="inlineStr">
        <is>
          <t>令和</t>
        </is>
      </c>
      <c r="P989" s="19" t="n"/>
      <c r="Q989" s="19" t="n"/>
      <c r="R989" s="19" t="n"/>
      <c r="U989" s="11" t="n"/>
      <c r="V989" s="11" t="n"/>
      <c r="X989" s="144"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43" t="n"/>
      <c r="BV989" s="144" t="n"/>
      <c r="DU989" s="144" t="n"/>
      <c r="DV989" s="2" t="n"/>
      <c r="DW989" s="2" t="n"/>
      <c r="DX989" s="2" t="n"/>
      <c r="DY989" s="2" t="n"/>
      <c r="DZ989" s="2" t="n"/>
      <c r="EA989" s="2" t="n"/>
      <c r="EB989" s="2" t="n"/>
      <c r="EC989" s="2" t="n"/>
    </row>
    <row r="990" ht="6.75" customHeight="1" s="118">
      <c r="A990" s="2" t="n"/>
      <c r="B990" s="2" t="n"/>
      <c r="C990" s="2" t="n"/>
      <c r="D990" s="2" t="n"/>
      <c r="E990" s="143" t="n"/>
      <c r="K990" s="144" t="n"/>
      <c r="L990" s="143"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43" t="n"/>
      <c r="BV990" s="144" t="n"/>
      <c r="DU990" s="144" t="n"/>
      <c r="DV990" s="2" t="n"/>
      <c r="DW990" s="2" t="n"/>
      <c r="DX990" s="2" t="n"/>
      <c r="DY990" s="2" t="n"/>
      <c r="DZ990" s="2" t="n"/>
      <c r="EA990" s="2" t="n"/>
      <c r="EB990" s="2" t="n"/>
      <c r="EC990" s="2" t="n"/>
    </row>
    <row r="991" ht="3.75" customHeight="1" s="118">
      <c r="A991" s="2" t="n"/>
      <c r="B991" s="2" t="n"/>
      <c r="C991" s="2" t="n"/>
      <c r="D991" s="2" t="n"/>
      <c r="E991" s="143" t="n"/>
      <c r="K991" s="144" t="n"/>
      <c r="L991" s="147" t="n"/>
      <c r="M991" s="148" t="n"/>
      <c r="N991" s="148" t="n"/>
      <c r="O991" s="148"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43" t="n"/>
      <c r="BV991" s="144" t="n"/>
      <c r="DU991" s="144" t="n"/>
      <c r="DV991" s="2" t="n"/>
      <c r="DW991" s="2" t="n"/>
      <c r="DX991" s="2" t="n"/>
      <c r="DY991" s="2" t="n"/>
      <c r="DZ991" s="2" t="n"/>
      <c r="EA991" s="2" t="n"/>
      <c r="EB991" s="2" t="n"/>
      <c r="EC991" s="2" t="n"/>
    </row>
    <row r="992" ht="6.75" customHeight="1" s="118">
      <c r="A992" s="2" t="n"/>
      <c r="B992" s="2" t="n"/>
      <c r="C992" s="2" t="n"/>
      <c r="D992" s="2" t="n"/>
      <c r="E992" s="143" t="n"/>
      <c r="K992" s="144" t="n"/>
      <c r="L992" s="54" t="inlineStr">
        <is>
          <t>平成</t>
        </is>
      </c>
      <c r="M992" s="140" t="n"/>
      <c r="N992" s="140" t="n"/>
      <c r="O992" s="140"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43" t="n"/>
      <c r="BV992" s="144" t="n"/>
      <c r="DU992" s="144" t="n"/>
      <c r="DV992" s="2" t="n"/>
      <c r="DW992" s="2" t="n"/>
      <c r="DX992" s="2" t="n"/>
      <c r="DY992" s="2" t="n"/>
      <c r="DZ992" s="2" t="n"/>
      <c r="EA992" s="2" t="n"/>
      <c r="EB992" s="2" t="n"/>
      <c r="EC992" s="2" t="n"/>
    </row>
    <row r="993" ht="6.75" customHeight="1" s="118">
      <c r="A993" s="2" t="n"/>
      <c r="B993" s="2" t="n"/>
      <c r="C993" s="2" t="n"/>
      <c r="D993" s="2" t="n"/>
      <c r="E993" s="143" t="n"/>
      <c r="K993" s="144" t="n"/>
      <c r="L993" s="143"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43" t="n"/>
      <c r="BV993" s="144" t="n"/>
      <c r="DU993" s="144" t="n"/>
      <c r="DV993" s="2" t="n"/>
      <c r="DW993" s="2" t="n"/>
      <c r="DX993" s="2" t="n"/>
      <c r="DY993" s="2" t="n"/>
      <c r="DZ993" s="2" t="n"/>
      <c r="EA993" s="2" t="n"/>
      <c r="EB993" s="2" t="n"/>
      <c r="EC993" s="2" t="n"/>
    </row>
    <row r="994" ht="6.75" customHeight="1" s="118">
      <c r="A994" s="2" t="n"/>
      <c r="B994" s="2" t="n"/>
      <c r="C994" s="2" t="n"/>
      <c r="D994" s="2" t="n"/>
      <c r="E994" s="143" t="n"/>
      <c r="K994" s="144" t="n"/>
      <c r="L994" s="143" t="n"/>
      <c r="P994" s="19" t="n"/>
      <c r="Q994" s="19" t="n"/>
      <c r="R994" s="19" t="n"/>
      <c r="S994" s="52" t="inlineStr">
        <is>
          <t>年</t>
        </is>
      </c>
      <c r="U994" s="11" t="n"/>
      <c r="V994" s="11" t="n"/>
      <c r="W994" s="53" t="inlineStr">
        <is>
          <t>月</t>
        </is>
      </c>
      <c r="X994" s="144"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43" t="n"/>
      <c r="BV994" s="144" t="n"/>
      <c r="DU994" s="144" t="n"/>
      <c r="DV994" s="2" t="n"/>
      <c r="DW994" s="2" t="n"/>
      <c r="DX994" s="2" t="n"/>
      <c r="DY994" s="2" t="n"/>
      <c r="DZ994" s="2" t="n"/>
      <c r="EA994" s="2" t="n"/>
      <c r="EB994" s="2" t="n"/>
      <c r="EC994" s="2" t="n"/>
    </row>
    <row r="995" ht="6.75" customHeight="1" s="118">
      <c r="A995" s="2" t="n"/>
      <c r="B995" s="2" t="n"/>
      <c r="C995" s="2" t="n"/>
      <c r="D995" s="2" t="n"/>
      <c r="E995" s="143" t="n"/>
      <c r="K995" s="144" t="n"/>
      <c r="L995" s="49" t="inlineStr">
        <is>
          <t>令和</t>
        </is>
      </c>
      <c r="P995" s="19" t="n"/>
      <c r="Q995" s="19" t="n"/>
      <c r="R995" s="19" t="n"/>
      <c r="U995" s="11" t="n"/>
      <c r="V995" s="11" t="n"/>
      <c r="X995" s="144"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43" t="n"/>
      <c r="BV995" s="144" t="n"/>
      <c r="DU995" s="144" t="n"/>
      <c r="DV995" s="2" t="n"/>
      <c r="DW995" s="2" t="n"/>
      <c r="DX995" s="2" t="n"/>
      <c r="DY995" s="2" t="n"/>
      <c r="DZ995" s="2" t="n"/>
      <c r="EA995" s="2" t="n"/>
      <c r="EB995" s="2" t="n"/>
      <c r="EC995" s="2" t="n"/>
    </row>
    <row r="996" ht="6.75" customHeight="1" s="118">
      <c r="A996" s="2" t="n"/>
      <c r="B996" s="2" t="n"/>
      <c r="C996" s="2" t="n"/>
      <c r="D996" s="2" t="n"/>
      <c r="E996" s="143" t="n"/>
      <c r="K996" s="144" t="n"/>
      <c r="L996" s="143"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43" t="n"/>
      <c r="BV996" s="144" t="n"/>
      <c r="DU996" s="144" t="n"/>
      <c r="DV996" s="2" t="n"/>
      <c r="DW996" s="2" t="n"/>
      <c r="DX996" s="2" t="n"/>
      <c r="DY996" s="2" t="n"/>
      <c r="DZ996" s="2" t="n"/>
      <c r="EA996" s="2" t="n"/>
      <c r="EB996" s="2" t="n"/>
      <c r="EC996" s="2" t="n"/>
    </row>
    <row r="997" ht="6.75" customHeight="1" s="118">
      <c r="A997" s="2" t="n"/>
      <c r="B997" s="2" t="n"/>
      <c r="C997" s="2" t="n"/>
      <c r="D997" s="2" t="n"/>
      <c r="E997" s="147" t="n"/>
      <c r="F997" s="148" t="n"/>
      <c r="G997" s="148" t="n"/>
      <c r="H997" s="148" t="n"/>
      <c r="I997" s="148" t="n"/>
      <c r="J997" s="148" t="n"/>
      <c r="K997" s="149" t="n"/>
      <c r="L997" s="147" t="n"/>
      <c r="M997" s="148" t="n"/>
      <c r="N997" s="148" t="n"/>
      <c r="O997" s="148"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47" t="n"/>
      <c r="BQ997" s="148" t="n"/>
      <c r="BR997" s="148" t="n"/>
      <c r="BS997" s="148" t="n"/>
      <c r="BT997" s="148" t="n"/>
      <c r="BU997" s="148" t="n"/>
      <c r="BV997" s="149" t="n"/>
      <c r="BW997" s="148" t="n"/>
      <c r="BX997" s="148" t="n"/>
      <c r="BY997" s="148" t="n"/>
      <c r="BZ997" s="148" t="n"/>
      <c r="CA997" s="148" t="n"/>
      <c r="CB997" s="148" t="n"/>
      <c r="CC997" s="148" t="n"/>
      <c r="CD997" s="148" t="n"/>
      <c r="CE997" s="148" t="n"/>
      <c r="CF997" s="148" t="n"/>
      <c r="CG997" s="148" t="n"/>
      <c r="CH997" s="148" t="n"/>
      <c r="CI997" s="148" t="n"/>
      <c r="CJ997" s="148" t="n"/>
      <c r="CK997" s="148" t="n"/>
      <c r="CL997" s="148" t="n"/>
      <c r="CM997" s="148" t="n"/>
      <c r="CN997" s="148" t="n"/>
      <c r="CO997" s="148" t="n"/>
      <c r="CP997" s="148" t="n"/>
      <c r="CQ997" s="148" t="n"/>
      <c r="CR997" s="148" t="n"/>
      <c r="CS997" s="148" t="n"/>
      <c r="CT997" s="148" t="n"/>
      <c r="CU997" s="148" t="n"/>
      <c r="CV997" s="148" t="n"/>
      <c r="CW997" s="148" t="n"/>
      <c r="CX997" s="148" t="n"/>
      <c r="CY997" s="148" t="n"/>
      <c r="CZ997" s="148" t="n"/>
      <c r="DA997" s="148" t="n"/>
      <c r="DB997" s="148" t="n"/>
      <c r="DC997" s="148" t="n"/>
      <c r="DD997" s="148" t="n"/>
      <c r="DE997" s="148" t="n"/>
      <c r="DF997" s="148" t="n"/>
      <c r="DG997" s="148" t="n"/>
      <c r="DH997" s="148" t="n"/>
      <c r="DI997" s="148" t="n"/>
      <c r="DJ997" s="148" t="n"/>
      <c r="DK997" s="148" t="n"/>
      <c r="DL997" s="148" t="n"/>
      <c r="DM997" s="148" t="n"/>
      <c r="DN997" s="148" t="n"/>
      <c r="DO997" s="148" t="n"/>
      <c r="DP997" s="148" t="n"/>
      <c r="DQ997" s="148" t="n"/>
      <c r="DR997" s="148" t="n"/>
      <c r="DS997" s="148" t="n"/>
      <c r="DT997" s="148" t="n"/>
      <c r="DU997" s="149"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39" t="inlineStr">
        <is>
          <t xml:space="preserve">資 　格  等      </t>
        </is>
      </c>
      <c r="BQ1006" s="140" t="n"/>
      <c r="BR1006" s="140" t="n"/>
      <c r="BS1006" s="140" t="n"/>
      <c r="BT1006" s="140" t="n"/>
      <c r="BU1006" s="140" t="n"/>
      <c r="BV1006" s="141" t="n"/>
      <c r="BW1006" s="142" t="inlineStr">
        <is>
          <t>取  得  年  月</t>
        </is>
      </c>
      <c r="BX1006" s="140" t="n"/>
      <c r="BY1006" s="140" t="n"/>
      <c r="BZ1006" s="140" t="n"/>
      <c r="CA1006" s="140" t="n"/>
      <c r="CB1006" s="140" t="n"/>
      <c r="CC1006" s="140" t="n"/>
      <c r="CD1006" s="140" t="n"/>
      <c r="CE1006" s="140" t="n"/>
      <c r="CF1006" s="140" t="n"/>
      <c r="CG1006" s="141" t="n"/>
      <c r="CH1006" s="142" t="inlineStr">
        <is>
          <t>資       格       等       の       名       称</t>
        </is>
      </c>
      <c r="CI1006" s="140" t="n"/>
      <c r="CJ1006" s="140" t="n"/>
      <c r="CK1006" s="140" t="n"/>
      <c r="CL1006" s="140" t="n"/>
      <c r="CM1006" s="140" t="n"/>
      <c r="CN1006" s="140" t="n"/>
      <c r="CO1006" s="140" t="n"/>
      <c r="CP1006" s="140" t="n"/>
      <c r="CQ1006" s="140" t="n"/>
      <c r="CR1006" s="140" t="n"/>
      <c r="CS1006" s="140" t="n"/>
      <c r="CT1006" s="140" t="n"/>
      <c r="CU1006" s="140" t="n"/>
      <c r="CV1006" s="140" t="n"/>
      <c r="CW1006" s="140" t="n"/>
      <c r="CX1006" s="140" t="n"/>
      <c r="CY1006" s="140" t="n"/>
      <c r="CZ1006" s="140" t="n"/>
      <c r="DA1006" s="140" t="n"/>
      <c r="DB1006" s="140" t="n"/>
      <c r="DC1006" s="140" t="n"/>
      <c r="DD1006" s="140" t="n"/>
      <c r="DE1006" s="140" t="n"/>
      <c r="DF1006" s="140" t="n"/>
      <c r="DG1006" s="140" t="n"/>
      <c r="DH1006" s="140" t="n"/>
      <c r="DI1006" s="140" t="n"/>
      <c r="DJ1006" s="140" t="n"/>
      <c r="DK1006" s="140" t="n"/>
      <c r="DL1006" s="140" t="n"/>
      <c r="DM1006" s="140" t="n"/>
      <c r="DN1006" s="140" t="n"/>
      <c r="DO1006" s="140" t="n"/>
      <c r="DP1006" s="140" t="n"/>
      <c r="DQ1006" s="140" t="n"/>
      <c r="DR1006" s="140" t="n"/>
      <c r="DS1006" s="140" t="n"/>
      <c r="DT1006" s="140" t="n"/>
      <c r="DU1006" s="141"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43" t="n"/>
      <c r="BV1007" s="144" t="n"/>
      <c r="BW1007" s="143" t="n"/>
      <c r="CG1007" s="144" t="n"/>
      <c r="CH1007" s="143" t="n"/>
      <c r="DU1007" s="144"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43" t="n"/>
      <c r="BV1008" s="144" t="n"/>
      <c r="BW1008" s="143" t="n"/>
      <c r="CG1008" s="144" t="n"/>
      <c r="CH1008" s="143" t="n"/>
      <c r="DU1008" s="144"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45">
        <f>IF(計算!$B$14="","",IF(N(設定!$B$3)=0,"",YEAR(設定!$B$3)-2018))&amp;""</f>
        <v/>
      </c>
      <c r="AG1009" s="95" t="inlineStr">
        <is>
          <t>年</t>
        </is>
      </c>
      <c r="AI1009" s="145">
        <f>IF(計算!$B$14="","",IF(N(設定!$B$3)=0,"",MONTH(設定!$B$3)))&amp;""</f>
        <v/>
      </c>
      <c r="AL1009" s="95" t="inlineStr">
        <is>
          <t>月</t>
        </is>
      </c>
      <c r="AN1009" s="146">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43" t="n"/>
      <c r="BV1009" s="144" t="n"/>
      <c r="BW1009" s="147" t="n"/>
      <c r="BX1009" s="148" t="n"/>
      <c r="BY1009" s="148" t="n"/>
      <c r="BZ1009" s="148" t="n"/>
      <c r="CA1009" s="148" t="n"/>
      <c r="CB1009" s="148" t="n"/>
      <c r="CC1009" s="148" t="n"/>
      <c r="CD1009" s="148" t="n"/>
      <c r="CE1009" s="148" t="n"/>
      <c r="CF1009" s="148" t="n"/>
      <c r="CG1009" s="149" t="n"/>
      <c r="CH1009" s="147" t="n"/>
      <c r="CI1009" s="148" t="n"/>
      <c r="CJ1009" s="148" t="n"/>
      <c r="CK1009" s="148" t="n"/>
      <c r="CL1009" s="148" t="n"/>
      <c r="CM1009" s="148" t="n"/>
      <c r="CN1009" s="148" t="n"/>
      <c r="CO1009" s="148" t="n"/>
      <c r="CP1009" s="148" t="n"/>
      <c r="CQ1009" s="148" t="n"/>
      <c r="CR1009" s="148" t="n"/>
      <c r="CS1009" s="148" t="n"/>
      <c r="CT1009" s="148" t="n"/>
      <c r="CU1009" s="148" t="n"/>
      <c r="CV1009" s="148" t="n"/>
      <c r="CW1009" s="148" t="n"/>
      <c r="CX1009" s="148" t="n"/>
      <c r="CY1009" s="148" t="n"/>
      <c r="CZ1009" s="148" t="n"/>
      <c r="DA1009" s="148" t="n"/>
      <c r="DB1009" s="148" t="n"/>
      <c r="DC1009" s="148" t="n"/>
      <c r="DD1009" s="148" t="n"/>
      <c r="DE1009" s="148" t="n"/>
      <c r="DF1009" s="148" t="n"/>
      <c r="DG1009" s="148" t="n"/>
      <c r="DH1009" s="148" t="n"/>
      <c r="DI1009" s="148" t="n"/>
      <c r="DJ1009" s="148" t="n"/>
      <c r="DK1009" s="148" t="n"/>
      <c r="DL1009" s="148" t="n"/>
      <c r="DM1009" s="148" t="n"/>
      <c r="DN1009" s="148" t="n"/>
      <c r="DO1009" s="148" t="n"/>
      <c r="DP1009" s="148" t="n"/>
      <c r="DQ1009" s="148" t="n"/>
      <c r="DR1009" s="148" t="n"/>
      <c r="DS1009" s="148" t="n"/>
      <c r="DT1009" s="148" t="n"/>
      <c r="DU1009" s="149"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43" t="n"/>
      <c r="BV1010" s="144" t="n"/>
      <c r="BW1010" s="150">
        <f>計算!$BD$14</f>
        <v/>
      </c>
      <c r="CG1010" s="144" t="n"/>
      <c r="CH1010" s="151">
        <f>計算!$BE$14</f>
        <v/>
      </c>
      <c r="DU1010" s="144"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48" t="n"/>
      <c r="AA1011" s="148" t="n"/>
      <c r="AB1011" s="148" t="n"/>
      <c r="AC1011" s="148" t="n"/>
      <c r="AD1011" s="148" t="n"/>
      <c r="AE1011" s="148" t="n"/>
      <c r="AF1011" s="148" t="n"/>
      <c r="AG1011" s="148" t="n"/>
      <c r="AH1011" s="148" t="n"/>
      <c r="AI1011" s="148" t="n"/>
      <c r="AJ1011" s="148" t="n"/>
      <c r="AK1011" s="148" t="n"/>
      <c r="AL1011" s="148" t="n"/>
      <c r="AM1011" s="148" t="n"/>
      <c r="AN1011" s="148" t="n"/>
      <c r="AO1011" s="148" t="n"/>
      <c r="AP1011" s="148" t="n"/>
      <c r="AQ1011" s="148" t="n"/>
      <c r="AR1011" s="148" t="n"/>
      <c r="AS1011" s="148" t="n"/>
      <c r="AT1011" s="148" t="n"/>
      <c r="AU1011" s="12" t="n"/>
      <c r="AV1011" s="7" t="n"/>
      <c r="BI1011" s="8" t="n"/>
      <c r="BJ1011" s="7" t="n"/>
      <c r="BK1011" s="2" t="n"/>
      <c r="BL1011" s="2" t="n"/>
      <c r="BM1011" s="2" t="n"/>
      <c r="BN1011" s="2" t="n"/>
      <c r="BO1011" s="2" t="n"/>
      <c r="BP1011" s="143" t="n"/>
      <c r="BV1011" s="144" t="n"/>
      <c r="BW1011" s="143" t="n"/>
      <c r="CG1011" s="144" t="n"/>
      <c r="DU1011" s="144" t="n"/>
      <c r="DV1011" s="2" t="n"/>
      <c r="DW1011" s="2" t="n"/>
      <c r="DX1011" s="2" t="n"/>
      <c r="DY1011" s="2" t="n"/>
      <c r="DZ1011" s="2" t="n"/>
      <c r="EA1011" s="2" t="n"/>
      <c r="EB1011" s="2" t="n"/>
      <c r="EC1011" s="2" t="n"/>
    </row>
    <row r="1012" ht="6.75" customHeight="1" s="118">
      <c r="A1012" s="2" t="n"/>
      <c r="B1012" s="2" t="n"/>
      <c r="C1012" s="2" t="n"/>
      <c r="D1012" s="2" t="n"/>
      <c r="E1012" s="142" t="inlineStr">
        <is>
          <t>ふ り が な</t>
        </is>
      </c>
      <c r="F1012" s="140" t="n"/>
      <c r="G1012" s="140" t="n"/>
      <c r="H1012" s="140" t="n"/>
      <c r="I1012" s="140" t="n"/>
      <c r="J1012" s="140" t="n"/>
      <c r="K1012" s="141" t="n"/>
      <c r="L1012" s="152">
        <f>計算!$C$14</f>
        <v/>
      </c>
      <c r="M1012" s="140" t="n"/>
      <c r="N1012" s="140" t="n"/>
      <c r="O1012" s="140" t="n"/>
      <c r="P1012" s="140" t="n"/>
      <c r="Q1012" s="140" t="n"/>
      <c r="R1012" s="140" t="n"/>
      <c r="S1012" s="140" t="n"/>
      <c r="T1012" s="140" t="n"/>
      <c r="U1012" s="140" t="n"/>
      <c r="V1012" s="140" t="n"/>
      <c r="W1012" s="140" t="n"/>
      <c r="X1012" s="140" t="n"/>
      <c r="Y1012" s="140" t="n"/>
      <c r="Z1012" s="140" t="n"/>
      <c r="AA1012" s="140" t="n"/>
      <c r="AB1012" s="140" t="n"/>
      <c r="AC1012" s="140" t="n"/>
      <c r="AD1012" s="140" t="n"/>
      <c r="AE1012" s="140" t="n"/>
      <c r="AF1012" s="140" t="n"/>
      <c r="AG1012" s="140" t="n"/>
      <c r="AH1012" s="140" t="n"/>
      <c r="AI1012" s="140" t="n"/>
      <c r="AJ1012" s="140" t="n"/>
      <c r="AK1012" s="140" t="n"/>
      <c r="AL1012" s="140" t="n"/>
      <c r="AM1012" s="140" t="n"/>
      <c r="AN1012" s="140" t="n"/>
      <c r="AO1012" s="140" t="n"/>
      <c r="AP1012" s="140" t="n"/>
      <c r="AQ1012" s="140" t="n"/>
      <c r="AR1012" s="140" t="n"/>
      <c r="AS1012" s="140" t="n"/>
      <c r="AT1012" s="141"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43" t="n"/>
      <c r="BV1012" s="144" t="n"/>
      <c r="BW1012" s="143" t="n"/>
      <c r="CG1012" s="144" t="n"/>
      <c r="DU1012" s="144" t="n"/>
      <c r="DV1012" s="2" t="n"/>
      <c r="DW1012" s="2" t="n"/>
      <c r="DX1012" s="2" t="n"/>
      <c r="DY1012" s="2" t="n"/>
      <c r="DZ1012" s="2" t="n"/>
      <c r="EA1012" s="2" t="n"/>
      <c r="EB1012" s="2" t="n"/>
      <c r="EC1012" s="2" t="n"/>
    </row>
    <row r="1013" ht="6.75" customHeight="1" s="118">
      <c r="A1013" s="2" t="n"/>
      <c r="B1013" s="2" t="n"/>
      <c r="C1013" s="2" t="n"/>
      <c r="D1013" s="2" t="n"/>
      <c r="E1013" s="143" t="n"/>
      <c r="K1013" s="144" t="n"/>
      <c r="AT1013" s="144"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43" t="n"/>
      <c r="BV1013" s="144" t="n"/>
      <c r="BW1013" s="143" t="n"/>
      <c r="CG1013" s="144" t="n"/>
      <c r="DU1013" s="144" t="n"/>
      <c r="DV1013" s="2" t="n"/>
      <c r="DW1013" s="2" t="n"/>
      <c r="DX1013" s="2" t="n"/>
      <c r="DY1013" s="2" t="n"/>
      <c r="DZ1013" s="2" t="n"/>
      <c r="EA1013" s="2" t="n"/>
      <c r="EB1013" s="2" t="n"/>
      <c r="EC1013" s="2" t="n"/>
    </row>
    <row r="1014" ht="6.75" customHeight="1" s="118">
      <c r="A1014" s="2" t="n"/>
      <c r="B1014" s="2" t="n"/>
      <c r="C1014" s="2" t="n"/>
      <c r="D1014" s="2" t="n"/>
      <c r="E1014" s="143" t="n"/>
      <c r="K1014" s="144" t="n"/>
      <c r="AT1014" s="144"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43" t="n"/>
      <c r="BV1014" s="144" t="n"/>
      <c r="BW1014" s="143" t="n"/>
      <c r="CG1014" s="144" t="n"/>
      <c r="DU1014" s="144" t="n"/>
      <c r="DV1014" s="2" t="n"/>
      <c r="DW1014" s="2" t="n"/>
      <c r="DX1014" s="2" t="n"/>
      <c r="DY1014" s="2" t="n"/>
      <c r="DZ1014" s="2" t="n"/>
      <c r="EA1014" s="2" t="n"/>
      <c r="EB1014" s="2" t="n"/>
      <c r="EC1014" s="2" t="n"/>
    </row>
    <row r="1015" ht="6.75" customHeight="1" s="118">
      <c r="A1015" s="2" t="n"/>
      <c r="B1015" s="2" t="n"/>
      <c r="C1015" s="2" t="n"/>
      <c r="D1015" s="2" t="n"/>
      <c r="E1015" s="147" t="n"/>
      <c r="F1015" s="148" t="n"/>
      <c r="G1015" s="148" t="n"/>
      <c r="H1015" s="148" t="n"/>
      <c r="I1015" s="148" t="n"/>
      <c r="J1015" s="148" t="n"/>
      <c r="K1015" s="149" t="n"/>
      <c r="L1015" s="148" t="n"/>
      <c r="M1015" s="148" t="n"/>
      <c r="N1015" s="148" t="n"/>
      <c r="O1015" s="148" t="n"/>
      <c r="P1015" s="148" t="n"/>
      <c r="Q1015" s="148" t="n"/>
      <c r="R1015" s="148" t="n"/>
      <c r="S1015" s="148" t="n"/>
      <c r="T1015" s="148" t="n"/>
      <c r="U1015" s="148" t="n"/>
      <c r="V1015" s="148" t="n"/>
      <c r="W1015" s="148" t="n"/>
      <c r="X1015" s="148" t="n"/>
      <c r="Y1015" s="148" t="n"/>
      <c r="Z1015" s="148" t="n"/>
      <c r="AA1015" s="148" t="n"/>
      <c r="AB1015" s="148" t="n"/>
      <c r="AC1015" s="148" t="n"/>
      <c r="AD1015" s="148" t="n"/>
      <c r="AE1015" s="148" t="n"/>
      <c r="AF1015" s="148" t="n"/>
      <c r="AG1015" s="148" t="n"/>
      <c r="AH1015" s="148" t="n"/>
      <c r="AI1015" s="148" t="n"/>
      <c r="AJ1015" s="148" t="n"/>
      <c r="AK1015" s="148" t="n"/>
      <c r="AL1015" s="148" t="n"/>
      <c r="AM1015" s="148" t="n"/>
      <c r="AN1015" s="148" t="n"/>
      <c r="AO1015" s="148" t="n"/>
      <c r="AP1015" s="148" t="n"/>
      <c r="AQ1015" s="148" t="n"/>
      <c r="AR1015" s="148" t="n"/>
      <c r="AS1015" s="148" t="n"/>
      <c r="AT1015" s="149"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43" t="n"/>
      <c r="BV1015" s="144" t="n"/>
      <c r="BW1015" s="143" t="n"/>
      <c r="CG1015" s="144" t="n"/>
      <c r="DU1015" s="144" t="n"/>
      <c r="DV1015" s="2" t="n"/>
      <c r="DW1015" s="2" t="n"/>
      <c r="DX1015" s="2" t="n"/>
      <c r="DY1015" s="2" t="n"/>
      <c r="DZ1015" s="2" t="n"/>
      <c r="EA1015" s="2" t="n"/>
      <c r="EB1015" s="2" t="n"/>
      <c r="EC1015" s="2" t="n"/>
    </row>
    <row r="1016" ht="6.75" customHeight="1" s="118">
      <c r="A1016" s="2" t="n"/>
      <c r="B1016" s="2" t="n"/>
      <c r="C1016" s="2" t="n"/>
      <c r="D1016" s="2" t="n"/>
      <c r="E1016" s="153" t="inlineStr">
        <is>
          <t>名　前</t>
        </is>
      </c>
      <c r="F1016" s="140" t="n"/>
      <c r="G1016" s="140" t="n"/>
      <c r="H1016" s="140" t="n"/>
      <c r="I1016" s="140" t="n"/>
      <c r="J1016" s="140" t="n"/>
      <c r="K1016" s="141" t="n"/>
      <c r="L1016" s="154">
        <f>計算!$B$14</f>
        <v/>
      </c>
      <c r="M1016" s="140" t="n"/>
      <c r="N1016" s="140" t="n"/>
      <c r="O1016" s="140" t="n"/>
      <c r="P1016" s="140" t="n"/>
      <c r="Q1016" s="140" t="n"/>
      <c r="R1016" s="140" t="n"/>
      <c r="S1016" s="140" t="n"/>
      <c r="T1016" s="140" t="n"/>
      <c r="U1016" s="140" t="n"/>
      <c r="V1016" s="140" t="n"/>
      <c r="W1016" s="140" t="n"/>
      <c r="X1016" s="140" t="n"/>
      <c r="Y1016" s="140" t="n"/>
      <c r="Z1016" s="140" t="n"/>
      <c r="AA1016" s="140" t="n"/>
      <c r="AB1016" s="140" t="n"/>
      <c r="AC1016" s="140" t="n"/>
      <c r="AD1016" s="140" t="n"/>
      <c r="AE1016" s="140" t="n"/>
      <c r="AF1016" s="140" t="n"/>
      <c r="AG1016" s="140" t="n"/>
      <c r="AH1016" s="140" t="n"/>
      <c r="AI1016" s="140" t="n"/>
      <c r="AJ1016" s="140" t="n"/>
      <c r="AK1016" s="140" t="n"/>
      <c r="AL1016" s="140" t="n"/>
      <c r="AM1016" s="140" t="n"/>
      <c r="AN1016" s="140" t="n"/>
      <c r="AO1016" s="140" t="n"/>
      <c r="AP1016" s="140" t="n"/>
      <c r="AQ1016" s="140" t="n"/>
      <c r="AR1016" s="140" t="n"/>
      <c r="AS1016" s="140" t="n"/>
      <c r="AT1016" s="141"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43" t="n"/>
      <c r="BV1016" s="144" t="n"/>
      <c r="BW1016" s="143" t="n"/>
      <c r="CG1016" s="144" t="n"/>
      <c r="DU1016" s="144" t="n"/>
      <c r="DV1016" s="2" t="n"/>
      <c r="DW1016" s="2" t="n"/>
      <c r="DX1016" s="2" t="n"/>
      <c r="DY1016" s="2" t="n"/>
      <c r="DZ1016" s="2" t="n"/>
      <c r="EA1016" s="2" t="n"/>
      <c r="EB1016" s="2" t="n"/>
      <c r="EC1016" s="2" t="n"/>
    </row>
    <row r="1017" ht="6.75" customHeight="1" s="118">
      <c r="A1017" s="2" t="n"/>
      <c r="B1017" s="2" t="n"/>
      <c r="C1017" s="2" t="n"/>
      <c r="D1017" s="2" t="n"/>
      <c r="E1017" s="143" t="n"/>
      <c r="K1017" s="144" t="n"/>
      <c r="L1017" s="143" t="n"/>
      <c r="AT1017" s="144" t="n"/>
      <c r="AU1017" s="8" t="n"/>
      <c r="AV1017" s="7" t="n"/>
      <c r="AW1017" s="2" t="n"/>
      <c r="AX1017" s="52" t="inlineStr">
        <is>
          <t>（30×40mm）</t>
        </is>
      </c>
      <c r="BH1017" s="2" t="n"/>
      <c r="BI1017" s="8" t="n"/>
      <c r="BJ1017" s="7" t="n"/>
      <c r="BK1017" s="2" t="n"/>
      <c r="BL1017" s="2" t="n"/>
      <c r="BM1017" s="2" t="n"/>
      <c r="BN1017" s="2" t="n"/>
      <c r="BO1017" s="2" t="n"/>
      <c r="BP1017" s="143" t="n"/>
      <c r="BV1017" s="144" t="n"/>
      <c r="BW1017" s="143" t="n"/>
      <c r="CG1017" s="144" t="n"/>
      <c r="DU1017" s="144" t="n"/>
      <c r="DV1017" s="2" t="n"/>
      <c r="DW1017" s="2" t="n"/>
      <c r="DX1017" s="2" t="n"/>
      <c r="DY1017" s="2" t="n"/>
      <c r="DZ1017" s="2" t="n"/>
      <c r="EA1017" s="2" t="n"/>
      <c r="EB1017" s="2" t="n"/>
      <c r="EC1017" s="2" t="n"/>
    </row>
    <row r="1018" ht="6.75" customHeight="1" s="118">
      <c r="A1018" s="2" t="n"/>
      <c r="B1018" s="2" t="n"/>
      <c r="C1018" s="2" t="n"/>
      <c r="D1018" s="2" t="n"/>
      <c r="E1018" s="143" t="n"/>
      <c r="K1018" s="144" t="n"/>
      <c r="L1018" s="143" t="n"/>
      <c r="AT1018" s="144" t="n"/>
      <c r="AU1018" s="8" t="n"/>
      <c r="AV1018" s="7" t="n"/>
      <c r="AW1018" s="2" t="n"/>
      <c r="BH1018" s="2" t="n"/>
      <c r="BI1018" s="8" t="n"/>
      <c r="BJ1018" s="7" t="n"/>
      <c r="BK1018" s="2" t="n"/>
      <c r="BL1018" s="2" t="n"/>
      <c r="BM1018" s="2" t="n"/>
      <c r="BN1018" s="2" t="n"/>
      <c r="BO1018" s="2" t="n"/>
      <c r="BP1018" s="143" t="n"/>
      <c r="BV1018" s="144" t="n"/>
      <c r="BW1018" s="143" t="n"/>
      <c r="CG1018" s="144" t="n"/>
      <c r="DU1018" s="144" t="n"/>
      <c r="DV1018" s="2" t="n"/>
      <c r="DW1018" s="2" t="n"/>
      <c r="DX1018" s="2" t="n"/>
      <c r="DY1018" s="2" t="n"/>
      <c r="DZ1018" s="2" t="n"/>
      <c r="EA1018" s="2" t="n"/>
      <c r="EB1018" s="2" t="n"/>
      <c r="EC1018" s="2" t="n"/>
    </row>
    <row r="1019" ht="6.75" customHeight="1" s="118">
      <c r="A1019" s="2" t="n"/>
      <c r="B1019" s="2" t="n"/>
      <c r="C1019" s="2" t="n"/>
      <c r="D1019" s="2" t="n"/>
      <c r="E1019" s="143" t="n"/>
      <c r="K1019" s="144" t="n"/>
      <c r="L1019" s="143" t="n"/>
      <c r="AT1019" s="144"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43" t="n"/>
      <c r="BV1019" s="144" t="n"/>
      <c r="BW1019" s="143" t="n"/>
      <c r="CG1019" s="144" t="n"/>
      <c r="DU1019" s="144" t="n"/>
      <c r="DV1019" s="2" t="n"/>
      <c r="DW1019" s="2" t="n"/>
      <c r="DX1019" s="2" t="n"/>
      <c r="DY1019" s="2" t="n"/>
      <c r="DZ1019" s="2" t="n"/>
      <c r="EA1019" s="2" t="n"/>
      <c r="EB1019" s="2" t="n"/>
      <c r="EC1019" s="2" t="n"/>
    </row>
    <row r="1020" ht="6.75" customHeight="1" s="118">
      <c r="A1020" s="2" t="n"/>
      <c r="B1020" s="2" t="n"/>
      <c r="C1020" s="2" t="n"/>
      <c r="D1020" s="2" t="n"/>
      <c r="E1020" s="143" t="n"/>
      <c r="K1020" s="144" t="n"/>
      <c r="L1020" s="143" t="n"/>
      <c r="AT1020" s="144"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43" t="n"/>
      <c r="BV1020" s="144" t="n"/>
      <c r="BW1020" s="143" t="n"/>
      <c r="CG1020" s="144" t="n"/>
      <c r="DU1020" s="144" t="n"/>
      <c r="DV1020" s="2" t="n"/>
      <c r="DW1020" s="2" t="n"/>
      <c r="DX1020" s="2" t="n"/>
      <c r="DY1020" s="2" t="n"/>
      <c r="DZ1020" s="2" t="n"/>
      <c r="EA1020" s="2" t="n"/>
      <c r="EB1020" s="2" t="n"/>
      <c r="EC1020" s="2" t="n"/>
    </row>
    <row r="1021" ht="4.5" customHeight="1" s="118">
      <c r="A1021" s="2" t="n"/>
      <c r="B1021" s="2" t="n"/>
      <c r="C1021" s="2" t="n"/>
      <c r="D1021" s="2" t="n"/>
      <c r="E1021" s="147" t="n"/>
      <c r="F1021" s="148" t="n"/>
      <c r="G1021" s="148" t="n"/>
      <c r="H1021" s="148" t="n"/>
      <c r="I1021" s="148" t="n"/>
      <c r="J1021" s="148" t="n"/>
      <c r="K1021" s="149" t="n"/>
      <c r="L1021" s="147" t="n"/>
      <c r="M1021" s="148" t="n"/>
      <c r="N1021" s="148" t="n"/>
      <c r="O1021" s="148" t="n"/>
      <c r="P1021" s="148" t="n"/>
      <c r="Q1021" s="148" t="n"/>
      <c r="R1021" s="148" t="n"/>
      <c r="S1021" s="148" t="n"/>
      <c r="T1021" s="148" t="n"/>
      <c r="U1021" s="148" t="n"/>
      <c r="V1021" s="148" t="n"/>
      <c r="W1021" s="148" t="n"/>
      <c r="X1021" s="148" t="n"/>
      <c r="Y1021" s="148" t="n"/>
      <c r="Z1021" s="148" t="n"/>
      <c r="AA1021" s="148" t="n"/>
      <c r="AB1021" s="148" t="n"/>
      <c r="AC1021" s="148" t="n"/>
      <c r="AD1021" s="148" t="n"/>
      <c r="AE1021" s="148" t="n"/>
      <c r="AF1021" s="148" t="n"/>
      <c r="AG1021" s="148" t="n"/>
      <c r="AH1021" s="148" t="n"/>
      <c r="AI1021" s="148" t="n"/>
      <c r="AJ1021" s="148" t="n"/>
      <c r="AK1021" s="148" t="n"/>
      <c r="AL1021" s="148" t="n"/>
      <c r="AM1021" s="148" t="n"/>
      <c r="AN1021" s="148" t="n"/>
      <c r="AO1021" s="148" t="n"/>
      <c r="AP1021" s="148" t="n"/>
      <c r="AQ1021" s="148" t="n"/>
      <c r="AR1021" s="148" t="n"/>
      <c r="AS1021" s="148" t="n"/>
      <c r="AT1021" s="149"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43" t="n"/>
      <c r="BV1021" s="144" t="n"/>
      <c r="BW1021" s="143" t="n"/>
      <c r="CG1021" s="144" t="n"/>
      <c r="DU1021" s="144" t="n"/>
      <c r="DV1021" s="2" t="n"/>
      <c r="DW1021" s="2" t="n"/>
      <c r="DX1021" s="2" t="n"/>
      <c r="DY1021" s="2" t="n"/>
      <c r="DZ1021" s="2" t="n"/>
      <c r="EA1021" s="2" t="n"/>
      <c r="EB1021" s="2" t="n"/>
      <c r="EC1021" s="2" t="n"/>
    </row>
    <row r="1022" ht="6.75" customHeight="1" s="118">
      <c r="A1022" s="2" t="n"/>
      <c r="B1022" s="2" t="n"/>
      <c r="C1022" s="2" t="n"/>
      <c r="D1022" s="2" t="n"/>
      <c r="E1022" s="153" t="inlineStr">
        <is>
          <t>生年月日</t>
        </is>
      </c>
      <c r="F1022" s="140" t="n"/>
      <c r="G1022" s="140" t="n"/>
      <c r="H1022" s="140" t="n"/>
      <c r="I1022" s="140" t="n"/>
      <c r="J1022" s="140" t="n"/>
      <c r="K1022" s="141" t="n"/>
      <c r="L1022" s="155" t="inlineStr">
        <is>
          <t>昭和 ・ 平成</t>
        </is>
      </c>
      <c r="M1022" s="140" t="n"/>
      <c r="N1022" s="140" t="n"/>
      <c r="O1022" s="140" t="n"/>
      <c r="P1022" s="140" t="n"/>
      <c r="Q1022" s="140" t="n"/>
      <c r="R1022" s="140" t="n"/>
      <c r="S1022" s="140" t="n"/>
      <c r="T1022" s="140" t="n"/>
      <c r="U1022" s="140" t="n"/>
      <c r="V1022" s="156">
        <f>計算!$D$14</f>
        <v/>
      </c>
      <c r="W1022" s="140" t="n"/>
      <c r="X1022" s="157" t="inlineStr">
        <is>
          <t>年</t>
        </is>
      </c>
      <c r="Y1022" s="140" t="n"/>
      <c r="Z1022" s="158">
        <f>計算!$E$14</f>
        <v/>
      </c>
      <c r="AA1022" s="140" t="n"/>
      <c r="AB1022" s="140" t="n"/>
      <c r="AC1022" s="157" t="inlineStr">
        <is>
          <t>月</t>
        </is>
      </c>
      <c r="AD1022" s="140" t="n"/>
      <c r="AE1022" s="158">
        <f>計算!$F$14</f>
        <v/>
      </c>
      <c r="AF1022" s="140" t="n"/>
      <c r="AG1022" s="140" t="n"/>
      <c r="AH1022" s="157" t="inlineStr">
        <is>
          <t>日　生 （満</t>
        </is>
      </c>
      <c r="AI1022" s="140" t="n"/>
      <c r="AJ1022" s="140" t="n"/>
      <c r="AK1022" s="140" t="n"/>
      <c r="AL1022" s="140" t="n"/>
      <c r="AM1022" s="140" t="n"/>
      <c r="AN1022" s="140" t="n"/>
      <c r="AO1022" s="140" t="n"/>
      <c r="AP1022" s="159">
        <f>計算!$G$14</f>
        <v/>
      </c>
      <c r="AQ1022" s="140" t="n"/>
      <c r="AR1022" s="160" t="inlineStr">
        <is>
          <t>歳）</t>
        </is>
      </c>
      <c r="AS1022" s="140" t="n"/>
      <c r="AT1022" s="141"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43" t="n"/>
      <c r="BV1022" s="144" t="n"/>
      <c r="BW1022" s="143" t="n"/>
      <c r="CG1022" s="144" t="n"/>
      <c r="DU1022" s="144" t="n"/>
      <c r="DV1022" s="2" t="n"/>
      <c r="DW1022" s="2" t="n"/>
      <c r="DX1022" s="2" t="n"/>
      <c r="DY1022" s="2" t="n"/>
      <c r="DZ1022" s="2" t="n"/>
      <c r="EA1022" s="2" t="n"/>
      <c r="EB1022" s="2" t="n"/>
      <c r="EC1022" s="2" t="n"/>
    </row>
    <row r="1023" ht="6.75" customHeight="1" s="118">
      <c r="A1023" s="2" t="n"/>
      <c r="B1023" s="2" t="n"/>
      <c r="C1023" s="2" t="n"/>
      <c r="D1023" s="2" t="n"/>
      <c r="E1023" s="143" t="n"/>
      <c r="K1023" s="144" t="n"/>
      <c r="L1023" s="143" t="n"/>
      <c r="AT1023" s="144"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43" t="n"/>
      <c r="BV1023" s="144" t="n"/>
      <c r="BW1023" s="143" t="n"/>
      <c r="CG1023" s="144" t="n"/>
      <c r="DU1023" s="144" t="n"/>
      <c r="DV1023" s="2" t="n"/>
      <c r="DW1023" s="2" t="n"/>
      <c r="DX1023" s="2" t="n"/>
      <c r="DY1023" s="2" t="n"/>
      <c r="DZ1023" s="2" t="n"/>
      <c r="EA1023" s="2" t="n"/>
      <c r="EB1023" s="2" t="n"/>
      <c r="EC1023" s="2" t="n"/>
    </row>
    <row r="1024" ht="6.75" customHeight="1" s="118">
      <c r="A1024" s="2" t="n"/>
      <c r="B1024" s="2" t="n"/>
      <c r="C1024" s="2" t="n"/>
      <c r="D1024" s="2" t="n"/>
      <c r="E1024" s="143" t="n"/>
      <c r="K1024" s="144" t="n"/>
      <c r="L1024" s="143" t="n"/>
      <c r="AT1024" s="144"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43" t="n"/>
      <c r="BV1024" s="144" t="n"/>
      <c r="BW1024" s="143" t="n"/>
      <c r="CG1024" s="144" t="n"/>
      <c r="DU1024" s="144" t="n"/>
      <c r="DV1024" s="2" t="n"/>
      <c r="DW1024" s="2" t="n"/>
      <c r="DX1024" s="2" t="n"/>
      <c r="DY1024" s="2" t="n"/>
      <c r="DZ1024" s="2" t="n"/>
      <c r="EA1024" s="2" t="n"/>
      <c r="EB1024" s="2" t="n"/>
      <c r="EC1024" s="2" t="n"/>
    </row>
    <row r="1025" ht="3.75" customHeight="1" s="118">
      <c r="A1025" s="2" t="n"/>
      <c r="B1025" s="2" t="n"/>
      <c r="C1025" s="2" t="n"/>
      <c r="D1025" s="2" t="n"/>
      <c r="E1025" s="147" t="n"/>
      <c r="F1025" s="148" t="n"/>
      <c r="G1025" s="148" t="n"/>
      <c r="H1025" s="148" t="n"/>
      <c r="I1025" s="148" t="n"/>
      <c r="J1025" s="148" t="n"/>
      <c r="K1025" s="149" t="n"/>
      <c r="L1025" s="147" t="n"/>
      <c r="M1025" s="148" t="n"/>
      <c r="N1025" s="148" t="n"/>
      <c r="O1025" s="148" t="n"/>
      <c r="P1025" s="148" t="n"/>
      <c r="Q1025" s="148" t="n"/>
      <c r="R1025" s="148" t="n"/>
      <c r="S1025" s="148" t="n"/>
      <c r="T1025" s="148" t="n"/>
      <c r="U1025" s="148" t="n"/>
      <c r="X1025" s="148" t="n"/>
      <c r="Y1025" s="148" t="n"/>
      <c r="AC1025" s="148" t="n"/>
      <c r="AD1025" s="148" t="n"/>
      <c r="AH1025" s="148" t="n"/>
      <c r="AI1025" s="148" t="n"/>
      <c r="AJ1025" s="148" t="n"/>
      <c r="AK1025" s="148" t="n"/>
      <c r="AL1025" s="148" t="n"/>
      <c r="AM1025" s="148" t="n"/>
      <c r="AN1025" s="148" t="n"/>
      <c r="AO1025" s="148" t="n"/>
      <c r="AP1025" s="148" t="n"/>
      <c r="AQ1025" s="148" t="n"/>
      <c r="AR1025" s="148" t="n"/>
      <c r="AS1025" s="148" t="n"/>
      <c r="AT1025" s="149"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43" t="n"/>
      <c r="BV1025" s="144" t="n"/>
      <c r="BW1025" s="143" t="n"/>
      <c r="CG1025" s="144" t="n"/>
      <c r="DU1025" s="144" t="n"/>
      <c r="DV1025" s="2" t="n"/>
      <c r="DW1025" s="2" t="n"/>
      <c r="DX1025" s="2" t="n"/>
      <c r="DY1025" s="2" t="n"/>
      <c r="DZ1025" s="2" t="n"/>
      <c r="EA1025" s="2" t="n"/>
      <c r="EB1025" s="2" t="n"/>
      <c r="EC1025" s="2" t="n"/>
    </row>
    <row r="1026" ht="6.75" customHeight="1" s="118">
      <c r="A1026" s="2" t="n"/>
      <c r="B1026" s="2" t="n"/>
      <c r="C1026" s="2" t="n"/>
      <c r="D1026" s="2" t="n"/>
      <c r="E1026" s="161" t="inlineStr">
        <is>
          <t>ふ り が な</t>
        </is>
      </c>
      <c r="F1026" s="140" t="n"/>
      <c r="G1026" s="140" t="n"/>
      <c r="H1026" s="140" t="n"/>
      <c r="I1026" s="140" t="n"/>
      <c r="J1026" s="140" t="n"/>
      <c r="K1026" s="141" t="n"/>
      <c r="L1026" s="162">
        <f>計算!$J$14</f>
        <v/>
      </c>
      <c r="M1026" s="140" t="n"/>
      <c r="N1026" s="140" t="n"/>
      <c r="O1026" s="140" t="n"/>
      <c r="P1026" s="140" t="n"/>
      <c r="Q1026" s="140" t="n"/>
      <c r="R1026" s="140" t="n"/>
      <c r="S1026" s="140" t="n"/>
      <c r="T1026" s="140" t="n"/>
      <c r="U1026" s="140" t="n"/>
      <c r="V1026" s="140" t="n"/>
      <c r="W1026" s="140" t="n"/>
      <c r="X1026" s="140" t="n"/>
      <c r="Y1026" s="140" t="n"/>
      <c r="Z1026" s="140" t="n"/>
      <c r="AA1026" s="140" t="n"/>
      <c r="AB1026" s="140" t="n"/>
      <c r="AC1026" s="140" t="n"/>
      <c r="AD1026" s="140" t="n"/>
      <c r="AE1026" s="140" t="n"/>
      <c r="AF1026" s="140" t="n"/>
      <c r="AG1026" s="140" t="n"/>
      <c r="AH1026" s="140" t="n"/>
      <c r="AI1026" s="140" t="n"/>
      <c r="AJ1026" s="140" t="n"/>
      <c r="AK1026" s="140" t="n"/>
      <c r="AL1026" s="140" t="n"/>
      <c r="AM1026" s="140" t="n"/>
      <c r="AN1026" s="140" t="n"/>
      <c r="AO1026" s="140" t="n"/>
      <c r="AP1026" s="140" t="n"/>
      <c r="AQ1026" s="140" t="n"/>
      <c r="AR1026" s="140" t="n"/>
      <c r="AS1026" s="140" t="n"/>
      <c r="AT1026" s="140" t="n"/>
      <c r="AU1026" s="140" t="n"/>
      <c r="AV1026" s="140" t="n"/>
      <c r="AW1026" s="140" t="n"/>
      <c r="AX1026" s="140" t="n"/>
      <c r="AY1026" s="140" t="n"/>
      <c r="AZ1026" s="140" t="n"/>
      <c r="BA1026" s="140" t="n"/>
      <c r="BB1026" s="140" t="n"/>
      <c r="BC1026" s="140" t="n"/>
      <c r="BD1026" s="140" t="n"/>
      <c r="BE1026" s="140" t="n"/>
      <c r="BF1026" s="140" t="n"/>
      <c r="BG1026" s="140" t="n"/>
      <c r="BH1026" s="140" t="n"/>
      <c r="BI1026" s="141" t="n"/>
      <c r="BJ1026" s="2" t="n"/>
      <c r="BK1026" s="2" t="n"/>
      <c r="BL1026" s="2" t="n"/>
      <c r="BM1026" s="2" t="n"/>
      <c r="BN1026" s="2" t="n"/>
      <c r="BO1026" s="2" t="n"/>
      <c r="BP1026" s="143" t="n"/>
      <c r="BV1026" s="144" t="n"/>
      <c r="BW1026" s="143" t="n"/>
      <c r="CG1026" s="144" t="n"/>
      <c r="DU1026" s="144" t="n"/>
      <c r="DV1026" s="2" t="n"/>
      <c r="DW1026" s="2" t="n"/>
      <c r="DX1026" s="2" t="n"/>
      <c r="DY1026" s="2" t="n"/>
      <c r="DZ1026" s="2" t="n"/>
      <c r="EA1026" s="2" t="n"/>
      <c r="EB1026" s="2" t="n"/>
      <c r="EC1026" s="2" t="n"/>
    </row>
    <row r="1027" ht="6.75" customHeight="1" s="118">
      <c r="A1027" s="2" t="n"/>
      <c r="B1027" s="2" t="n"/>
      <c r="C1027" s="2" t="n"/>
      <c r="D1027" s="2" t="n"/>
      <c r="E1027" s="143" t="n"/>
      <c r="K1027" s="144" t="n"/>
      <c r="BI1027" s="144" t="n"/>
      <c r="BJ1027" s="2" t="n"/>
      <c r="BK1027" s="2" t="n"/>
      <c r="BL1027" s="2" t="n"/>
      <c r="BM1027" s="2" t="n"/>
      <c r="BN1027" s="2" t="n"/>
      <c r="BO1027" s="2" t="n"/>
      <c r="BP1027" s="143" t="n"/>
      <c r="BV1027" s="144" t="n"/>
      <c r="BW1027" s="143" t="n"/>
      <c r="CG1027" s="144" t="n"/>
      <c r="DU1027" s="144" t="n"/>
      <c r="DV1027" s="2" t="n"/>
      <c r="DW1027" s="2" t="n"/>
      <c r="DX1027" s="2" t="n"/>
      <c r="DY1027" s="2" t="n"/>
      <c r="DZ1027" s="2" t="n"/>
      <c r="EA1027" s="2" t="n"/>
      <c r="EB1027" s="2" t="n"/>
      <c r="EC1027" s="2" t="n"/>
    </row>
    <row r="1028" ht="6.75" customHeight="1" s="118">
      <c r="A1028" s="2" t="n"/>
      <c r="B1028" s="2" t="n"/>
      <c r="C1028" s="2" t="n"/>
      <c r="D1028" s="2" t="n"/>
      <c r="E1028" s="163" t="n"/>
      <c r="F1028" s="164" t="n"/>
      <c r="G1028" s="164" t="n"/>
      <c r="H1028" s="164" t="n"/>
      <c r="I1028" s="164" t="n"/>
      <c r="J1028" s="164" t="n"/>
      <c r="K1028" s="165" t="n"/>
      <c r="L1028" s="164" t="n"/>
      <c r="M1028" s="164" t="n"/>
      <c r="N1028" s="164" t="n"/>
      <c r="O1028" s="164" t="n"/>
      <c r="P1028" s="164" t="n"/>
      <c r="Q1028" s="164" t="n"/>
      <c r="R1028" s="164" t="n"/>
      <c r="S1028" s="164" t="n"/>
      <c r="T1028" s="164" t="n"/>
      <c r="U1028" s="164" t="n"/>
      <c r="V1028" s="164" t="n"/>
      <c r="W1028" s="164" t="n"/>
      <c r="X1028" s="164" t="n"/>
      <c r="Y1028" s="164" t="n"/>
      <c r="Z1028" s="164" t="n"/>
      <c r="AA1028" s="164" t="n"/>
      <c r="AB1028" s="164" t="n"/>
      <c r="AC1028" s="164" t="n"/>
      <c r="AD1028" s="164" t="n"/>
      <c r="AE1028" s="164" t="n"/>
      <c r="AF1028" s="164" t="n"/>
      <c r="AG1028" s="164" t="n"/>
      <c r="AH1028" s="164" t="n"/>
      <c r="AI1028" s="164" t="n"/>
      <c r="AJ1028" s="164" t="n"/>
      <c r="AK1028" s="164" t="n"/>
      <c r="AL1028" s="164" t="n"/>
      <c r="AM1028" s="164" t="n"/>
      <c r="AN1028" s="164" t="n"/>
      <c r="AO1028" s="164" t="n"/>
      <c r="AP1028" s="164" t="n"/>
      <c r="AQ1028" s="164" t="n"/>
      <c r="AR1028" s="164" t="n"/>
      <c r="AS1028" s="164" t="n"/>
      <c r="AT1028" s="164" t="n"/>
      <c r="AU1028" s="164" t="n"/>
      <c r="AV1028" s="164" t="n"/>
      <c r="AW1028" s="164" t="n"/>
      <c r="AX1028" s="164" t="n"/>
      <c r="AY1028" s="164" t="n"/>
      <c r="AZ1028" s="164" t="n"/>
      <c r="BA1028" s="164" t="n"/>
      <c r="BB1028" s="164" t="n"/>
      <c r="BC1028" s="164" t="n"/>
      <c r="BD1028" s="164" t="n"/>
      <c r="BE1028" s="164" t="n"/>
      <c r="BF1028" s="164" t="n"/>
      <c r="BG1028" s="164" t="n"/>
      <c r="BH1028" s="164" t="n"/>
      <c r="BI1028" s="165" t="n"/>
      <c r="BJ1028" s="2" t="n"/>
      <c r="BK1028" s="2" t="n"/>
      <c r="BL1028" s="2" t="n"/>
      <c r="BM1028" s="2" t="n"/>
      <c r="BN1028" s="2" t="n"/>
      <c r="BO1028" s="2" t="n"/>
      <c r="BP1028" s="143" t="n"/>
      <c r="BV1028" s="144" t="n"/>
      <c r="BW1028" s="143" t="n"/>
      <c r="CG1028" s="144" t="n"/>
      <c r="DU1028" s="144" t="n"/>
      <c r="DV1028" s="2" t="n"/>
      <c r="DW1028" s="2" t="n"/>
      <c r="DX1028" s="2" t="n"/>
      <c r="DY1028" s="2" t="n"/>
      <c r="DZ1028" s="2" t="n"/>
      <c r="EA1028" s="2" t="n"/>
      <c r="EB1028" s="2" t="n"/>
      <c r="EC1028" s="2" t="n"/>
    </row>
    <row r="1029" ht="6.75" customHeight="1" s="118">
      <c r="A1029" s="2" t="n"/>
      <c r="B1029" s="2" t="n"/>
      <c r="C1029" s="2" t="n"/>
      <c r="D1029" s="2" t="n"/>
      <c r="E1029" s="166" t="inlineStr">
        <is>
          <t>現住所</t>
        </is>
      </c>
      <c r="F1029" s="167" t="n"/>
      <c r="G1029" s="167" t="n"/>
      <c r="H1029" s="167" t="n"/>
      <c r="I1029" s="167" t="n"/>
      <c r="J1029" s="167" t="n"/>
      <c r="K1029" s="168" t="n"/>
      <c r="L1029" s="107" t="inlineStr">
        <is>
          <t>〒</t>
        </is>
      </c>
      <c r="M1029" s="167" t="n"/>
      <c r="N1029" s="167" t="n"/>
      <c r="O1029" s="167" t="n"/>
      <c r="P1029" s="169">
        <f>計算!$H$14</f>
        <v/>
      </c>
      <c r="Q1029" s="167" t="n"/>
      <c r="R1029" s="167" t="n"/>
      <c r="S1029" s="167" t="n"/>
      <c r="T1029" s="167" t="n"/>
      <c r="U1029" s="167" t="n"/>
      <c r="V1029" s="167" t="n"/>
      <c r="W1029" s="167" t="n"/>
      <c r="X1029" s="167" t="n"/>
      <c r="Y1029" s="167" t="n"/>
      <c r="Z1029" s="167" t="n"/>
      <c r="AA1029" s="167" t="n"/>
      <c r="AB1029" s="167" t="n"/>
      <c r="AC1029" s="167" t="n"/>
      <c r="AD1029" s="167" t="n"/>
      <c r="AE1029" s="167" t="n"/>
      <c r="AF1029" s="167" t="n"/>
      <c r="AG1029" s="167" t="n"/>
      <c r="AH1029" s="167" t="n"/>
      <c r="AI1029" s="167" t="n"/>
      <c r="AJ1029" s="167"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43" t="n"/>
      <c r="BV1029" s="144" t="n"/>
      <c r="BW1029" s="143" t="n"/>
      <c r="CG1029" s="144" t="n"/>
      <c r="DU1029" s="144" t="n"/>
      <c r="DV1029" s="2" t="n"/>
      <c r="DW1029" s="2" t="n"/>
      <c r="DX1029" s="2" t="n"/>
      <c r="DY1029" s="2" t="n"/>
      <c r="DZ1029" s="2" t="n"/>
      <c r="EA1029" s="2" t="n"/>
      <c r="EB1029" s="2" t="n"/>
      <c r="EC1029" s="2" t="n"/>
    </row>
    <row r="1030" ht="4.5" customHeight="1" s="118">
      <c r="A1030" s="2" t="n"/>
      <c r="B1030" s="2" t="n"/>
      <c r="C1030" s="2" t="n"/>
      <c r="D1030" s="2" t="n"/>
      <c r="E1030" s="143" t="n"/>
      <c r="K1030" s="144" t="n"/>
      <c r="L1030" s="143"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47" t="n"/>
      <c r="BQ1030" s="148" t="n"/>
      <c r="BR1030" s="148" t="n"/>
      <c r="BS1030" s="148" t="n"/>
      <c r="BT1030" s="148" t="n"/>
      <c r="BU1030" s="148" t="n"/>
      <c r="BV1030" s="149" t="n"/>
      <c r="BW1030" s="147" t="n"/>
      <c r="BX1030" s="148" t="n"/>
      <c r="BY1030" s="148" t="n"/>
      <c r="BZ1030" s="148" t="n"/>
      <c r="CA1030" s="148" t="n"/>
      <c r="CB1030" s="148" t="n"/>
      <c r="CC1030" s="148" t="n"/>
      <c r="CD1030" s="148" t="n"/>
      <c r="CE1030" s="148" t="n"/>
      <c r="CF1030" s="148" t="n"/>
      <c r="CG1030" s="149" t="n"/>
      <c r="DU1030" s="144" t="n"/>
      <c r="DV1030" s="2" t="n"/>
      <c r="DW1030" s="2" t="n"/>
      <c r="DX1030" s="2" t="n"/>
      <c r="DY1030" s="2" t="n"/>
      <c r="DZ1030" s="2" t="n"/>
      <c r="EA1030" s="2" t="n"/>
      <c r="EB1030" s="2" t="n"/>
      <c r="EC1030" s="2" t="n"/>
    </row>
    <row r="1031" ht="6.75" customHeight="1" s="118">
      <c r="A1031" s="2" t="n"/>
      <c r="B1031" s="2" t="n"/>
      <c r="C1031" s="2" t="n"/>
      <c r="D1031" s="2" t="n"/>
      <c r="E1031" s="143" t="n"/>
      <c r="K1031" s="144" t="n"/>
      <c r="L1031" s="143"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0" t="inlineStr">
        <is>
          <t>校内外の諸活動</t>
        </is>
      </c>
      <c r="BQ1031" s="140" t="n"/>
      <c r="BR1031" s="140" t="n"/>
      <c r="BS1031" s="140" t="n"/>
      <c r="BT1031" s="140" t="n"/>
      <c r="BU1031" s="140" t="n"/>
      <c r="BV1031" s="141" t="n"/>
      <c r="BW1031" s="171">
        <f>計算!$AQ$14</f>
        <v/>
      </c>
      <c r="BX1031" s="140" t="n"/>
      <c r="BY1031" s="140" t="n"/>
      <c r="BZ1031" s="140" t="n"/>
      <c r="CA1031" s="140" t="n"/>
      <c r="CB1031" s="140" t="n"/>
      <c r="CC1031" s="140" t="n"/>
      <c r="CD1031" s="140" t="n"/>
      <c r="CE1031" s="140" t="n"/>
      <c r="CF1031" s="140" t="n"/>
      <c r="CG1031" s="140" t="n"/>
      <c r="CH1031" s="140" t="n"/>
      <c r="CI1031" s="140" t="n"/>
      <c r="CJ1031" s="140" t="n"/>
      <c r="CK1031" s="140" t="n"/>
      <c r="CL1031" s="140" t="n"/>
      <c r="CM1031" s="140" t="n"/>
      <c r="CN1031" s="140" t="n"/>
      <c r="CO1031" s="140" t="n"/>
      <c r="CP1031" s="140" t="n"/>
      <c r="CQ1031" s="140" t="n"/>
      <c r="CR1031" s="140" t="n"/>
      <c r="CS1031" s="140" t="n"/>
      <c r="CT1031" s="140" t="n"/>
      <c r="CU1031" s="140" t="n"/>
      <c r="CV1031" s="140" t="n"/>
      <c r="CW1031" s="140" t="n"/>
      <c r="CX1031" s="140" t="n"/>
      <c r="CY1031" s="140" t="n"/>
      <c r="CZ1031" s="140" t="n"/>
      <c r="DA1031" s="140" t="n"/>
      <c r="DB1031" s="140" t="n"/>
      <c r="DC1031" s="140" t="n"/>
      <c r="DD1031" s="140" t="n"/>
      <c r="DE1031" s="140" t="n"/>
      <c r="DF1031" s="140" t="n"/>
      <c r="DG1031" s="140" t="n"/>
      <c r="DH1031" s="140" t="n"/>
      <c r="DI1031" s="140" t="n"/>
      <c r="DJ1031" s="140" t="n"/>
      <c r="DK1031" s="140" t="n"/>
      <c r="DL1031" s="140" t="n"/>
      <c r="DM1031" s="140" t="n"/>
      <c r="DN1031" s="140" t="n"/>
      <c r="DO1031" s="140" t="n"/>
      <c r="DP1031" s="140" t="n"/>
      <c r="DQ1031" s="140" t="n"/>
      <c r="DR1031" s="140" t="n"/>
      <c r="DS1031" s="140" t="n"/>
      <c r="DT1031" s="140" t="n"/>
      <c r="DU1031" s="141" t="n"/>
      <c r="DV1031" s="7" t="n"/>
      <c r="DW1031" s="2" t="n"/>
      <c r="DX1031" s="2" t="n"/>
      <c r="DY1031" s="2" t="n"/>
      <c r="DZ1031" s="2" t="n"/>
      <c r="EA1031" s="2" t="n"/>
      <c r="EB1031" s="2" t="n"/>
      <c r="EC1031" s="2" t="n"/>
    </row>
    <row r="1032" ht="6.75" customHeight="1" s="118">
      <c r="A1032" s="2" t="n"/>
      <c r="B1032" s="2" t="n"/>
      <c r="C1032" s="2" t="n"/>
      <c r="D1032" s="2" t="n"/>
      <c r="E1032" s="143" t="n"/>
      <c r="K1032" s="144" t="n"/>
      <c r="L1032" s="172">
        <f>計算!$I$14</f>
        <v/>
      </c>
      <c r="BI1032" s="144" t="n"/>
      <c r="BJ1032" s="2" t="n"/>
      <c r="BK1032" s="2" t="n"/>
      <c r="BL1032" s="2" t="n"/>
      <c r="BM1032" s="2" t="n"/>
      <c r="BN1032" s="2" t="n"/>
      <c r="BO1032" s="2" t="n"/>
      <c r="BP1032" s="143" t="n"/>
      <c r="BV1032" s="144" t="n"/>
      <c r="DU1032" s="144" t="n"/>
      <c r="DV1032" s="7" t="n"/>
      <c r="DW1032" s="2" t="n"/>
      <c r="DX1032" s="2" t="n"/>
      <c r="DY1032" s="2" t="n"/>
      <c r="DZ1032" s="2" t="n"/>
      <c r="EA1032" s="2" t="n"/>
      <c r="EB1032" s="2" t="n"/>
      <c r="EC1032" s="2" t="n"/>
    </row>
    <row r="1033" ht="6.75" customHeight="1" s="118">
      <c r="A1033" s="2" t="n"/>
      <c r="B1033" s="2" t="n"/>
      <c r="C1033" s="2" t="n"/>
      <c r="D1033" s="2" t="n"/>
      <c r="E1033" s="143" t="n"/>
      <c r="K1033" s="144" t="n"/>
      <c r="L1033" s="143" t="n"/>
      <c r="BI1033" s="144" t="n"/>
      <c r="BJ1033" s="2" t="n"/>
      <c r="BK1033" s="2" t="n"/>
      <c r="BL1033" s="2" t="n"/>
      <c r="BM1033" s="2" t="n"/>
      <c r="BN1033" s="2" t="n"/>
      <c r="BO1033" s="2" t="n"/>
      <c r="BP1033" s="143" t="n"/>
      <c r="BV1033" s="144" t="n"/>
      <c r="DU1033" s="144" t="n"/>
      <c r="DV1033" s="7" t="n"/>
      <c r="DW1033" s="2" t="n"/>
      <c r="DX1033" s="2" t="n"/>
      <c r="DY1033" s="2" t="n"/>
      <c r="DZ1033" s="2" t="n"/>
      <c r="EA1033" s="2" t="n"/>
      <c r="EB1033" s="2" t="n"/>
      <c r="EC1033" s="2" t="n"/>
    </row>
    <row r="1034" ht="6.75" customHeight="1" s="118">
      <c r="A1034" s="2" t="n"/>
      <c r="B1034" s="2" t="n"/>
      <c r="C1034" s="2" t="n"/>
      <c r="D1034" s="2" t="n"/>
      <c r="E1034" s="147" t="n"/>
      <c r="F1034" s="148" t="n"/>
      <c r="G1034" s="148" t="n"/>
      <c r="H1034" s="148" t="n"/>
      <c r="I1034" s="148" t="n"/>
      <c r="J1034" s="148" t="n"/>
      <c r="K1034" s="149" t="n"/>
      <c r="L1034" s="147" t="n"/>
      <c r="M1034" s="148" t="n"/>
      <c r="N1034" s="148" t="n"/>
      <c r="O1034" s="148" t="n"/>
      <c r="P1034" s="148" t="n"/>
      <c r="Q1034" s="148" t="n"/>
      <c r="R1034" s="148" t="n"/>
      <c r="S1034" s="148" t="n"/>
      <c r="T1034" s="148" t="n"/>
      <c r="U1034" s="148" t="n"/>
      <c r="V1034" s="148" t="n"/>
      <c r="W1034" s="148" t="n"/>
      <c r="X1034" s="148" t="n"/>
      <c r="Y1034" s="148" t="n"/>
      <c r="Z1034" s="148" t="n"/>
      <c r="AA1034" s="148" t="n"/>
      <c r="AB1034" s="148" t="n"/>
      <c r="AC1034" s="148" t="n"/>
      <c r="AD1034" s="148" t="n"/>
      <c r="AE1034" s="148" t="n"/>
      <c r="AF1034" s="148" t="n"/>
      <c r="AG1034" s="148" t="n"/>
      <c r="AH1034" s="148" t="n"/>
      <c r="AI1034" s="148" t="n"/>
      <c r="AJ1034" s="148" t="n"/>
      <c r="AK1034" s="148" t="n"/>
      <c r="AL1034" s="148" t="n"/>
      <c r="AM1034" s="148" t="n"/>
      <c r="AN1034" s="148" t="n"/>
      <c r="AO1034" s="148" t="n"/>
      <c r="AP1034" s="148" t="n"/>
      <c r="AQ1034" s="148" t="n"/>
      <c r="AR1034" s="148" t="n"/>
      <c r="AS1034" s="148" t="n"/>
      <c r="AT1034" s="148" t="n"/>
      <c r="AU1034" s="148" t="n"/>
      <c r="AV1034" s="148" t="n"/>
      <c r="AW1034" s="148" t="n"/>
      <c r="AX1034" s="148" t="n"/>
      <c r="AY1034" s="148" t="n"/>
      <c r="AZ1034" s="148" t="n"/>
      <c r="BA1034" s="148" t="n"/>
      <c r="BB1034" s="148" t="n"/>
      <c r="BC1034" s="148" t="n"/>
      <c r="BD1034" s="148" t="n"/>
      <c r="BE1034" s="148" t="n"/>
      <c r="BF1034" s="148" t="n"/>
      <c r="BG1034" s="148" t="n"/>
      <c r="BH1034" s="148" t="n"/>
      <c r="BI1034" s="149" t="n"/>
      <c r="BJ1034" s="2" t="n"/>
      <c r="BK1034" s="2" t="n"/>
      <c r="BL1034" s="2" t="n"/>
      <c r="BM1034" s="2" t="n"/>
      <c r="BN1034" s="2" t="n"/>
      <c r="BO1034" s="2" t="n"/>
      <c r="BP1034" s="143" t="n"/>
      <c r="BV1034" s="144" t="n"/>
      <c r="DU1034" s="144" t="n"/>
      <c r="DV1034" s="7" t="n"/>
      <c r="DW1034" s="2" t="n"/>
      <c r="DX1034" s="2" t="n"/>
      <c r="DY1034" s="2" t="n"/>
      <c r="DZ1034" s="2" t="n"/>
      <c r="EA1034" s="2" t="n"/>
      <c r="EB1034" s="2" t="n"/>
      <c r="EC1034" s="2" t="n"/>
    </row>
    <row r="1035" ht="6.75" customHeight="1" s="118">
      <c r="A1035" s="2" t="n"/>
      <c r="B1035" s="2" t="n"/>
      <c r="C1035" s="2" t="n"/>
      <c r="D1035" s="2" t="n"/>
      <c r="E1035" s="161" t="inlineStr">
        <is>
          <t>ふ り が な</t>
        </is>
      </c>
      <c r="F1035" s="140" t="n"/>
      <c r="G1035" s="140" t="n"/>
      <c r="H1035" s="140" t="n"/>
      <c r="I1035" s="140" t="n"/>
      <c r="J1035" s="140" t="n"/>
      <c r="K1035" s="141" t="n"/>
      <c r="L1035" s="162">
        <f>計算!$M$14</f>
        <v/>
      </c>
      <c r="M1035" s="140" t="n"/>
      <c r="N1035" s="140" t="n"/>
      <c r="O1035" s="140" t="n"/>
      <c r="P1035" s="140" t="n"/>
      <c r="Q1035" s="140" t="n"/>
      <c r="R1035" s="140" t="n"/>
      <c r="S1035" s="140" t="n"/>
      <c r="T1035" s="140" t="n"/>
      <c r="U1035" s="140" t="n"/>
      <c r="V1035" s="140" t="n"/>
      <c r="W1035" s="140" t="n"/>
      <c r="X1035" s="140" t="n"/>
      <c r="Y1035" s="140" t="n"/>
      <c r="Z1035" s="140" t="n"/>
      <c r="AA1035" s="140" t="n"/>
      <c r="AB1035" s="140" t="n"/>
      <c r="AC1035" s="140" t="n"/>
      <c r="AD1035" s="140" t="n"/>
      <c r="AE1035" s="140" t="n"/>
      <c r="AF1035" s="140" t="n"/>
      <c r="AG1035" s="140" t="n"/>
      <c r="AH1035" s="140" t="n"/>
      <c r="AI1035" s="140" t="n"/>
      <c r="AJ1035" s="140" t="n"/>
      <c r="AK1035" s="140" t="n"/>
      <c r="AL1035" s="140" t="n"/>
      <c r="AM1035" s="140" t="n"/>
      <c r="AN1035" s="140" t="n"/>
      <c r="AO1035" s="140" t="n"/>
      <c r="AP1035" s="140" t="n"/>
      <c r="AQ1035" s="140" t="n"/>
      <c r="AR1035" s="140" t="n"/>
      <c r="AS1035" s="140" t="n"/>
      <c r="AT1035" s="140" t="n"/>
      <c r="AU1035" s="140" t="n"/>
      <c r="AV1035" s="140" t="n"/>
      <c r="AW1035" s="140" t="n"/>
      <c r="AX1035" s="140" t="n"/>
      <c r="AY1035" s="140" t="n"/>
      <c r="AZ1035" s="140" t="n"/>
      <c r="BA1035" s="140" t="n"/>
      <c r="BB1035" s="140" t="n"/>
      <c r="BC1035" s="140" t="n"/>
      <c r="BD1035" s="140" t="n"/>
      <c r="BE1035" s="140" t="n"/>
      <c r="BF1035" s="140" t="n"/>
      <c r="BG1035" s="140" t="n"/>
      <c r="BH1035" s="140" t="n"/>
      <c r="BI1035" s="141" t="n"/>
      <c r="BJ1035" s="2" t="n"/>
      <c r="BK1035" s="2" t="n"/>
      <c r="BL1035" s="2" t="n"/>
      <c r="BM1035" s="2" t="n"/>
      <c r="BN1035" s="2" t="n"/>
      <c r="BO1035" s="2" t="n"/>
      <c r="BP1035" s="143" t="n"/>
      <c r="BV1035" s="144" t="n"/>
      <c r="DU1035" s="144" t="n"/>
      <c r="DV1035" s="7" t="n"/>
      <c r="DW1035" s="2" t="n"/>
      <c r="DX1035" s="2" t="n"/>
      <c r="DY1035" s="2" t="n"/>
      <c r="DZ1035" s="2" t="n"/>
      <c r="EA1035" s="2" t="n"/>
      <c r="EB1035" s="2" t="n"/>
      <c r="EC1035" s="2" t="n"/>
    </row>
    <row r="1036" ht="6.75" customHeight="1" s="118">
      <c r="A1036" s="2" t="n"/>
      <c r="B1036" s="2" t="n"/>
      <c r="C1036" s="2" t="n"/>
      <c r="D1036" s="2" t="n"/>
      <c r="E1036" s="143" t="n"/>
      <c r="K1036" s="144" t="n"/>
      <c r="BI1036" s="144" t="n"/>
      <c r="BJ1036" s="2" t="n"/>
      <c r="BK1036" s="2" t="n"/>
      <c r="BL1036" s="2" t="n"/>
      <c r="BM1036" s="2" t="n"/>
      <c r="BN1036" s="2" t="n"/>
      <c r="BO1036" s="2" t="n"/>
      <c r="BP1036" s="143" t="n"/>
      <c r="BV1036" s="144" t="n"/>
      <c r="DU1036" s="144" t="n"/>
      <c r="DV1036" s="7" t="n"/>
      <c r="DW1036" s="2" t="n"/>
      <c r="DX1036" s="2" t="n"/>
      <c r="DY1036" s="2" t="n"/>
      <c r="DZ1036" s="2" t="n"/>
      <c r="EA1036" s="2" t="n"/>
      <c r="EB1036" s="2" t="n"/>
      <c r="EC1036" s="2" t="n"/>
    </row>
    <row r="1037" ht="6.75" customHeight="1" s="118">
      <c r="A1037" s="2" t="n"/>
      <c r="B1037" s="2" t="n"/>
      <c r="C1037" s="2" t="n"/>
      <c r="D1037" s="2" t="n"/>
      <c r="E1037" s="163" t="n"/>
      <c r="F1037" s="164" t="n"/>
      <c r="G1037" s="164" t="n"/>
      <c r="H1037" s="164" t="n"/>
      <c r="I1037" s="164" t="n"/>
      <c r="J1037" s="164" t="n"/>
      <c r="K1037" s="165" t="n"/>
      <c r="L1037" s="164" t="n"/>
      <c r="M1037" s="164" t="n"/>
      <c r="N1037" s="164" t="n"/>
      <c r="O1037" s="164" t="n"/>
      <c r="P1037" s="164" t="n"/>
      <c r="Q1037" s="164" t="n"/>
      <c r="R1037" s="164" t="n"/>
      <c r="S1037" s="164" t="n"/>
      <c r="T1037" s="164" t="n"/>
      <c r="U1037" s="164" t="n"/>
      <c r="V1037" s="164" t="n"/>
      <c r="W1037" s="164" t="n"/>
      <c r="X1037" s="164" t="n"/>
      <c r="Y1037" s="164" t="n"/>
      <c r="Z1037" s="164" t="n"/>
      <c r="AA1037" s="164" t="n"/>
      <c r="AB1037" s="164" t="n"/>
      <c r="AC1037" s="164" t="n"/>
      <c r="AD1037" s="164" t="n"/>
      <c r="AE1037" s="164" t="n"/>
      <c r="AF1037" s="164" t="n"/>
      <c r="AG1037" s="164" t="n"/>
      <c r="AH1037" s="164" t="n"/>
      <c r="AI1037" s="164" t="n"/>
      <c r="AJ1037" s="164" t="n"/>
      <c r="AK1037" s="164" t="n"/>
      <c r="AL1037" s="164" t="n"/>
      <c r="AM1037" s="164" t="n"/>
      <c r="AN1037" s="164" t="n"/>
      <c r="AO1037" s="164" t="n"/>
      <c r="AP1037" s="164" t="n"/>
      <c r="AQ1037" s="164" t="n"/>
      <c r="AR1037" s="164" t="n"/>
      <c r="AS1037" s="164" t="n"/>
      <c r="AT1037" s="164" t="n"/>
      <c r="AU1037" s="164" t="n"/>
      <c r="AV1037" s="164" t="n"/>
      <c r="AW1037" s="164" t="n"/>
      <c r="AX1037" s="164" t="n"/>
      <c r="AY1037" s="164" t="n"/>
      <c r="AZ1037" s="164" t="n"/>
      <c r="BA1037" s="164" t="n"/>
      <c r="BB1037" s="164" t="n"/>
      <c r="BC1037" s="164" t="n"/>
      <c r="BD1037" s="164" t="n"/>
      <c r="BE1037" s="164" t="n"/>
      <c r="BF1037" s="164" t="n"/>
      <c r="BG1037" s="164" t="n"/>
      <c r="BH1037" s="164" t="n"/>
      <c r="BI1037" s="165" t="n"/>
      <c r="BJ1037" s="2" t="n"/>
      <c r="BK1037" s="2" t="n"/>
      <c r="BL1037" s="2" t="n"/>
      <c r="BM1037" s="2" t="n"/>
      <c r="BN1037" s="2" t="n"/>
      <c r="BO1037" s="2" t="n"/>
      <c r="BP1037" s="143" t="n"/>
      <c r="BV1037" s="144" t="n"/>
      <c r="DU1037" s="144" t="n"/>
      <c r="DV1037" s="7" t="n"/>
      <c r="DW1037" s="2" t="n"/>
      <c r="DX1037" s="2" t="n"/>
      <c r="DY1037" s="2" t="n"/>
      <c r="DZ1037" s="2" t="n"/>
      <c r="EA1037" s="2" t="n"/>
      <c r="EB1037" s="2" t="n"/>
      <c r="EC1037" s="2" t="n"/>
    </row>
    <row r="1038" ht="6.75" customHeight="1" s="118">
      <c r="A1038" s="2" t="n"/>
      <c r="B1038" s="2" t="n"/>
      <c r="C1038" s="2" t="n"/>
      <c r="D1038" s="2" t="n"/>
      <c r="E1038" s="166" t="inlineStr">
        <is>
          <t>連絡先</t>
        </is>
      </c>
      <c r="F1038" s="167" t="n"/>
      <c r="G1038" s="167" t="n"/>
      <c r="H1038" s="167" t="n"/>
      <c r="I1038" s="167" t="n"/>
      <c r="J1038" s="167" t="n"/>
      <c r="K1038" s="168" t="n"/>
      <c r="L1038" s="107" t="inlineStr">
        <is>
          <t>〒</t>
        </is>
      </c>
      <c r="M1038" s="167" t="n"/>
      <c r="N1038" s="167" t="n"/>
      <c r="O1038" s="167" t="n"/>
      <c r="P1038" s="173">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43" t="n"/>
      <c r="BV1038" s="144" t="n"/>
      <c r="DU1038" s="144" t="n"/>
      <c r="DV1038" s="7" t="n"/>
      <c r="DW1038" s="2" t="n"/>
      <c r="DX1038" s="2" t="n"/>
      <c r="DY1038" s="2" t="n"/>
      <c r="DZ1038" s="2" t="n"/>
      <c r="EA1038" s="2" t="n"/>
      <c r="EB1038" s="2" t="n"/>
      <c r="EC1038" s="2" t="n"/>
    </row>
    <row r="1039" ht="6.75" customHeight="1" s="118">
      <c r="A1039" s="2" t="n"/>
      <c r="B1039" s="2" t="n"/>
      <c r="C1039" s="2" t="n"/>
      <c r="D1039" s="2" t="n"/>
      <c r="E1039" s="143" t="n"/>
      <c r="K1039" s="144" t="n"/>
      <c r="L1039" s="143"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43" t="n"/>
      <c r="BV1039" s="144" t="n"/>
      <c r="DU1039" s="144" t="n"/>
      <c r="DV1039" s="7" t="n"/>
      <c r="DW1039" s="2" t="n"/>
      <c r="DX1039" s="2" t="n"/>
      <c r="DY1039" s="2" t="n"/>
      <c r="DZ1039" s="2" t="n"/>
      <c r="EA1039" s="2" t="n"/>
      <c r="EB1039" s="2" t="n"/>
      <c r="EC1039" s="2" t="n"/>
    </row>
    <row r="1040" ht="6.75" customHeight="1" s="118">
      <c r="A1040" s="2" t="n"/>
      <c r="B1040" s="2" t="n"/>
      <c r="C1040" s="2" t="n"/>
      <c r="D1040" s="2" t="n"/>
      <c r="E1040" s="143" t="n"/>
      <c r="K1040" s="144" t="n"/>
      <c r="L1040" s="143"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43" t="n"/>
      <c r="BV1040" s="144" t="n"/>
      <c r="DU1040" s="144" t="n"/>
      <c r="DV1040" s="7" t="n"/>
      <c r="DW1040" s="2" t="n"/>
      <c r="DX1040" s="2" t="n"/>
      <c r="DY1040" s="2" t="n"/>
      <c r="DZ1040" s="2" t="n"/>
      <c r="EA1040" s="2" t="n"/>
      <c r="EB1040" s="2" t="n"/>
      <c r="EC1040" s="2" t="n"/>
    </row>
    <row r="1041" ht="6.75" customHeight="1" s="118">
      <c r="A1041" s="2" t="n"/>
      <c r="B1041" s="2" t="n"/>
      <c r="C1041" s="2" t="n"/>
      <c r="D1041" s="2" t="n"/>
      <c r="E1041" s="143" t="n"/>
      <c r="K1041" s="144" t="n"/>
      <c r="L1041" s="174">
        <f>計算!$L$14</f>
        <v/>
      </c>
      <c r="BI1041" s="144" t="n"/>
      <c r="BJ1041" s="2" t="n"/>
      <c r="BK1041" s="2" t="n"/>
      <c r="BL1041" s="2" t="n"/>
      <c r="BM1041" s="2" t="n"/>
      <c r="BN1041" s="2" t="n"/>
      <c r="BO1041" s="2" t="n"/>
      <c r="BP1041" s="143" t="n"/>
      <c r="BV1041" s="144" t="n"/>
      <c r="DU1041" s="144" t="n"/>
      <c r="DV1041" s="7" t="n"/>
      <c r="DW1041" s="2" t="n"/>
      <c r="DX1041" s="2" t="n"/>
      <c r="DY1041" s="2" t="n"/>
      <c r="DZ1041" s="2" t="n"/>
      <c r="EA1041" s="2" t="n"/>
      <c r="EB1041" s="2" t="n"/>
      <c r="EC1041" s="2" t="n"/>
    </row>
    <row r="1042" ht="6.75" customHeight="1" s="118">
      <c r="A1042" s="2" t="n"/>
      <c r="B1042" s="2" t="n"/>
      <c r="C1042" s="2" t="n"/>
      <c r="D1042" s="2" t="n"/>
      <c r="E1042" s="147" t="n"/>
      <c r="F1042" s="148" t="n"/>
      <c r="G1042" s="148" t="n"/>
      <c r="H1042" s="148" t="n"/>
      <c r="I1042" s="148" t="n"/>
      <c r="J1042" s="148" t="n"/>
      <c r="K1042" s="149" t="n"/>
      <c r="L1042" s="148" t="n"/>
      <c r="M1042" s="148" t="n"/>
      <c r="N1042" s="148" t="n"/>
      <c r="O1042" s="148" t="n"/>
      <c r="P1042" s="148" t="n"/>
      <c r="Q1042" s="148" t="n"/>
      <c r="R1042" s="148" t="n"/>
      <c r="S1042" s="148" t="n"/>
      <c r="T1042" s="148" t="n"/>
      <c r="U1042" s="148" t="n"/>
      <c r="V1042" s="148" t="n"/>
      <c r="W1042" s="148" t="n"/>
      <c r="X1042" s="148" t="n"/>
      <c r="Y1042" s="148" t="n"/>
      <c r="Z1042" s="148" t="n"/>
      <c r="AA1042" s="148" t="n"/>
      <c r="AB1042" s="148" t="n"/>
      <c r="AC1042" s="148" t="n"/>
      <c r="AD1042" s="148" t="n"/>
      <c r="AE1042" s="148" t="n"/>
      <c r="AF1042" s="148" t="n"/>
      <c r="AG1042" s="148" t="n"/>
      <c r="AH1042" s="148" t="n"/>
      <c r="AI1042" s="148" t="n"/>
      <c r="AJ1042" s="148" t="n"/>
      <c r="AK1042" s="148" t="n"/>
      <c r="AL1042" s="148" t="n"/>
      <c r="AM1042" s="148" t="n"/>
      <c r="AN1042" s="148" t="n"/>
      <c r="AO1042" s="148" t="n"/>
      <c r="AP1042" s="148" t="n"/>
      <c r="AQ1042" s="148" t="n"/>
      <c r="AR1042" s="148" t="n"/>
      <c r="AS1042" s="148" t="n"/>
      <c r="AT1042" s="148" t="n"/>
      <c r="AU1042" s="148" t="n"/>
      <c r="AV1042" s="148" t="n"/>
      <c r="AW1042" s="148" t="n"/>
      <c r="AX1042" s="148" t="n"/>
      <c r="AY1042" s="148" t="n"/>
      <c r="AZ1042" s="148" t="n"/>
      <c r="BA1042" s="148" t="n"/>
      <c r="BB1042" s="148" t="n"/>
      <c r="BC1042" s="148" t="n"/>
      <c r="BD1042" s="148" t="n"/>
      <c r="BE1042" s="148" t="n"/>
      <c r="BF1042" s="148" t="n"/>
      <c r="BG1042" s="148" t="n"/>
      <c r="BH1042" s="148" t="n"/>
      <c r="BI1042" s="149" t="n"/>
      <c r="BJ1042" s="2" t="n"/>
      <c r="BK1042" s="2" t="n"/>
      <c r="BL1042" s="2" t="n"/>
      <c r="BM1042" s="2" t="n"/>
      <c r="BN1042" s="2" t="n"/>
      <c r="BO1042" s="2" t="n"/>
      <c r="BP1042" s="143" t="n"/>
      <c r="BV1042" s="144" t="n"/>
      <c r="DU1042" s="144"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43" t="n"/>
      <c r="BV1043" s="144" t="n"/>
      <c r="DU1043" s="144"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43" t="n"/>
      <c r="BV1044" s="144" t="n"/>
      <c r="DU1044" s="144"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43" t="n"/>
      <c r="BV1045" s="144" t="n"/>
      <c r="DU1045" s="144"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43" t="n"/>
      <c r="BV1046" s="144" t="n"/>
      <c r="DU1046" s="144"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43" t="n"/>
      <c r="BV1047" s="144" t="n"/>
      <c r="DU1047" s="144"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75" t="n"/>
      <c r="BQ1048" s="140" t="n"/>
      <c r="BR1048" s="176" t="n"/>
      <c r="BS1048" s="140" t="n"/>
      <c r="BT1048" s="140" t="n"/>
      <c r="BU1048" s="28" t="n"/>
      <c r="BV1048" s="29" t="n"/>
      <c r="BW1048" s="177">
        <f>計算!$AR$14</f>
        <v/>
      </c>
      <c r="BX1048" s="140" t="n"/>
      <c r="BY1048" s="140" t="n"/>
      <c r="BZ1048" s="140" t="n"/>
      <c r="CA1048" s="140" t="n"/>
      <c r="CB1048" s="140" t="n"/>
      <c r="CC1048" s="140" t="n"/>
      <c r="CD1048" s="140" t="n"/>
      <c r="CE1048" s="140" t="n"/>
      <c r="CF1048" s="140" t="n"/>
      <c r="CG1048" s="140" t="n"/>
      <c r="CH1048" s="140" t="n"/>
      <c r="CI1048" s="140" t="n"/>
      <c r="CJ1048" s="140" t="n"/>
      <c r="CK1048" s="140" t="n"/>
      <c r="CL1048" s="140" t="n"/>
      <c r="CM1048" s="140" t="n"/>
      <c r="CN1048" s="140" t="n"/>
      <c r="CO1048" s="140" t="n"/>
      <c r="CP1048" s="140" t="n"/>
      <c r="CQ1048" s="140" t="n"/>
      <c r="CR1048" s="140" t="n"/>
      <c r="CS1048" s="140" t="n"/>
      <c r="CT1048" s="140" t="n"/>
      <c r="CU1048" s="140" t="n"/>
      <c r="CV1048" s="140" t="n"/>
      <c r="CW1048" s="140" t="n"/>
      <c r="CX1048" s="140" t="n"/>
      <c r="CY1048" s="140" t="n"/>
      <c r="CZ1048" s="140" t="n"/>
      <c r="DA1048" s="140" t="n"/>
      <c r="DB1048" s="140" t="n"/>
      <c r="DC1048" s="140" t="n"/>
      <c r="DD1048" s="140" t="n"/>
      <c r="DE1048" s="140" t="n"/>
      <c r="DF1048" s="140" t="n"/>
      <c r="DG1048" s="140" t="n"/>
      <c r="DH1048" s="140" t="n"/>
      <c r="DI1048" s="140" t="n"/>
      <c r="DJ1048" s="140" t="n"/>
      <c r="DK1048" s="140" t="n"/>
      <c r="DL1048" s="140" t="n"/>
      <c r="DM1048" s="140" t="n"/>
      <c r="DN1048" s="140" t="n"/>
      <c r="DO1048" s="140" t="n"/>
      <c r="DP1048" s="140" t="n"/>
      <c r="DQ1048" s="140" t="n"/>
      <c r="DR1048" s="140" t="n"/>
      <c r="DS1048" s="140" t="n"/>
      <c r="DT1048" s="140" t="n"/>
      <c r="DU1048" s="141"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43" t="n"/>
      <c r="BU1049" s="31" t="n"/>
      <c r="BV1049" s="32" t="n"/>
      <c r="DU1049" s="144"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43" t="n"/>
      <c r="BU1050" s="72" t="n"/>
      <c r="BV1050" s="144" t="n"/>
      <c r="DU1050" s="144"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43" t="n"/>
      <c r="BV1051" s="144" t="n"/>
      <c r="DU1051" s="144"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43" t="n"/>
      <c r="BV1052" s="144" t="n"/>
      <c r="DU1052" s="144"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43" t="n"/>
      <c r="BV1053" s="144" t="n"/>
      <c r="DU1053" s="144" t="n"/>
      <c r="DV1053" s="7" t="n"/>
      <c r="DW1053" s="2" t="n"/>
      <c r="DX1053" s="2" t="n"/>
      <c r="DY1053" s="2" t="n"/>
      <c r="DZ1053" s="2" t="n"/>
      <c r="EA1053" s="2" t="n"/>
      <c r="EB1053" s="2" t="n"/>
      <c r="EC1053" s="2" t="n"/>
    </row>
    <row r="1054" ht="6.75" customHeight="1" s="118">
      <c r="A1054" s="2" t="n"/>
      <c r="B1054" s="2" t="n"/>
      <c r="C1054" s="2" t="n"/>
      <c r="D1054" s="2" t="n"/>
      <c r="E1054" s="178" t="inlineStr">
        <is>
          <t>在籍校</t>
        </is>
      </c>
      <c r="F1054" s="140" t="n"/>
      <c r="G1054" s="140" t="n"/>
      <c r="H1054" s="140" t="n"/>
      <c r="I1054" s="140" t="n"/>
      <c r="J1054" s="140" t="n"/>
      <c r="K1054" s="141"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0" t="n"/>
      <c r="AY1054" s="140" t="n"/>
      <c r="AZ1054" s="140" t="n"/>
      <c r="BA1054" s="140" t="n"/>
      <c r="BB1054" s="140" t="n"/>
      <c r="BC1054" s="140" t="n"/>
      <c r="BD1054" s="140" t="n"/>
      <c r="BE1054" s="140" t="n"/>
      <c r="BF1054" s="140" t="n"/>
      <c r="BG1054" s="140" t="n"/>
      <c r="BH1054" s="140" t="n"/>
      <c r="BI1054" s="141" t="n"/>
      <c r="BJ1054" s="2" t="n"/>
      <c r="BK1054" s="2" t="n"/>
      <c r="BL1054" s="2" t="n"/>
      <c r="BM1054" s="2" t="n"/>
      <c r="BN1054" s="2" t="n"/>
      <c r="BO1054" s="2" t="n"/>
      <c r="BP1054" s="143" t="n"/>
      <c r="BV1054" s="144" t="n"/>
      <c r="DU1054" s="144" t="n"/>
      <c r="DV1054" s="2" t="n"/>
      <c r="DW1054" s="2" t="n"/>
      <c r="DX1054" s="2" t="n"/>
      <c r="DY1054" s="2" t="n"/>
      <c r="DZ1054" s="2" t="n"/>
      <c r="EA1054" s="2" t="n"/>
      <c r="EB1054" s="2" t="n"/>
      <c r="EC1054" s="2" t="n"/>
    </row>
    <row r="1055" ht="6.75" customHeight="1" s="118">
      <c r="A1055" s="2" t="n"/>
      <c r="B1055" s="2" t="n"/>
      <c r="C1055" s="2" t="n"/>
      <c r="D1055" s="2" t="n"/>
      <c r="E1055" s="143" t="n"/>
      <c r="K1055" s="144" t="n"/>
      <c r="L1055" s="36" t="n"/>
      <c r="M1055" s="19" t="n"/>
      <c r="N1055" s="19" t="n"/>
      <c r="O1055" s="19" t="n"/>
      <c r="P1055" s="19" t="n"/>
      <c r="Q1055" s="19" t="n"/>
      <c r="R1055" s="19" t="n"/>
      <c r="S1055" s="19" t="n"/>
      <c r="T1055" s="19" t="n"/>
      <c r="U1055" s="19" t="n"/>
      <c r="V1055" s="19" t="n"/>
      <c r="W1055" s="19" t="n"/>
      <c r="X1055" s="37" t="n"/>
      <c r="Y1055" s="179">
        <f>計算!$N$14</f>
        <v/>
      </c>
      <c r="BI1055" s="144" t="n"/>
      <c r="BJ1055" s="2" t="n"/>
      <c r="BK1055" s="2" t="n"/>
      <c r="BL1055" s="2" t="n"/>
      <c r="BM1055" s="2" t="n"/>
      <c r="BN1055" s="2" t="n"/>
      <c r="BO1055" s="2" t="n"/>
      <c r="BP1055" s="143" t="n"/>
      <c r="BV1055" s="144" t="n"/>
      <c r="DU1055" s="144" t="n"/>
      <c r="DV1055" s="2" t="n"/>
      <c r="DW1055" s="2" t="n"/>
      <c r="DX1055" s="2" t="n"/>
      <c r="DY1055" s="2" t="n"/>
      <c r="DZ1055" s="2" t="n"/>
      <c r="EA1055" s="2" t="n"/>
      <c r="EB1055" s="2" t="n"/>
      <c r="EC1055" s="2" t="n"/>
    </row>
    <row r="1056" ht="6.75" customHeight="1" s="118">
      <c r="A1056" s="2" t="n"/>
      <c r="B1056" s="2" t="n"/>
      <c r="C1056" s="2" t="n"/>
      <c r="D1056" s="2" t="n"/>
      <c r="E1056" s="143" t="n"/>
      <c r="K1056" s="144" t="n"/>
      <c r="L1056" s="36" t="n"/>
      <c r="M1056" s="19" t="n"/>
      <c r="N1056" s="19" t="n"/>
      <c r="O1056" s="19" t="n"/>
      <c r="P1056" s="180">
        <f>IF(計算!$B$14="","",設定!$B$6)&amp;""</f>
        <v/>
      </c>
      <c r="S1056" s="11" t="n"/>
      <c r="T1056" s="11" t="n"/>
      <c r="U1056" s="181">
        <f>IF(計算!$B$14="","",設定!$B$7)&amp;""</f>
        <v/>
      </c>
      <c r="W1056" s="11" t="n"/>
      <c r="X1056" s="12" t="n"/>
      <c r="Y1056" s="143" t="n"/>
      <c r="BI1056" s="144" t="n"/>
      <c r="BJ1056" s="2" t="n"/>
      <c r="BK1056" s="2" t="n"/>
      <c r="BL1056" s="2" t="n"/>
      <c r="BM1056" s="2" t="n"/>
      <c r="BN1056" s="2" t="n"/>
      <c r="BO1056" s="2" t="n"/>
      <c r="BP1056" s="143" t="n"/>
      <c r="BV1056" s="144" t="n"/>
      <c r="DU1056" s="144" t="n"/>
      <c r="DV1056" s="2" t="n"/>
      <c r="DW1056" s="2" t="n"/>
      <c r="DX1056" s="2" t="n"/>
      <c r="DY1056" s="2" t="n"/>
      <c r="DZ1056" s="2" t="n"/>
      <c r="EA1056" s="2" t="n"/>
      <c r="EB1056" s="2" t="n"/>
      <c r="EC1056" s="2" t="n"/>
    </row>
    <row r="1057" ht="6.75" customHeight="1" s="118">
      <c r="A1057" s="2" t="n"/>
      <c r="B1057" s="2" t="n"/>
      <c r="C1057" s="2" t="n"/>
      <c r="D1057" s="2" t="n"/>
      <c r="E1057" s="143" t="n"/>
      <c r="K1057" s="144" t="n"/>
      <c r="L1057" s="92" t="inlineStr">
        <is>
          <t>令和</t>
        </is>
      </c>
      <c r="S1057" s="52" t="inlineStr">
        <is>
          <t>年</t>
        </is>
      </c>
      <c r="W1057" s="53" t="inlineStr">
        <is>
          <t>月</t>
        </is>
      </c>
      <c r="X1057" s="144" t="n"/>
      <c r="Y1057" s="143" t="n"/>
      <c r="BI1057" s="144" t="n"/>
      <c r="BJ1057" s="2" t="n"/>
      <c r="BK1057" s="2" t="n"/>
      <c r="BL1057" s="2" t="n"/>
      <c r="BM1057" s="2" t="n"/>
      <c r="BN1057" s="2" t="n"/>
      <c r="BO1057" s="2" t="n"/>
      <c r="BP1057" s="143" t="n"/>
      <c r="BV1057" s="144" t="n"/>
      <c r="DU1057" s="144" t="n"/>
      <c r="DV1057" s="2" t="n"/>
      <c r="DW1057" s="2" t="n"/>
      <c r="DX1057" s="2" t="n"/>
      <c r="DY1057" s="2" t="n"/>
      <c r="DZ1057" s="2" t="n"/>
      <c r="EA1057" s="2" t="n"/>
      <c r="EB1057" s="2" t="n"/>
      <c r="EC1057" s="2" t="n"/>
    </row>
    <row r="1058" ht="6.75" customHeight="1" s="118">
      <c r="A1058" s="2" t="n"/>
      <c r="B1058" s="2" t="n"/>
      <c r="C1058" s="2" t="n"/>
      <c r="D1058" s="2" t="n"/>
      <c r="E1058" s="143" t="n"/>
      <c r="K1058" s="144" t="n"/>
      <c r="L1058" s="143" t="n"/>
      <c r="X1058" s="144" t="n"/>
      <c r="Y1058" s="143" t="n"/>
      <c r="AW1058" s="75" t="inlineStr">
        <is>
          <t>卒業</t>
        </is>
      </c>
      <c r="BI1058" s="144" t="n"/>
      <c r="BJ1058" s="2" t="n"/>
      <c r="BK1058" s="2" t="n"/>
      <c r="BL1058" s="2" t="n"/>
      <c r="BM1058" s="2" t="n"/>
      <c r="BN1058" s="2" t="n"/>
      <c r="BO1058" s="2" t="n"/>
      <c r="BP1058" s="143" t="n"/>
      <c r="BV1058" s="144" t="n"/>
      <c r="DU1058" s="144" t="n"/>
      <c r="DV1058" s="2" t="n"/>
      <c r="DW1058" s="2" t="n"/>
      <c r="DX1058" s="2" t="n"/>
      <c r="DY1058" s="2" t="n"/>
      <c r="DZ1058" s="2" t="n"/>
      <c r="EA1058" s="2" t="n"/>
      <c r="EB1058" s="2" t="n"/>
      <c r="EC1058" s="2" t="n"/>
    </row>
    <row r="1059" ht="6.75" customHeight="1" s="118">
      <c r="A1059" s="2" t="n"/>
      <c r="B1059" s="2" t="n"/>
      <c r="C1059" s="2" t="n"/>
      <c r="D1059" s="2" t="n"/>
      <c r="E1059" s="143" t="n"/>
      <c r="K1059" s="144" t="n"/>
      <c r="L1059" s="36" t="n"/>
      <c r="M1059" s="19" t="n"/>
      <c r="N1059" s="19" t="n"/>
      <c r="O1059" s="19" t="n"/>
      <c r="P1059" s="19" t="n"/>
      <c r="Q1059" s="19" t="n"/>
      <c r="R1059" s="19" t="n"/>
      <c r="S1059" s="19" t="n"/>
      <c r="T1059" s="19" t="n"/>
      <c r="U1059" s="19" t="n"/>
      <c r="V1059" s="19" t="n"/>
      <c r="W1059" s="19" t="n"/>
      <c r="X1059" s="37" t="n"/>
      <c r="Y1059" s="143" t="n"/>
      <c r="BI1059" s="144" t="n"/>
      <c r="BJ1059" s="2" t="n"/>
      <c r="BK1059" s="2" t="n"/>
      <c r="BL1059" s="2" t="n"/>
      <c r="BM1059" s="2" t="n"/>
      <c r="BN1059" s="2" t="n"/>
      <c r="BO1059" s="2" t="n"/>
      <c r="BP1059" s="143" t="n"/>
      <c r="BV1059" s="144" t="n"/>
      <c r="DU1059" s="144" t="n"/>
      <c r="DV1059" s="2" t="n"/>
      <c r="DW1059" s="2" t="n"/>
      <c r="DX1059" s="2" t="n"/>
      <c r="DY1059" s="2" t="n"/>
      <c r="DZ1059" s="2" t="n"/>
      <c r="EA1059" s="2" t="n"/>
      <c r="EB1059" s="2" t="n"/>
      <c r="EC1059" s="2" t="n"/>
    </row>
    <row r="1060" ht="6.75" customHeight="1" s="118">
      <c r="A1060" s="2" t="n"/>
      <c r="B1060" s="2" t="n"/>
      <c r="C1060" s="2" t="n"/>
      <c r="D1060" s="2" t="n"/>
      <c r="E1060" s="143" t="n"/>
      <c r="K1060" s="144" t="n"/>
      <c r="L1060" s="36" t="n"/>
      <c r="M1060" s="19" t="n"/>
      <c r="N1060" s="19" t="n"/>
      <c r="O1060" s="19" t="n"/>
      <c r="P1060" s="19" t="n"/>
      <c r="Q1060" s="19" t="n"/>
      <c r="R1060" s="19" t="n"/>
      <c r="S1060" s="19" t="n"/>
      <c r="T1060" s="19" t="n"/>
      <c r="U1060" s="19" t="n"/>
      <c r="V1060" s="19" t="n"/>
      <c r="W1060" s="19" t="n"/>
      <c r="X1060" s="37" t="n"/>
      <c r="Y1060" s="143" t="n"/>
      <c r="BI1060" s="144" t="n"/>
      <c r="BJ1060" s="2" t="n"/>
      <c r="BK1060" s="2" t="n"/>
      <c r="BL1060" s="2" t="n"/>
      <c r="BM1060" s="2" t="n"/>
      <c r="BN1060" s="2" t="n"/>
      <c r="BO1060" s="2" t="n"/>
      <c r="BP1060" s="143" t="n"/>
      <c r="BV1060" s="144" t="n"/>
      <c r="DU1060" s="144" t="n"/>
      <c r="DV1060" s="2" t="n"/>
      <c r="DW1060" s="2" t="n"/>
      <c r="DX1060" s="2" t="n"/>
      <c r="DY1060" s="2" t="n"/>
      <c r="DZ1060" s="2" t="n"/>
      <c r="EA1060" s="2" t="n"/>
      <c r="EB1060" s="2" t="n"/>
      <c r="EC1060" s="2" t="n"/>
    </row>
    <row r="1061" ht="6.75" customHeight="1" s="118">
      <c r="A1061" s="2" t="n"/>
      <c r="B1061" s="2" t="n"/>
      <c r="C1061" s="2" t="n"/>
      <c r="D1061" s="2" t="n"/>
      <c r="E1061" s="147" t="n"/>
      <c r="F1061" s="148" t="n"/>
      <c r="G1061" s="148" t="n"/>
      <c r="H1061" s="148" t="n"/>
      <c r="I1061" s="148" t="n"/>
      <c r="J1061" s="148" t="n"/>
      <c r="K1061" s="149"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48" t="n"/>
      <c r="AX1061" s="148" t="n"/>
      <c r="AY1061" s="148" t="n"/>
      <c r="AZ1061" s="148" t="n"/>
      <c r="BA1061" s="148" t="n"/>
      <c r="BB1061" s="148" t="n"/>
      <c r="BC1061" s="148" t="n"/>
      <c r="BD1061" s="148" t="n"/>
      <c r="BE1061" s="148" t="n"/>
      <c r="BF1061" s="148" t="n"/>
      <c r="BG1061" s="148" t="n"/>
      <c r="BH1061" s="148" t="n"/>
      <c r="BI1061" s="149" t="n"/>
      <c r="BJ1061" s="2" t="n"/>
      <c r="BK1061" s="2" t="n"/>
      <c r="BL1061" s="2" t="n"/>
      <c r="BM1061" s="2" t="n"/>
      <c r="BN1061" s="2" t="n"/>
      <c r="BO1061" s="2" t="n"/>
      <c r="BP1061" s="143" t="n"/>
      <c r="BV1061" s="144" t="n"/>
      <c r="DU1061" s="144"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0" t="n"/>
      <c r="U1062" s="17" t="n"/>
      <c r="V1062" s="17" t="n"/>
      <c r="W1062" s="76" t="n"/>
      <c r="X1062" s="140"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43" t="n"/>
      <c r="BV1062" s="144" t="n"/>
      <c r="DU1062" s="144"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43" t="n"/>
      <c r="BV1063" s="144" t="n"/>
      <c r="DU1063" s="144"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43" t="n"/>
      <c r="BV1064" s="144" t="n"/>
      <c r="DU1064" s="144" t="n"/>
      <c r="DV1064" s="2" t="n"/>
      <c r="DW1064" s="2" t="n"/>
      <c r="DX1064" s="2" t="n"/>
      <c r="DY1064" s="2" t="n"/>
      <c r="DZ1064" s="2" t="n"/>
      <c r="EA1064" s="2" t="n"/>
      <c r="EB1064" s="2" t="n"/>
      <c r="EC1064" s="2" t="n"/>
    </row>
    <row r="1065" ht="6.75" customHeight="1" s="118">
      <c r="A1065" s="2" t="n"/>
      <c r="B1065" s="2" t="n"/>
      <c r="C1065" s="2" t="n"/>
      <c r="D1065" s="2" t="n"/>
      <c r="E1065" s="182" t="inlineStr">
        <is>
          <t>職　歴</t>
        </is>
      </c>
      <c r="K1065" s="144" t="n"/>
      <c r="L1065" s="54" t="inlineStr">
        <is>
          <t>平成</t>
        </is>
      </c>
      <c r="M1065" s="140" t="n"/>
      <c r="N1065" s="140" t="n"/>
      <c r="O1065" s="140" t="n"/>
      <c r="P1065" s="19" t="n"/>
      <c r="Q1065" s="19" t="n"/>
      <c r="R1065" s="19" t="n"/>
      <c r="S1065" s="19" t="n"/>
      <c r="T1065" s="19" t="n"/>
      <c r="U1065" s="19" t="n"/>
      <c r="V1065" s="19" t="n"/>
      <c r="W1065" s="19" t="n"/>
      <c r="X1065" s="37" t="n"/>
      <c r="Y1065" s="172">
        <f>計算!$AV$14</f>
        <v/>
      </c>
      <c r="BI1065" s="144" t="n"/>
      <c r="BJ1065" s="2" t="n"/>
      <c r="BK1065" s="2" t="n"/>
      <c r="BL1065" s="2" t="n"/>
      <c r="BM1065" s="2" t="n"/>
      <c r="BN1065" s="2" t="n"/>
      <c r="BO1065" s="2" t="n"/>
      <c r="BP1065" s="143" t="n"/>
      <c r="BV1065" s="144" t="n"/>
      <c r="DU1065" s="144" t="n"/>
      <c r="DV1065" s="2" t="n"/>
      <c r="DW1065" s="2" t="n"/>
      <c r="DX1065" s="2" t="n"/>
      <c r="DY1065" s="2" t="n"/>
      <c r="DZ1065" s="2" t="n"/>
      <c r="EA1065" s="2" t="n"/>
      <c r="EB1065" s="2" t="n"/>
      <c r="EC1065" s="2" t="n"/>
    </row>
    <row r="1066" ht="6.75" customHeight="1" s="118">
      <c r="A1066" s="2" t="n"/>
      <c r="B1066" s="2" t="n"/>
      <c r="C1066" s="2" t="n"/>
      <c r="D1066" s="2" t="n"/>
      <c r="E1066" s="143" t="n"/>
      <c r="K1066" s="144" t="n"/>
      <c r="L1066" s="143" t="n"/>
      <c r="P1066" s="19" t="n"/>
      <c r="Q1066" s="19" t="n"/>
      <c r="R1066" s="19" t="n"/>
      <c r="S1066" s="19" t="n"/>
      <c r="T1066" s="19" t="n"/>
      <c r="U1066" s="19" t="n"/>
      <c r="V1066" s="19" t="n"/>
      <c r="W1066" s="19" t="n"/>
      <c r="X1066" s="37" t="n"/>
      <c r="Y1066" s="143" t="n"/>
      <c r="BI1066" s="144" t="n"/>
      <c r="BJ1066" s="2" t="n"/>
      <c r="BK1066" s="2" t="n"/>
      <c r="BL1066" s="2" t="n"/>
      <c r="BM1066" s="2" t="n"/>
      <c r="BN1066" s="2" t="n"/>
      <c r="BO1066" s="2" t="n"/>
      <c r="BP1066" s="143" t="n"/>
      <c r="BV1066" s="144" t="n"/>
      <c r="DU1066" s="144" t="n"/>
      <c r="DV1066" s="2" t="n"/>
      <c r="DW1066" s="2" t="n"/>
      <c r="DX1066" s="2" t="n"/>
      <c r="DY1066" s="2" t="n"/>
      <c r="DZ1066" s="2" t="n"/>
      <c r="EA1066" s="2" t="n"/>
      <c r="EB1066" s="2" t="n"/>
      <c r="EC1066" s="2" t="n"/>
    </row>
    <row r="1067" ht="6.75" customHeight="1" s="118">
      <c r="A1067" s="2" t="n"/>
      <c r="B1067" s="2" t="n"/>
      <c r="C1067" s="2" t="n"/>
      <c r="D1067" s="2" t="n"/>
      <c r="E1067" s="143" t="n"/>
      <c r="K1067" s="144" t="n"/>
      <c r="L1067" s="143" t="n"/>
      <c r="P1067" s="180">
        <f>計算!$AT$14</f>
        <v/>
      </c>
      <c r="S1067" s="52" t="inlineStr">
        <is>
          <t>年</t>
        </is>
      </c>
      <c r="U1067" s="181">
        <f>計算!$AU$14</f>
        <v/>
      </c>
      <c r="W1067" s="53" t="inlineStr">
        <is>
          <t>月</t>
        </is>
      </c>
      <c r="X1067" s="144" t="n"/>
      <c r="Y1067" s="143" t="n"/>
      <c r="BI1067" s="144" t="n"/>
      <c r="BJ1067" s="2" t="n"/>
      <c r="BK1067" s="2" t="n"/>
      <c r="BL1067" s="2" t="n"/>
      <c r="BM1067" s="2" t="n"/>
      <c r="BN1067" s="2" t="n"/>
      <c r="BO1067" s="2" t="n"/>
      <c r="BP1067" s="143" t="n"/>
      <c r="BV1067" s="144" t="n"/>
      <c r="DU1067" s="144" t="n"/>
      <c r="DV1067" s="2" t="n"/>
      <c r="DW1067" s="2" t="n"/>
      <c r="DX1067" s="2" t="n"/>
      <c r="DY1067" s="2" t="n"/>
      <c r="DZ1067" s="2" t="n"/>
      <c r="EA1067" s="2" t="n"/>
      <c r="EB1067" s="2" t="n"/>
      <c r="EC1067" s="2" t="n"/>
    </row>
    <row r="1068" ht="6.75" customHeight="1" s="118">
      <c r="A1068" s="2" t="n"/>
      <c r="B1068" s="2" t="n"/>
      <c r="C1068" s="2" t="n"/>
      <c r="D1068" s="2" t="n"/>
      <c r="E1068" s="143" t="n"/>
      <c r="K1068" s="144" t="n"/>
      <c r="L1068" s="49" t="inlineStr">
        <is>
          <t>令和</t>
        </is>
      </c>
      <c r="X1068" s="144" t="n"/>
      <c r="Y1068" s="143" t="n"/>
      <c r="BI1068" s="144" t="n"/>
      <c r="BJ1068" s="2" t="n"/>
      <c r="BK1068" s="2" t="n"/>
      <c r="BL1068" s="2" t="n"/>
      <c r="BM1068" s="2" t="n"/>
      <c r="BN1068" s="2" t="n"/>
      <c r="BO1068" s="2" t="n"/>
      <c r="BP1068" s="143" t="n"/>
      <c r="BV1068" s="144" t="n"/>
      <c r="DU1068" s="144" t="n"/>
      <c r="DV1068" s="2" t="n"/>
      <c r="DW1068" s="2" t="n"/>
      <c r="DX1068" s="2" t="n"/>
      <c r="DY1068" s="2" t="n"/>
      <c r="DZ1068" s="2" t="n"/>
      <c r="EA1068" s="2" t="n"/>
      <c r="EB1068" s="2" t="n"/>
      <c r="EC1068" s="2" t="n"/>
    </row>
    <row r="1069" ht="6.75" customHeight="1" s="118">
      <c r="A1069" s="2" t="n"/>
      <c r="B1069" s="2" t="n"/>
      <c r="C1069" s="2" t="n"/>
      <c r="D1069" s="2" t="n"/>
      <c r="E1069" s="143" t="n"/>
      <c r="K1069" s="144" t="n"/>
      <c r="L1069" s="143" t="n"/>
      <c r="P1069" s="19" t="n"/>
      <c r="Q1069" s="19" t="n"/>
      <c r="R1069" s="19" t="n"/>
      <c r="S1069" s="19" t="n"/>
      <c r="T1069" s="19" t="n"/>
      <c r="U1069" s="19" t="n"/>
      <c r="V1069" s="19" t="n"/>
      <c r="W1069" s="19" t="n"/>
      <c r="X1069" s="37" t="n"/>
      <c r="Y1069" s="143" t="n"/>
      <c r="BI1069" s="144" t="n"/>
      <c r="BJ1069" s="2" t="n"/>
      <c r="BK1069" s="2" t="n"/>
      <c r="BL1069" s="2" t="n"/>
      <c r="BM1069" s="2" t="n"/>
      <c r="BN1069" s="2" t="n"/>
      <c r="BO1069" s="2" t="n"/>
      <c r="BP1069" s="143" t="n"/>
      <c r="BV1069" s="144" t="n"/>
      <c r="DU1069" s="144" t="n"/>
      <c r="DV1069" s="2" t="n"/>
      <c r="DW1069" s="2" t="n"/>
      <c r="DX1069" s="2" t="n"/>
      <c r="DY1069" s="2" t="n"/>
      <c r="DZ1069" s="2" t="n"/>
      <c r="EA1069" s="2" t="n"/>
      <c r="EB1069" s="2" t="n"/>
      <c r="EC1069" s="2" t="n"/>
    </row>
    <row r="1070" ht="5.25" customHeight="1" s="118">
      <c r="A1070" s="2" t="n"/>
      <c r="B1070" s="2" t="n"/>
      <c r="C1070" s="2" t="n"/>
      <c r="D1070" s="2" t="n"/>
      <c r="E1070" s="143" t="n"/>
      <c r="K1070" s="144" t="n"/>
      <c r="L1070" s="147" t="n"/>
      <c r="M1070" s="148" t="n"/>
      <c r="N1070" s="148" t="n"/>
      <c r="O1070" s="148" t="n"/>
      <c r="P1070" s="20" t="n"/>
      <c r="Q1070" s="20" t="n"/>
      <c r="R1070" s="20" t="n"/>
      <c r="S1070" s="20" t="n"/>
      <c r="T1070" s="20" t="n"/>
      <c r="U1070" s="20" t="n"/>
      <c r="V1070" s="20" t="n"/>
      <c r="W1070" s="20" t="n"/>
      <c r="X1070" s="39" t="n"/>
      <c r="Y1070" s="147" t="n"/>
      <c r="Z1070" s="148" t="n"/>
      <c r="AA1070" s="148" t="n"/>
      <c r="AB1070" s="148" t="n"/>
      <c r="AC1070" s="148" t="n"/>
      <c r="AD1070" s="148" t="n"/>
      <c r="AE1070" s="148" t="n"/>
      <c r="AF1070" s="148" t="n"/>
      <c r="AG1070" s="148" t="n"/>
      <c r="AH1070" s="148" t="n"/>
      <c r="AI1070" s="148" t="n"/>
      <c r="AJ1070" s="148" t="n"/>
      <c r="AK1070" s="148" t="n"/>
      <c r="AL1070" s="148" t="n"/>
      <c r="AM1070" s="148" t="n"/>
      <c r="AN1070" s="148" t="n"/>
      <c r="AO1070" s="148" t="n"/>
      <c r="AP1070" s="148" t="n"/>
      <c r="AQ1070" s="148" t="n"/>
      <c r="AR1070" s="148" t="n"/>
      <c r="AS1070" s="148" t="n"/>
      <c r="AT1070" s="148" t="n"/>
      <c r="AU1070" s="148" t="n"/>
      <c r="AV1070" s="148" t="n"/>
      <c r="AW1070" s="148" t="n"/>
      <c r="AX1070" s="148" t="n"/>
      <c r="AY1070" s="148" t="n"/>
      <c r="AZ1070" s="148" t="n"/>
      <c r="BA1070" s="148" t="n"/>
      <c r="BB1070" s="148" t="n"/>
      <c r="BC1070" s="148" t="n"/>
      <c r="BD1070" s="148" t="n"/>
      <c r="BE1070" s="148" t="n"/>
      <c r="BF1070" s="148" t="n"/>
      <c r="BG1070" s="148" t="n"/>
      <c r="BH1070" s="148" t="n"/>
      <c r="BI1070" s="149" t="n"/>
      <c r="BJ1070" s="2" t="n"/>
      <c r="BK1070" s="2" t="n"/>
      <c r="BL1070" s="2" t="n"/>
      <c r="BM1070" s="2" t="n"/>
      <c r="BN1070" s="2" t="n"/>
      <c r="BO1070" s="2" t="n"/>
      <c r="BP1070" s="143" t="n"/>
      <c r="BV1070" s="144" t="n"/>
      <c r="DU1070" s="144" t="n"/>
      <c r="DV1070" s="2" t="n"/>
      <c r="DW1070" s="2" t="n"/>
      <c r="DX1070" s="2" t="n"/>
      <c r="DY1070" s="2" t="n"/>
      <c r="DZ1070" s="2" t="n"/>
      <c r="EA1070" s="2" t="n"/>
      <c r="EB1070" s="2" t="n"/>
      <c r="EC1070" s="2" t="n"/>
    </row>
    <row r="1071" ht="6.75" customHeight="1" s="118">
      <c r="A1071" s="2" t="n"/>
      <c r="B1071" s="2" t="n"/>
      <c r="C1071" s="2" t="n"/>
      <c r="D1071" s="2" t="n"/>
      <c r="E1071" s="143" t="n"/>
      <c r="K1071" s="144" t="n"/>
      <c r="L1071" s="54" t="inlineStr">
        <is>
          <t>平成</t>
        </is>
      </c>
      <c r="M1071" s="140" t="n"/>
      <c r="N1071" s="140" t="n"/>
      <c r="O1071" s="140" t="n"/>
      <c r="P1071" s="18" t="n"/>
      <c r="Q1071" s="18" t="n"/>
      <c r="R1071" s="18" t="n"/>
      <c r="S1071" s="18" t="n"/>
      <c r="T1071" s="18" t="n"/>
      <c r="U1071" s="18" t="n"/>
      <c r="V1071" s="18" t="n"/>
      <c r="W1071" s="18" t="n"/>
      <c r="X1071" s="35" t="n"/>
      <c r="Y1071" s="172">
        <f>計算!$AY$14</f>
        <v/>
      </c>
      <c r="BI1071" s="144" t="n"/>
      <c r="BJ1071" s="2" t="n"/>
      <c r="BK1071" s="2" t="n"/>
      <c r="BL1071" s="2" t="n"/>
      <c r="BM1071" s="2" t="n"/>
      <c r="BN1071" s="2" t="n"/>
      <c r="BO1071" s="2" t="n"/>
      <c r="BP1071" s="143" t="n"/>
      <c r="BV1071" s="144" t="n"/>
      <c r="DU1071" s="144" t="n"/>
      <c r="DV1071" s="2" t="n"/>
      <c r="DW1071" s="2" t="n"/>
      <c r="DX1071" s="2" t="n"/>
      <c r="DY1071" s="2" t="n"/>
      <c r="DZ1071" s="2" t="n"/>
      <c r="EA1071" s="2" t="n"/>
      <c r="EB1071" s="2" t="n"/>
      <c r="EC1071" s="2" t="n"/>
    </row>
    <row r="1072" ht="6.75" customHeight="1" s="118">
      <c r="A1072" s="2" t="n"/>
      <c r="B1072" s="2" t="n"/>
      <c r="C1072" s="2" t="n"/>
      <c r="D1072" s="2" t="n"/>
      <c r="E1072" s="143" t="n"/>
      <c r="K1072" s="144" t="n"/>
      <c r="L1072" s="143" t="n"/>
      <c r="P1072" s="19" t="n"/>
      <c r="Q1072" s="19" t="n"/>
      <c r="R1072" s="19" t="n"/>
      <c r="S1072" s="19" t="n"/>
      <c r="T1072" s="19" t="n"/>
      <c r="U1072" s="19" t="n"/>
      <c r="V1072" s="19" t="n"/>
      <c r="W1072" s="19" t="n"/>
      <c r="X1072" s="37" t="n"/>
      <c r="Y1072" s="143" t="n"/>
      <c r="BI1072" s="144" t="n"/>
      <c r="BJ1072" s="2" t="n"/>
      <c r="BK1072" s="2" t="n"/>
      <c r="BL1072" s="2" t="n"/>
      <c r="BM1072" s="2" t="n"/>
      <c r="BN1072" s="2" t="n"/>
      <c r="BO1072" s="2" t="n"/>
      <c r="BP1072" s="143" t="n"/>
      <c r="BV1072" s="144" t="n"/>
      <c r="DU1072" s="144" t="n"/>
      <c r="DV1072" s="2" t="n"/>
      <c r="DW1072" s="2" t="n"/>
      <c r="DX1072" s="2" t="n"/>
      <c r="DY1072" s="2" t="n"/>
      <c r="DZ1072" s="2" t="n"/>
      <c r="EA1072" s="2" t="n"/>
      <c r="EB1072" s="2" t="n"/>
      <c r="EC1072" s="2" t="n"/>
    </row>
    <row r="1073" ht="6.75" customHeight="1" s="118">
      <c r="A1073" s="2" t="n"/>
      <c r="B1073" s="2" t="n"/>
      <c r="C1073" s="2" t="n"/>
      <c r="D1073" s="2" t="n"/>
      <c r="E1073" s="143" t="n"/>
      <c r="K1073" s="144" t="n"/>
      <c r="L1073" s="143" t="n"/>
      <c r="P1073" s="180">
        <f>計算!$AW$14</f>
        <v/>
      </c>
      <c r="S1073" s="52" t="inlineStr">
        <is>
          <t>年</t>
        </is>
      </c>
      <c r="U1073" s="181">
        <f>計算!$AX$14</f>
        <v/>
      </c>
      <c r="W1073" s="53" t="inlineStr">
        <is>
          <t>月</t>
        </is>
      </c>
      <c r="X1073" s="144" t="n"/>
      <c r="Y1073" s="143" t="n"/>
      <c r="BI1073" s="144" t="n"/>
      <c r="BJ1073" s="2" t="n"/>
      <c r="BK1073" s="2" t="n"/>
      <c r="BL1073" s="2" t="n"/>
      <c r="BM1073" s="2" t="n"/>
      <c r="BN1073" s="2" t="n"/>
      <c r="BO1073" s="2" t="n"/>
      <c r="BP1073" s="143" t="n"/>
      <c r="BV1073" s="144" t="n"/>
      <c r="DU1073" s="144" t="n"/>
      <c r="DV1073" s="2" t="n"/>
      <c r="DW1073" s="2" t="n"/>
      <c r="DX1073" s="2" t="n"/>
      <c r="DY1073" s="2" t="n"/>
      <c r="DZ1073" s="2" t="n"/>
      <c r="EA1073" s="2" t="n"/>
      <c r="EB1073" s="2" t="n"/>
      <c r="EC1073" s="2" t="n"/>
    </row>
    <row r="1074" ht="6.75" customHeight="1" s="118">
      <c r="A1074" s="2" t="n"/>
      <c r="B1074" s="2" t="n"/>
      <c r="C1074" s="2" t="n"/>
      <c r="D1074" s="2" t="n"/>
      <c r="E1074" s="143" t="n"/>
      <c r="K1074" s="144" t="n"/>
      <c r="L1074" s="49" t="inlineStr">
        <is>
          <t>令和</t>
        </is>
      </c>
      <c r="X1074" s="144" t="n"/>
      <c r="Y1074" s="143" t="n"/>
      <c r="BI1074" s="144" t="n"/>
      <c r="BJ1074" s="2" t="n"/>
      <c r="BK1074" s="2" t="n"/>
      <c r="BL1074" s="2" t="n"/>
      <c r="BM1074" s="2" t="n"/>
      <c r="BN1074" s="2" t="n"/>
      <c r="BO1074" s="2" t="n"/>
      <c r="BP1074" s="143" t="n"/>
      <c r="BV1074" s="144" t="n"/>
      <c r="DU1074" s="144" t="n"/>
      <c r="DV1074" s="2" t="n"/>
      <c r="DW1074" s="2" t="n"/>
      <c r="DX1074" s="2" t="n"/>
      <c r="DY1074" s="2" t="n"/>
      <c r="DZ1074" s="2" t="n"/>
      <c r="EA1074" s="2" t="n"/>
      <c r="EB1074" s="2" t="n"/>
      <c r="EC1074" s="2" t="n"/>
    </row>
    <row r="1075" ht="6.75" customHeight="1" s="118">
      <c r="A1075" s="2" t="n"/>
      <c r="B1075" s="2" t="n"/>
      <c r="C1075" s="2" t="n"/>
      <c r="D1075" s="2" t="n"/>
      <c r="E1075" s="143" t="n"/>
      <c r="K1075" s="144" t="n"/>
      <c r="L1075" s="143" t="n"/>
      <c r="P1075" s="19" t="n"/>
      <c r="Q1075" s="19" t="n"/>
      <c r="R1075" s="19" t="n"/>
      <c r="S1075" s="19" t="n"/>
      <c r="T1075" s="19" t="n"/>
      <c r="U1075" s="19" t="n"/>
      <c r="V1075" s="19" t="n"/>
      <c r="W1075" s="19" t="n"/>
      <c r="X1075" s="37" t="n"/>
      <c r="Y1075" s="143" t="n"/>
      <c r="BI1075" s="144" t="n"/>
      <c r="BJ1075" s="2" t="n"/>
      <c r="BK1075" s="2" t="n"/>
      <c r="BL1075" s="2" t="n"/>
      <c r="BM1075" s="2" t="n"/>
      <c r="BN1075" s="2" t="n"/>
      <c r="BO1075" s="2" t="n"/>
      <c r="BP1075" s="143" t="n"/>
      <c r="BU1075" s="43" t="n"/>
      <c r="BV1075" s="44" t="n"/>
      <c r="DU1075" s="144" t="n"/>
      <c r="DV1075" s="2" t="n"/>
      <c r="DW1075" s="2" t="n"/>
      <c r="DX1075" s="2" t="n"/>
      <c r="DY1075" s="2" t="n"/>
      <c r="DZ1075" s="2" t="n"/>
      <c r="EA1075" s="2" t="n"/>
      <c r="EB1075" s="2" t="n"/>
      <c r="EC1075" s="2" t="n"/>
    </row>
    <row r="1076" ht="4.5" customHeight="1" s="118">
      <c r="A1076" s="2" t="n"/>
      <c r="B1076" s="2" t="n"/>
      <c r="C1076" s="2" t="n"/>
      <c r="D1076" s="2" t="n"/>
      <c r="E1076" s="143" t="n"/>
      <c r="K1076" s="144" t="n"/>
      <c r="L1076" s="147" t="n"/>
      <c r="M1076" s="148" t="n"/>
      <c r="N1076" s="148" t="n"/>
      <c r="O1076" s="148" t="n"/>
      <c r="P1076" s="20" t="n"/>
      <c r="Q1076" s="20" t="n"/>
      <c r="R1076" s="20" t="n"/>
      <c r="S1076" s="20" t="n"/>
      <c r="T1076" s="20" t="n"/>
      <c r="U1076" s="20" t="n"/>
      <c r="V1076" s="20" t="n"/>
      <c r="W1076" s="20" t="n"/>
      <c r="X1076" s="39" t="n"/>
      <c r="Y1076" s="147" t="n"/>
      <c r="Z1076" s="148" t="n"/>
      <c r="AA1076" s="148" t="n"/>
      <c r="AB1076" s="148" t="n"/>
      <c r="AC1076" s="148" t="n"/>
      <c r="AD1076" s="148" t="n"/>
      <c r="AE1076" s="148" t="n"/>
      <c r="AF1076" s="148" t="n"/>
      <c r="AG1076" s="148" t="n"/>
      <c r="AH1076" s="148" t="n"/>
      <c r="AI1076" s="148" t="n"/>
      <c r="AJ1076" s="148" t="n"/>
      <c r="AK1076" s="148" t="n"/>
      <c r="AL1076" s="148" t="n"/>
      <c r="AM1076" s="148" t="n"/>
      <c r="AN1076" s="148" t="n"/>
      <c r="AO1076" s="148" t="n"/>
      <c r="AP1076" s="148" t="n"/>
      <c r="AQ1076" s="148" t="n"/>
      <c r="AR1076" s="148" t="n"/>
      <c r="AS1076" s="148" t="n"/>
      <c r="AT1076" s="148" t="n"/>
      <c r="AU1076" s="148" t="n"/>
      <c r="AV1076" s="148" t="n"/>
      <c r="AW1076" s="148" t="n"/>
      <c r="AX1076" s="148" t="n"/>
      <c r="AY1076" s="148" t="n"/>
      <c r="AZ1076" s="148" t="n"/>
      <c r="BA1076" s="148" t="n"/>
      <c r="BB1076" s="148" t="n"/>
      <c r="BC1076" s="148" t="n"/>
      <c r="BD1076" s="148" t="n"/>
      <c r="BE1076" s="148" t="n"/>
      <c r="BF1076" s="148" t="n"/>
      <c r="BG1076" s="148" t="n"/>
      <c r="BH1076" s="148" t="n"/>
      <c r="BI1076" s="149" t="n"/>
      <c r="BJ1076" s="2" t="n"/>
      <c r="BK1076" s="2" t="n"/>
      <c r="BL1076" s="2" t="n"/>
      <c r="BM1076" s="2" t="n"/>
      <c r="BN1076" s="2" t="n"/>
      <c r="BO1076" s="2" t="n"/>
      <c r="BP1076" s="147" t="n"/>
      <c r="BQ1076" s="148" t="n"/>
      <c r="BR1076" s="148" t="n"/>
      <c r="BS1076" s="148" t="n"/>
      <c r="BT1076" s="148" t="n"/>
      <c r="BU1076" s="42" t="n"/>
      <c r="BV1076" s="45" t="n"/>
      <c r="BW1076" s="148" t="n"/>
      <c r="BX1076" s="148" t="n"/>
      <c r="BY1076" s="148" t="n"/>
      <c r="BZ1076" s="148" t="n"/>
      <c r="CA1076" s="148" t="n"/>
      <c r="CB1076" s="148" t="n"/>
      <c r="CC1076" s="148" t="n"/>
      <c r="CD1076" s="148" t="n"/>
      <c r="CE1076" s="148" t="n"/>
      <c r="CF1076" s="148" t="n"/>
      <c r="CG1076" s="148" t="n"/>
      <c r="CH1076" s="148" t="n"/>
      <c r="CI1076" s="148" t="n"/>
      <c r="CJ1076" s="148" t="n"/>
      <c r="CK1076" s="148" t="n"/>
      <c r="CL1076" s="148" t="n"/>
      <c r="CM1076" s="148" t="n"/>
      <c r="CN1076" s="148" t="n"/>
      <c r="CO1076" s="148" t="n"/>
      <c r="CP1076" s="148" t="n"/>
      <c r="CQ1076" s="148" t="n"/>
      <c r="CR1076" s="148" t="n"/>
      <c r="CS1076" s="148" t="n"/>
      <c r="CT1076" s="148" t="n"/>
      <c r="CU1076" s="148" t="n"/>
      <c r="CV1076" s="148" t="n"/>
      <c r="CW1076" s="148" t="n"/>
      <c r="CX1076" s="148" t="n"/>
      <c r="CY1076" s="148" t="n"/>
      <c r="CZ1076" s="148" t="n"/>
      <c r="DA1076" s="148" t="n"/>
      <c r="DB1076" s="148" t="n"/>
      <c r="DC1076" s="148" t="n"/>
      <c r="DD1076" s="148" t="n"/>
      <c r="DE1076" s="148" t="n"/>
      <c r="DF1076" s="148" t="n"/>
      <c r="DG1076" s="148" t="n"/>
      <c r="DH1076" s="148" t="n"/>
      <c r="DI1076" s="148" t="n"/>
      <c r="DJ1076" s="148" t="n"/>
      <c r="DK1076" s="148" t="n"/>
      <c r="DL1076" s="148" t="n"/>
      <c r="DM1076" s="148" t="n"/>
      <c r="DN1076" s="148" t="n"/>
      <c r="DO1076" s="148" t="n"/>
      <c r="DP1076" s="148" t="n"/>
      <c r="DQ1076" s="148" t="n"/>
      <c r="DR1076" s="148" t="n"/>
      <c r="DS1076" s="148" t="n"/>
      <c r="DT1076" s="148" t="n"/>
      <c r="DU1076" s="149" t="n"/>
      <c r="DV1076" s="2" t="n"/>
      <c r="DW1076" s="2" t="n"/>
      <c r="DX1076" s="2" t="n"/>
      <c r="DY1076" s="2" t="n"/>
      <c r="DZ1076" s="2" t="n"/>
      <c r="EA1076" s="2" t="n"/>
      <c r="EB1076" s="2" t="n"/>
      <c r="EC1076" s="2" t="n"/>
    </row>
    <row r="1077" ht="6.75" customHeight="1" s="118">
      <c r="A1077" s="2" t="n"/>
      <c r="B1077" s="2" t="n"/>
      <c r="C1077" s="2" t="n"/>
      <c r="D1077" s="2" t="n"/>
      <c r="E1077" s="143" t="n"/>
      <c r="K1077" s="144" t="n"/>
      <c r="L1077" s="54" t="inlineStr">
        <is>
          <t>平成</t>
        </is>
      </c>
      <c r="M1077" s="140" t="n"/>
      <c r="N1077" s="140" t="n"/>
      <c r="O1077" s="140"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39" t="inlineStr">
        <is>
          <t>備　考</t>
        </is>
      </c>
      <c r="BQ1077" s="140" t="n"/>
      <c r="BR1077" s="140" t="n"/>
      <c r="BS1077" s="140" t="n"/>
      <c r="BT1077" s="140" t="n"/>
      <c r="BU1077" s="140" t="n"/>
      <c r="BV1077" s="141" t="n"/>
      <c r="BW1077" s="177">
        <f>計算!$AS$14</f>
        <v/>
      </c>
      <c r="BX1077" s="140" t="n"/>
      <c r="BY1077" s="140" t="n"/>
      <c r="BZ1077" s="140" t="n"/>
      <c r="CA1077" s="140" t="n"/>
      <c r="CB1077" s="140" t="n"/>
      <c r="CC1077" s="140" t="n"/>
      <c r="CD1077" s="140" t="n"/>
      <c r="CE1077" s="140" t="n"/>
      <c r="CF1077" s="140" t="n"/>
      <c r="CG1077" s="140" t="n"/>
      <c r="CH1077" s="140" t="n"/>
      <c r="CI1077" s="140" t="n"/>
      <c r="CJ1077" s="140" t="n"/>
      <c r="CK1077" s="140" t="n"/>
      <c r="CL1077" s="140" t="n"/>
      <c r="CM1077" s="140" t="n"/>
      <c r="CN1077" s="140" t="n"/>
      <c r="CO1077" s="140" t="n"/>
      <c r="CP1077" s="140" t="n"/>
      <c r="CQ1077" s="140" t="n"/>
      <c r="CR1077" s="140" t="n"/>
      <c r="CS1077" s="140" t="n"/>
      <c r="CT1077" s="140" t="n"/>
      <c r="CU1077" s="140" t="n"/>
      <c r="CV1077" s="140" t="n"/>
      <c r="CW1077" s="140" t="n"/>
      <c r="CX1077" s="140" t="n"/>
      <c r="CY1077" s="140" t="n"/>
      <c r="CZ1077" s="140" t="n"/>
      <c r="DA1077" s="140" t="n"/>
      <c r="DB1077" s="140" t="n"/>
      <c r="DC1077" s="140" t="n"/>
      <c r="DD1077" s="140" t="n"/>
      <c r="DE1077" s="140" t="n"/>
      <c r="DF1077" s="140" t="n"/>
      <c r="DG1077" s="140" t="n"/>
      <c r="DH1077" s="140" t="n"/>
      <c r="DI1077" s="140" t="n"/>
      <c r="DJ1077" s="140" t="n"/>
      <c r="DK1077" s="140" t="n"/>
      <c r="DL1077" s="140" t="n"/>
      <c r="DM1077" s="140" t="n"/>
      <c r="DN1077" s="140" t="n"/>
      <c r="DO1077" s="140" t="n"/>
      <c r="DP1077" s="140" t="n"/>
      <c r="DQ1077" s="140" t="n"/>
      <c r="DR1077" s="140" t="n"/>
      <c r="DS1077" s="140" t="n"/>
      <c r="DT1077" s="140" t="n"/>
      <c r="DU1077" s="141" t="n"/>
      <c r="DV1077" s="2" t="n"/>
      <c r="DW1077" s="2" t="n"/>
      <c r="DX1077" s="2" t="n"/>
      <c r="DY1077" s="2" t="n"/>
      <c r="DZ1077" s="2" t="n"/>
      <c r="EA1077" s="2" t="n"/>
      <c r="EB1077" s="2" t="n"/>
      <c r="EC1077" s="2" t="n"/>
    </row>
    <row r="1078" ht="6.75" customHeight="1" s="118">
      <c r="A1078" s="2" t="n"/>
      <c r="B1078" s="2" t="n"/>
      <c r="C1078" s="2" t="n"/>
      <c r="D1078" s="2" t="n"/>
      <c r="E1078" s="143" t="n"/>
      <c r="K1078" s="144" t="n"/>
      <c r="L1078" s="143"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43" t="n"/>
      <c r="BV1078" s="144" t="n"/>
      <c r="DU1078" s="144" t="n"/>
      <c r="DV1078" s="2" t="n"/>
      <c r="DW1078" s="2" t="n"/>
      <c r="DX1078" s="2" t="n"/>
      <c r="DY1078" s="2" t="n"/>
      <c r="DZ1078" s="2" t="n"/>
      <c r="EA1078" s="2" t="n"/>
      <c r="EB1078" s="2" t="n"/>
      <c r="EC1078" s="2" t="n"/>
    </row>
    <row r="1079" ht="6.75" customHeight="1" s="118">
      <c r="A1079" s="2" t="n"/>
      <c r="B1079" s="2" t="n"/>
      <c r="C1079" s="2" t="n"/>
      <c r="D1079" s="2" t="n"/>
      <c r="E1079" s="143" t="n"/>
      <c r="K1079" s="144" t="n"/>
      <c r="L1079" s="143" t="n"/>
      <c r="P1079" s="19" t="n"/>
      <c r="Q1079" s="19" t="n"/>
      <c r="R1079" s="19" t="n"/>
      <c r="S1079" s="52" t="inlineStr">
        <is>
          <t>年</t>
        </is>
      </c>
      <c r="U1079" s="11" t="n"/>
      <c r="V1079" s="11" t="n"/>
      <c r="W1079" s="53" t="inlineStr">
        <is>
          <t>月</t>
        </is>
      </c>
      <c r="X1079" s="144"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43" t="n"/>
      <c r="BV1079" s="144" t="n"/>
      <c r="DU1079" s="144" t="n"/>
      <c r="DV1079" s="2" t="n"/>
      <c r="DW1079" s="2" t="n"/>
      <c r="DX1079" s="2" t="n"/>
      <c r="DY1079" s="2" t="n"/>
      <c r="DZ1079" s="2" t="n"/>
      <c r="EA1079" s="2" t="n"/>
      <c r="EB1079" s="2" t="n"/>
      <c r="EC1079" s="2" t="n"/>
    </row>
    <row r="1080" ht="6.75" customHeight="1" s="118">
      <c r="A1080" s="2" t="n"/>
      <c r="B1080" s="2" t="n"/>
      <c r="C1080" s="2" t="n"/>
      <c r="D1080" s="2" t="n"/>
      <c r="E1080" s="143" t="n"/>
      <c r="K1080" s="144" t="n"/>
      <c r="L1080" s="49" t="inlineStr">
        <is>
          <t>令和</t>
        </is>
      </c>
      <c r="P1080" s="19" t="n"/>
      <c r="Q1080" s="19" t="n"/>
      <c r="R1080" s="19" t="n"/>
      <c r="U1080" s="11" t="n"/>
      <c r="V1080" s="11" t="n"/>
      <c r="X1080" s="144"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43" t="n"/>
      <c r="BV1080" s="144" t="n"/>
      <c r="DU1080" s="144" t="n"/>
      <c r="DV1080" s="2" t="n"/>
      <c r="DW1080" s="2" t="n"/>
      <c r="DX1080" s="2" t="n"/>
      <c r="DY1080" s="2" t="n"/>
      <c r="DZ1080" s="2" t="n"/>
      <c r="EA1080" s="2" t="n"/>
      <c r="EB1080" s="2" t="n"/>
      <c r="EC1080" s="2" t="n"/>
    </row>
    <row r="1081" ht="6.75" customHeight="1" s="118">
      <c r="A1081" s="2" t="n"/>
      <c r="B1081" s="2" t="n"/>
      <c r="C1081" s="2" t="n"/>
      <c r="D1081" s="2" t="n"/>
      <c r="E1081" s="143" t="n"/>
      <c r="K1081" s="144" t="n"/>
      <c r="L1081" s="143"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43" t="n"/>
      <c r="BV1081" s="144" t="n"/>
      <c r="DU1081" s="144" t="n"/>
      <c r="DV1081" s="2" t="n"/>
      <c r="DW1081" s="2" t="n"/>
      <c r="DX1081" s="2" t="n"/>
      <c r="DY1081" s="2" t="n"/>
      <c r="DZ1081" s="2" t="n"/>
      <c r="EA1081" s="2" t="n"/>
      <c r="EB1081" s="2" t="n"/>
      <c r="EC1081" s="2" t="n"/>
    </row>
    <row r="1082" ht="3.75" customHeight="1" s="118">
      <c r="A1082" s="2" t="n"/>
      <c r="B1082" s="2" t="n"/>
      <c r="C1082" s="2" t="n"/>
      <c r="D1082" s="2" t="n"/>
      <c r="E1082" s="143" t="n"/>
      <c r="K1082" s="144" t="n"/>
      <c r="L1082" s="147" t="n"/>
      <c r="M1082" s="148" t="n"/>
      <c r="N1082" s="148" t="n"/>
      <c r="O1082" s="148"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43" t="n"/>
      <c r="BV1082" s="144" t="n"/>
      <c r="DU1082" s="144" t="n"/>
      <c r="DV1082" s="2" t="n"/>
      <c r="DW1082" s="2" t="n"/>
      <c r="DX1082" s="2" t="n"/>
      <c r="DY1082" s="2" t="n"/>
      <c r="DZ1082" s="2" t="n"/>
      <c r="EA1082" s="2" t="n"/>
      <c r="EB1082" s="2" t="n"/>
      <c r="EC1082" s="2" t="n"/>
    </row>
    <row r="1083" ht="6.75" customHeight="1" s="118">
      <c r="A1083" s="2" t="n"/>
      <c r="B1083" s="2" t="n"/>
      <c r="C1083" s="2" t="n"/>
      <c r="D1083" s="2" t="n"/>
      <c r="E1083" s="143" t="n"/>
      <c r="K1083" s="144" t="n"/>
      <c r="L1083" s="54" t="inlineStr">
        <is>
          <t>平成</t>
        </is>
      </c>
      <c r="M1083" s="140" t="n"/>
      <c r="N1083" s="140" t="n"/>
      <c r="O1083" s="140"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43" t="n"/>
      <c r="BV1083" s="144" t="n"/>
      <c r="DU1083" s="144" t="n"/>
      <c r="DV1083" s="2" t="n"/>
      <c r="DW1083" s="2" t="n"/>
      <c r="DX1083" s="2" t="n"/>
      <c r="DY1083" s="2" t="n"/>
      <c r="DZ1083" s="2" t="n"/>
      <c r="EA1083" s="2" t="n"/>
      <c r="EB1083" s="2" t="n"/>
      <c r="EC1083" s="2" t="n"/>
    </row>
    <row r="1084" ht="6.75" customHeight="1" s="118">
      <c r="A1084" s="2" t="n"/>
      <c r="B1084" s="2" t="n"/>
      <c r="C1084" s="2" t="n"/>
      <c r="D1084" s="2" t="n"/>
      <c r="E1084" s="143" t="n"/>
      <c r="K1084" s="144" t="n"/>
      <c r="L1084" s="143"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43" t="n"/>
      <c r="BV1084" s="144" t="n"/>
      <c r="DU1084" s="144" t="n"/>
      <c r="DV1084" s="2" t="n"/>
      <c r="DW1084" s="2" t="n"/>
      <c r="DX1084" s="2" t="n"/>
      <c r="DY1084" s="2" t="n"/>
      <c r="DZ1084" s="2" t="n"/>
      <c r="EA1084" s="2" t="n"/>
      <c r="EB1084" s="2" t="n"/>
      <c r="EC1084" s="2" t="n"/>
    </row>
    <row r="1085" ht="6.75" customHeight="1" s="118">
      <c r="A1085" s="2" t="n"/>
      <c r="B1085" s="2" t="n"/>
      <c r="C1085" s="2" t="n"/>
      <c r="D1085" s="2" t="n"/>
      <c r="E1085" s="143" t="n"/>
      <c r="K1085" s="144" t="n"/>
      <c r="L1085" s="143" t="n"/>
      <c r="P1085" s="19" t="n"/>
      <c r="Q1085" s="19" t="n"/>
      <c r="R1085" s="19" t="n"/>
      <c r="S1085" s="52" t="inlineStr">
        <is>
          <t>年</t>
        </is>
      </c>
      <c r="U1085" s="11" t="n"/>
      <c r="V1085" s="11" t="n"/>
      <c r="W1085" s="53" t="inlineStr">
        <is>
          <t>月</t>
        </is>
      </c>
      <c r="X1085" s="144"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43" t="n"/>
      <c r="BV1085" s="144" t="n"/>
      <c r="DU1085" s="144" t="n"/>
      <c r="DV1085" s="2" t="n"/>
      <c r="DW1085" s="2" t="n"/>
      <c r="DX1085" s="2" t="n"/>
      <c r="DY1085" s="2" t="n"/>
      <c r="DZ1085" s="2" t="n"/>
      <c r="EA1085" s="2" t="n"/>
      <c r="EB1085" s="2" t="n"/>
      <c r="EC1085" s="2" t="n"/>
    </row>
    <row r="1086" ht="6.75" customHeight="1" s="118">
      <c r="A1086" s="2" t="n"/>
      <c r="B1086" s="2" t="n"/>
      <c r="C1086" s="2" t="n"/>
      <c r="D1086" s="2" t="n"/>
      <c r="E1086" s="143" t="n"/>
      <c r="K1086" s="144" t="n"/>
      <c r="L1086" s="49" t="inlineStr">
        <is>
          <t>令和</t>
        </is>
      </c>
      <c r="P1086" s="19" t="n"/>
      <c r="Q1086" s="19" t="n"/>
      <c r="R1086" s="19" t="n"/>
      <c r="U1086" s="11" t="n"/>
      <c r="V1086" s="11" t="n"/>
      <c r="X1086" s="144"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43" t="n"/>
      <c r="BV1086" s="144" t="n"/>
      <c r="DU1086" s="144" t="n"/>
      <c r="DV1086" s="2" t="n"/>
      <c r="DW1086" s="2" t="n"/>
      <c r="DX1086" s="2" t="n"/>
      <c r="DY1086" s="2" t="n"/>
      <c r="DZ1086" s="2" t="n"/>
      <c r="EA1086" s="2" t="n"/>
      <c r="EB1086" s="2" t="n"/>
      <c r="EC1086" s="2" t="n"/>
    </row>
    <row r="1087" ht="6.75" customHeight="1" s="118">
      <c r="A1087" s="2" t="n"/>
      <c r="B1087" s="2" t="n"/>
      <c r="C1087" s="2" t="n"/>
      <c r="D1087" s="2" t="n"/>
      <c r="E1087" s="143" t="n"/>
      <c r="K1087" s="144" t="n"/>
      <c r="L1087" s="143"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43" t="n"/>
      <c r="BV1087" s="144" t="n"/>
      <c r="DU1087" s="144" t="n"/>
      <c r="DV1087" s="2" t="n"/>
      <c r="DW1087" s="2" t="n"/>
      <c r="DX1087" s="2" t="n"/>
      <c r="DY1087" s="2" t="n"/>
      <c r="DZ1087" s="2" t="n"/>
      <c r="EA1087" s="2" t="n"/>
      <c r="EB1087" s="2" t="n"/>
      <c r="EC1087" s="2" t="n"/>
    </row>
    <row r="1088" ht="6.75" customHeight="1" s="118">
      <c r="A1088" s="2" t="n"/>
      <c r="B1088" s="2" t="n"/>
      <c r="C1088" s="2" t="n"/>
      <c r="D1088" s="2" t="n"/>
      <c r="E1088" s="147" t="n"/>
      <c r="F1088" s="148" t="n"/>
      <c r="G1088" s="148" t="n"/>
      <c r="H1088" s="148" t="n"/>
      <c r="I1088" s="148" t="n"/>
      <c r="J1088" s="148" t="n"/>
      <c r="K1088" s="149" t="n"/>
      <c r="L1088" s="147" t="n"/>
      <c r="M1088" s="148" t="n"/>
      <c r="N1088" s="148" t="n"/>
      <c r="O1088" s="148"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47" t="n"/>
      <c r="BQ1088" s="148" t="n"/>
      <c r="BR1088" s="148" t="n"/>
      <c r="BS1088" s="148" t="n"/>
      <c r="BT1088" s="148" t="n"/>
      <c r="BU1088" s="148" t="n"/>
      <c r="BV1088" s="149" t="n"/>
      <c r="BW1088" s="148" t="n"/>
      <c r="BX1088" s="148" t="n"/>
      <c r="BY1088" s="148" t="n"/>
      <c r="BZ1088" s="148" t="n"/>
      <c r="CA1088" s="148" t="n"/>
      <c r="CB1088" s="148" t="n"/>
      <c r="CC1088" s="148" t="n"/>
      <c r="CD1088" s="148" t="n"/>
      <c r="CE1088" s="148" t="n"/>
      <c r="CF1088" s="148" t="n"/>
      <c r="CG1088" s="148" t="n"/>
      <c r="CH1088" s="148" t="n"/>
      <c r="CI1088" s="148" t="n"/>
      <c r="CJ1088" s="148" t="n"/>
      <c r="CK1088" s="148" t="n"/>
      <c r="CL1088" s="148" t="n"/>
      <c r="CM1088" s="148" t="n"/>
      <c r="CN1088" s="148" t="n"/>
      <c r="CO1088" s="148" t="n"/>
      <c r="CP1088" s="148" t="n"/>
      <c r="CQ1088" s="148" t="n"/>
      <c r="CR1088" s="148" t="n"/>
      <c r="CS1088" s="148" t="n"/>
      <c r="CT1088" s="148" t="n"/>
      <c r="CU1088" s="148" t="n"/>
      <c r="CV1088" s="148" t="n"/>
      <c r="CW1088" s="148" t="n"/>
      <c r="CX1088" s="148" t="n"/>
      <c r="CY1088" s="148" t="n"/>
      <c r="CZ1088" s="148" t="n"/>
      <c r="DA1088" s="148" t="n"/>
      <c r="DB1088" s="148" t="n"/>
      <c r="DC1088" s="148" t="n"/>
      <c r="DD1088" s="148" t="n"/>
      <c r="DE1088" s="148" t="n"/>
      <c r="DF1088" s="148" t="n"/>
      <c r="DG1088" s="148" t="n"/>
      <c r="DH1088" s="148" t="n"/>
      <c r="DI1088" s="148" t="n"/>
      <c r="DJ1088" s="148" t="n"/>
      <c r="DK1088" s="148" t="n"/>
      <c r="DL1088" s="148" t="n"/>
      <c r="DM1088" s="148" t="n"/>
      <c r="DN1088" s="148" t="n"/>
      <c r="DO1088" s="148" t="n"/>
      <c r="DP1088" s="148" t="n"/>
      <c r="DQ1088" s="148" t="n"/>
      <c r="DR1088" s="148" t="n"/>
      <c r="DS1088" s="148" t="n"/>
      <c r="DT1088" s="148" t="n"/>
      <c r="DU1088" s="149"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39" t="inlineStr">
        <is>
          <t xml:space="preserve">資 　格  等      </t>
        </is>
      </c>
      <c r="BQ1097" s="140" t="n"/>
      <c r="BR1097" s="140" t="n"/>
      <c r="BS1097" s="140" t="n"/>
      <c r="BT1097" s="140" t="n"/>
      <c r="BU1097" s="140" t="n"/>
      <c r="BV1097" s="141" t="n"/>
      <c r="BW1097" s="142" t="inlineStr">
        <is>
          <t>取  得  年  月</t>
        </is>
      </c>
      <c r="BX1097" s="140" t="n"/>
      <c r="BY1097" s="140" t="n"/>
      <c r="BZ1097" s="140" t="n"/>
      <c r="CA1097" s="140" t="n"/>
      <c r="CB1097" s="140" t="n"/>
      <c r="CC1097" s="140" t="n"/>
      <c r="CD1097" s="140" t="n"/>
      <c r="CE1097" s="140" t="n"/>
      <c r="CF1097" s="140" t="n"/>
      <c r="CG1097" s="141" t="n"/>
      <c r="CH1097" s="142" t="inlineStr">
        <is>
          <t>資       格       等       の       名       称</t>
        </is>
      </c>
      <c r="CI1097" s="140" t="n"/>
      <c r="CJ1097" s="140" t="n"/>
      <c r="CK1097" s="140" t="n"/>
      <c r="CL1097" s="140" t="n"/>
      <c r="CM1097" s="140" t="n"/>
      <c r="CN1097" s="140" t="n"/>
      <c r="CO1097" s="140" t="n"/>
      <c r="CP1097" s="140" t="n"/>
      <c r="CQ1097" s="140" t="n"/>
      <c r="CR1097" s="140" t="n"/>
      <c r="CS1097" s="140" t="n"/>
      <c r="CT1097" s="140" t="n"/>
      <c r="CU1097" s="140" t="n"/>
      <c r="CV1097" s="140" t="n"/>
      <c r="CW1097" s="140" t="n"/>
      <c r="CX1097" s="140" t="n"/>
      <c r="CY1097" s="140" t="n"/>
      <c r="CZ1097" s="140" t="n"/>
      <c r="DA1097" s="140" t="n"/>
      <c r="DB1097" s="140" t="n"/>
      <c r="DC1097" s="140" t="n"/>
      <c r="DD1097" s="140" t="n"/>
      <c r="DE1097" s="140" t="n"/>
      <c r="DF1097" s="140" t="n"/>
      <c r="DG1097" s="140" t="n"/>
      <c r="DH1097" s="140" t="n"/>
      <c r="DI1097" s="140" t="n"/>
      <c r="DJ1097" s="140" t="n"/>
      <c r="DK1097" s="140" t="n"/>
      <c r="DL1097" s="140" t="n"/>
      <c r="DM1097" s="140" t="n"/>
      <c r="DN1097" s="140" t="n"/>
      <c r="DO1097" s="140" t="n"/>
      <c r="DP1097" s="140" t="n"/>
      <c r="DQ1097" s="140" t="n"/>
      <c r="DR1097" s="140" t="n"/>
      <c r="DS1097" s="140" t="n"/>
      <c r="DT1097" s="140" t="n"/>
      <c r="DU1097" s="141"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43" t="n"/>
      <c r="BV1098" s="144" t="n"/>
      <c r="BW1098" s="143" t="n"/>
      <c r="CG1098" s="144" t="n"/>
      <c r="CH1098" s="143" t="n"/>
      <c r="DU1098" s="144"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43" t="n"/>
      <c r="BV1099" s="144" t="n"/>
      <c r="BW1099" s="143" t="n"/>
      <c r="CG1099" s="144" t="n"/>
      <c r="CH1099" s="143" t="n"/>
      <c r="DU1099" s="144"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45">
        <f>IF(計算!$B$15="","",IF(N(設定!$B$3)=0,"",YEAR(設定!$B$3)-2018))&amp;""</f>
        <v/>
      </c>
      <c r="AG1100" s="95" t="inlineStr">
        <is>
          <t>年</t>
        </is>
      </c>
      <c r="AI1100" s="145">
        <f>IF(計算!$B$15="","",IF(N(設定!$B$3)=0,"",MONTH(設定!$B$3)))&amp;""</f>
        <v/>
      </c>
      <c r="AL1100" s="95" t="inlineStr">
        <is>
          <t>月</t>
        </is>
      </c>
      <c r="AN1100" s="146">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43" t="n"/>
      <c r="BV1100" s="144" t="n"/>
      <c r="BW1100" s="147" t="n"/>
      <c r="BX1100" s="148" t="n"/>
      <c r="BY1100" s="148" t="n"/>
      <c r="BZ1100" s="148" t="n"/>
      <c r="CA1100" s="148" t="n"/>
      <c r="CB1100" s="148" t="n"/>
      <c r="CC1100" s="148" t="n"/>
      <c r="CD1100" s="148" t="n"/>
      <c r="CE1100" s="148" t="n"/>
      <c r="CF1100" s="148" t="n"/>
      <c r="CG1100" s="149" t="n"/>
      <c r="CH1100" s="147" t="n"/>
      <c r="CI1100" s="148" t="n"/>
      <c r="CJ1100" s="148" t="n"/>
      <c r="CK1100" s="148" t="n"/>
      <c r="CL1100" s="148" t="n"/>
      <c r="CM1100" s="148" t="n"/>
      <c r="CN1100" s="148" t="n"/>
      <c r="CO1100" s="148" t="n"/>
      <c r="CP1100" s="148" t="n"/>
      <c r="CQ1100" s="148" t="n"/>
      <c r="CR1100" s="148" t="n"/>
      <c r="CS1100" s="148" t="n"/>
      <c r="CT1100" s="148" t="n"/>
      <c r="CU1100" s="148" t="n"/>
      <c r="CV1100" s="148" t="n"/>
      <c r="CW1100" s="148" t="n"/>
      <c r="CX1100" s="148" t="n"/>
      <c r="CY1100" s="148" t="n"/>
      <c r="CZ1100" s="148" t="n"/>
      <c r="DA1100" s="148" t="n"/>
      <c r="DB1100" s="148" t="n"/>
      <c r="DC1100" s="148" t="n"/>
      <c r="DD1100" s="148" t="n"/>
      <c r="DE1100" s="148" t="n"/>
      <c r="DF1100" s="148" t="n"/>
      <c r="DG1100" s="148" t="n"/>
      <c r="DH1100" s="148" t="n"/>
      <c r="DI1100" s="148" t="n"/>
      <c r="DJ1100" s="148" t="n"/>
      <c r="DK1100" s="148" t="n"/>
      <c r="DL1100" s="148" t="n"/>
      <c r="DM1100" s="148" t="n"/>
      <c r="DN1100" s="148" t="n"/>
      <c r="DO1100" s="148" t="n"/>
      <c r="DP1100" s="148" t="n"/>
      <c r="DQ1100" s="148" t="n"/>
      <c r="DR1100" s="148" t="n"/>
      <c r="DS1100" s="148" t="n"/>
      <c r="DT1100" s="148" t="n"/>
      <c r="DU1100" s="149"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43" t="n"/>
      <c r="BV1101" s="144" t="n"/>
      <c r="BW1101" s="150">
        <f>計算!$BD$15</f>
        <v/>
      </c>
      <c r="CG1101" s="144" t="n"/>
      <c r="CH1101" s="151">
        <f>計算!$BE$15</f>
        <v/>
      </c>
      <c r="DU1101" s="144"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48" t="n"/>
      <c r="AA1102" s="148" t="n"/>
      <c r="AB1102" s="148" t="n"/>
      <c r="AC1102" s="148" t="n"/>
      <c r="AD1102" s="148" t="n"/>
      <c r="AE1102" s="148" t="n"/>
      <c r="AF1102" s="148" t="n"/>
      <c r="AG1102" s="148" t="n"/>
      <c r="AH1102" s="148" t="n"/>
      <c r="AI1102" s="148" t="n"/>
      <c r="AJ1102" s="148" t="n"/>
      <c r="AK1102" s="148" t="n"/>
      <c r="AL1102" s="148" t="n"/>
      <c r="AM1102" s="148" t="n"/>
      <c r="AN1102" s="148" t="n"/>
      <c r="AO1102" s="148" t="n"/>
      <c r="AP1102" s="148" t="n"/>
      <c r="AQ1102" s="148" t="n"/>
      <c r="AR1102" s="148" t="n"/>
      <c r="AS1102" s="148" t="n"/>
      <c r="AT1102" s="148" t="n"/>
      <c r="AU1102" s="12" t="n"/>
      <c r="AV1102" s="7" t="n"/>
      <c r="BI1102" s="8" t="n"/>
      <c r="BJ1102" s="7" t="n"/>
      <c r="BK1102" s="2" t="n"/>
      <c r="BL1102" s="2" t="n"/>
      <c r="BM1102" s="2" t="n"/>
      <c r="BN1102" s="2" t="n"/>
      <c r="BO1102" s="2" t="n"/>
      <c r="BP1102" s="143" t="n"/>
      <c r="BV1102" s="144" t="n"/>
      <c r="BW1102" s="143" t="n"/>
      <c r="CG1102" s="144" t="n"/>
      <c r="DU1102" s="144" t="n"/>
      <c r="DV1102" s="2" t="n"/>
      <c r="DW1102" s="2" t="n"/>
      <c r="DX1102" s="2" t="n"/>
      <c r="DY1102" s="2" t="n"/>
      <c r="DZ1102" s="2" t="n"/>
      <c r="EA1102" s="2" t="n"/>
      <c r="EB1102" s="2" t="n"/>
      <c r="EC1102" s="2" t="n"/>
    </row>
    <row r="1103" ht="6.75" customHeight="1" s="118">
      <c r="A1103" s="2" t="n"/>
      <c r="B1103" s="2" t="n"/>
      <c r="C1103" s="2" t="n"/>
      <c r="D1103" s="2" t="n"/>
      <c r="E1103" s="142" t="inlineStr">
        <is>
          <t>ふ り が な</t>
        </is>
      </c>
      <c r="F1103" s="140" t="n"/>
      <c r="G1103" s="140" t="n"/>
      <c r="H1103" s="140" t="n"/>
      <c r="I1103" s="140" t="n"/>
      <c r="J1103" s="140" t="n"/>
      <c r="K1103" s="141" t="n"/>
      <c r="L1103" s="152">
        <f>計算!$C$15</f>
        <v/>
      </c>
      <c r="M1103" s="140" t="n"/>
      <c r="N1103" s="140" t="n"/>
      <c r="O1103" s="140" t="n"/>
      <c r="P1103" s="140" t="n"/>
      <c r="Q1103" s="140" t="n"/>
      <c r="R1103" s="140" t="n"/>
      <c r="S1103" s="140" t="n"/>
      <c r="T1103" s="140" t="n"/>
      <c r="U1103" s="140" t="n"/>
      <c r="V1103" s="140" t="n"/>
      <c r="W1103" s="140" t="n"/>
      <c r="X1103" s="140" t="n"/>
      <c r="Y1103" s="140" t="n"/>
      <c r="Z1103" s="140" t="n"/>
      <c r="AA1103" s="140" t="n"/>
      <c r="AB1103" s="140" t="n"/>
      <c r="AC1103" s="140" t="n"/>
      <c r="AD1103" s="140" t="n"/>
      <c r="AE1103" s="140" t="n"/>
      <c r="AF1103" s="140" t="n"/>
      <c r="AG1103" s="140" t="n"/>
      <c r="AH1103" s="140" t="n"/>
      <c r="AI1103" s="140" t="n"/>
      <c r="AJ1103" s="140" t="n"/>
      <c r="AK1103" s="140" t="n"/>
      <c r="AL1103" s="140" t="n"/>
      <c r="AM1103" s="140" t="n"/>
      <c r="AN1103" s="140" t="n"/>
      <c r="AO1103" s="140" t="n"/>
      <c r="AP1103" s="140" t="n"/>
      <c r="AQ1103" s="140" t="n"/>
      <c r="AR1103" s="140" t="n"/>
      <c r="AS1103" s="140" t="n"/>
      <c r="AT1103" s="141"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43" t="n"/>
      <c r="BV1103" s="144" t="n"/>
      <c r="BW1103" s="143" t="n"/>
      <c r="CG1103" s="144" t="n"/>
      <c r="DU1103" s="144" t="n"/>
      <c r="DV1103" s="2" t="n"/>
      <c r="DW1103" s="2" t="n"/>
      <c r="DX1103" s="2" t="n"/>
      <c r="DY1103" s="2" t="n"/>
      <c r="DZ1103" s="2" t="n"/>
      <c r="EA1103" s="2" t="n"/>
      <c r="EB1103" s="2" t="n"/>
      <c r="EC1103" s="2" t="n"/>
    </row>
    <row r="1104" ht="6.75" customHeight="1" s="118">
      <c r="A1104" s="2" t="n"/>
      <c r="B1104" s="2" t="n"/>
      <c r="C1104" s="2" t="n"/>
      <c r="D1104" s="2" t="n"/>
      <c r="E1104" s="143" t="n"/>
      <c r="K1104" s="144" t="n"/>
      <c r="AT1104" s="144"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43" t="n"/>
      <c r="BV1104" s="144" t="n"/>
      <c r="BW1104" s="143" t="n"/>
      <c r="CG1104" s="144" t="n"/>
      <c r="DU1104" s="144" t="n"/>
      <c r="DV1104" s="2" t="n"/>
      <c r="DW1104" s="2" t="n"/>
      <c r="DX1104" s="2" t="n"/>
      <c r="DY1104" s="2" t="n"/>
      <c r="DZ1104" s="2" t="n"/>
      <c r="EA1104" s="2" t="n"/>
      <c r="EB1104" s="2" t="n"/>
      <c r="EC1104" s="2" t="n"/>
    </row>
    <row r="1105" ht="6.75" customHeight="1" s="118">
      <c r="A1105" s="2" t="n"/>
      <c r="B1105" s="2" t="n"/>
      <c r="C1105" s="2" t="n"/>
      <c r="D1105" s="2" t="n"/>
      <c r="E1105" s="143" t="n"/>
      <c r="K1105" s="144" t="n"/>
      <c r="AT1105" s="144"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43" t="n"/>
      <c r="BV1105" s="144" t="n"/>
      <c r="BW1105" s="143" t="n"/>
      <c r="CG1105" s="144" t="n"/>
      <c r="DU1105" s="144" t="n"/>
      <c r="DV1105" s="2" t="n"/>
      <c r="DW1105" s="2" t="n"/>
      <c r="DX1105" s="2" t="n"/>
      <c r="DY1105" s="2" t="n"/>
      <c r="DZ1105" s="2" t="n"/>
      <c r="EA1105" s="2" t="n"/>
      <c r="EB1105" s="2" t="n"/>
      <c r="EC1105" s="2" t="n"/>
    </row>
    <row r="1106" ht="6.75" customHeight="1" s="118">
      <c r="A1106" s="2" t="n"/>
      <c r="B1106" s="2" t="n"/>
      <c r="C1106" s="2" t="n"/>
      <c r="D1106" s="2" t="n"/>
      <c r="E1106" s="147" t="n"/>
      <c r="F1106" s="148" t="n"/>
      <c r="G1106" s="148" t="n"/>
      <c r="H1106" s="148" t="n"/>
      <c r="I1106" s="148" t="n"/>
      <c r="J1106" s="148" t="n"/>
      <c r="K1106" s="149" t="n"/>
      <c r="L1106" s="148" t="n"/>
      <c r="M1106" s="148" t="n"/>
      <c r="N1106" s="148" t="n"/>
      <c r="O1106" s="148" t="n"/>
      <c r="P1106" s="148" t="n"/>
      <c r="Q1106" s="148" t="n"/>
      <c r="R1106" s="148" t="n"/>
      <c r="S1106" s="148" t="n"/>
      <c r="T1106" s="148" t="n"/>
      <c r="U1106" s="148" t="n"/>
      <c r="V1106" s="148" t="n"/>
      <c r="W1106" s="148" t="n"/>
      <c r="X1106" s="148" t="n"/>
      <c r="Y1106" s="148" t="n"/>
      <c r="Z1106" s="148" t="n"/>
      <c r="AA1106" s="148" t="n"/>
      <c r="AB1106" s="148" t="n"/>
      <c r="AC1106" s="148" t="n"/>
      <c r="AD1106" s="148" t="n"/>
      <c r="AE1106" s="148" t="n"/>
      <c r="AF1106" s="148" t="n"/>
      <c r="AG1106" s="148" t="n"/>
      <c r="AH1106" s="148" t="n"/>
      <c r="AI1106" s="148" t="n"/>
      <c r="AJ1106" s="148" t="n"/>
      <c r="AK1106" s="148" t="n"/>
      <c r="AL1106" s="148" t="n"/>
      <c r="AM1106" s="148" t="n"/>
      <c r="AN1106" s="148" t="n"/>
      <c r="AO1106" s="148" t="n"/>
      <c r="AP1106" s="148" t="n"/>
      <c r="AQ1106" s="148" t="n"/>
      <c r="AR1106" s="148" t="n"/>
      <c r="AS1106" s="148" t="n"/>
      <c r="AT1106" s="149"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43" t="n"/>
      <c r="BV1106" s="144" t="n"/>
      <c r="BW1106" s="143" t="n"/>
      <c r="CG1106" s="144" t="n"/>
      <c r="DU1106" s="144" t="n"/>
      <c r="DV1106" s="2" t="n"/>
      <c r="DW1106" s="2" t="n"/>
      <c r="DX1106" s="2" t="n"/>
      <c r="DY1106" s="2" t="n"/>
      <c r="DZ1106" s="2" t="n"/>
      <c r="EA1106" s="2" t="n"/>
      <c r="EB1106" s="2" t="n"/>
      <c r="EC1106" s="2" t="n"/>
    </row>
    <row r="1107" ht="6.75" customHeight="1" s="118">
      <c r="A1107" s="2" t="n"/>
      <c r="B1107" s="2" t="n"/>
      <c r="C1107" s="2" t="n"/>
      <c r="D1107" s="2" t="n"/>
      <c r="E1107" s="153" t="inlineStr">
        <is>
          <t>名　前</t>
        </is>
      </c>
      <c r="F1107" s="140" t="n"/>
      <c r="G1107" s="140" t="n"/>
      <c r="H1107" s="140" t="n"/>
      <c r="I1107" s="140" t="n"/>
      <c r="J1107" s="140" t="n"/>
      <c r="K1107" s="141" t="n"/>
      <c r="L1107" s="154">
        <f>計算!$B$15</f>
        <v/>
      </c>
      <c r="M1107" s="140" t="n"/>
      <c r="N1107" s="140" t="n"/>
      <c r="O1107" s="140" t="n"/>
      <c r="P1107" s="140" t="n"/>
      <c r="Q1107" s="140" t="n"/>
      <c r="R1107" s="140" t="n"/>
      <c r="S1107" s="140" t="n"/>
      <c r="T1107" s="140" t="n"/>
      <c r="U1107" s="140" t="n"/>
      <c r="V1107" s="140" t="n"/>
      <c r="W1107" s="140" t="n"/>
      <c r="X1107" s="140" t="n"/>
      <c r="Y1107" s="140" t="n"/>
      <c r="Z1107" s="140" t="n"/>
      <c r="AA1107" s="140" t="n"/>
      <c r="AB1107" s="140" t="n"/>
      <c r="AC1107" s="140" t="n"/>
      <c r="AD1107" s="140" t="n"/>
      <c r="AE1107" s="140" t="n"/>
      <c r="AF1107" s="140" t="n"/>
      <c r="AG1107" s="140" t="n"/>
      <c r="AH1107" s="140" t="n"/>
      <c r="AI1107" s="140" t="n"/>
      <c r="AJ1107" s="140" t="n"/>
      <c r="AK1107" s="140" t="n"/>
      <c r="AL1107" s="140" t="n"/>
      <c r="AM1107" s="140" t="n"/>
      <c r="AN1107" s="140" t="n"/>
      <c r="AO1107" s="140" t="n"/>
      <c r="AP1107" s="140" t="n"/>
      <c r="AQ1107" s="140" t="n"/>
      <c r="AR1107" s="140" t="n"/>
      <c r="AS1107" s="140" t="n"/>
      <c r="AT1107" s="141"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43" t="n"/>
      <c r="BV1107" s="144" t="n"/>
      <c r="BW1107" s="143" t="n"/>
      <c r="CG1107" s="144" t="n"/>
      <c r="DU1107" s="144" t="n"/>
      <c r="DV1107" s="2" t="n"/>
      <c r="DW1107" s="2" t="n"/>
      <c r="DX1107" s="2" t="n"/>
      <c r="DY1107" s="2" t="n"/>
      <c r="DZ1107" s="2" t="n"/>
      <c r="EA1107" s="2" t="n"/>
      <c r="EB1107" s="2" t="n"/>
      <c r="EC1107" s="2" t="n"/>
    </row>
    <row r="1108" ht="6.75" customHeight="1" s="118">
      <c r="A1108" s="2" t="n"/>
      <c r="B1108" s="2" t="n"/>
      <c r="C1108" s="2" t="n"/>
      <c r="D1108" s="2" t="n"/>
      <c r="E1108" s="143" t="n"/>
      <c r="K1108" s="144" t="n"/>
      <c r="L1108" s="143" t="n"/>
      <c r="AT1108" s="144" t="n"/>
      <c r="AU1108" s="8" t="n"/>
      <c r="AV1108" s="7" t="n"/>
      <c r="AW1108" s="2" t="n"/>
      <c r="AX1108" s="52" t="inlineStr">
        <is>
          <t>（30×40mm）</t>
        </is>
      </c>
      <c r="BH1108" s="2" t="n"/>
      <c r="BI1108" s="8" t="n"/>
      <c r="BJ1108" s="7" t="n"/>
      <c r="BK1108" s="2" t="n"/>
      <c r="BL1108" s="2" t="n"/>
      <c r="BM1108" s="2" t="n"/>
      <c r="BN1108" s="2" t="n"/>
      <c r="BO1108" s="2" t="n"/>
      <c r="BP1108" s="143" t="n"/>
      <c r="BV1108" s="144" t="n"/>
      <c r="BW1108" s="143" t="n"/>
      <c r="CG1108" s="144" t="n"/>
      <c r="DU1108" s="144" t="n"/>
      <c r="DV1108" s="2" t="n"/>
      <c r="DW1108" s="2" t="n"/>
      <c r="DX1108" s="2" t="n"/>
      <c r="DY1108" s="2" t="n"/>
      <c r="DZ1108" s="2" t="n"/>
      <c r="EA1108" s="2" t="n"/>
      <c r="EB1108" s="2" t="n"/>
      <c r="EC1108" s="2" t="n"/>
    </row>
    <row r="1109" ht="6.75" customHeight="1" s="118">
      <c r="A1109" s="2" t="n"/>
      <c r="B1109" s="2" t="n"/>
      <c r="C1109" s="2" t="n"/>
      <c r="D1109" s="2" t="n"/>
      <c r="E1109" s="143" t="n"/>
      <c r="K1109" s="144" t="n"/>
      <c r="L1109" s="143" t="n"/>
      <c r="AT1109" s="144" t="n"/>
      <c r="AU1109" s="8" t="n"/>
      <c r="AV1109" s="7" t="n"/>
      <c r="AW1109" s="2" t="n"/>
      <c r="BH1109" s="2" t="n"/>
      <c r="BI1109" s="8" t="n"/>
      <c r="BJ1109" s="7" t="n"/>
      <c r="BK1109" s="2" t="n"/>
      <c r="BL1109" s="2" t="n"/>
      <c r="BM1109" s="2" t="n"/>
      <c r="BN1109" s="2" t="n"/>
      <c r="BO1109" s="2" t="n"/>
      <c r="BP1109" s="143" t="n"/>
      <c r="BV1109" s="144" t="n"/>
      <c r="BW1109" s="143" t="n"/>
      <c r="CG1109" s="144" t="n"/>
      <c r="DU1109" s="144" t="n"/>
      <c r="DV1109" s="2" t="n"/>
      <c r="DW1109" s="2" t="n"/>
      <c r="DX1109" s="2" t="n"/>
      <c r="DY1109" s="2" t="n"/>
      <c r="DZ1109" s="2" t="n"/>
      <c r="EA1109" s="2" t="n"/>
      <c r="EB1109" s="2" t="n"/>
      <c r="EC1109" s="2" t="n"/>
    </row>
    <row r="1110" ht="6.75" customHeight="1" s="118">
      <c r="A1110" s="2" t="n"/>
      <c r="B1110" s="2" t="n"/>
      <c r="C1110" s="2" t="n"/>
      <c r="D1110" s="2" t="n"/>
      <c r="E1110" s="143" t="n"/>
      <c r="K1110" s="144" t="n"/>
      <c r="L1110" s="143" t="n"/>
      <c r="AT1110" s="144"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43" t="n"/>
      <c r="BV1110" s="144" t="n"/>
      <c r="BW1110" s="143" t="n"/>
      <c r="CG1110" s="144" t="n"/>
      <c r="DU1110" s="144" t="n"/>
      <c r="DV1110" s="2" t="n"/>
      <c r="DW1110" s="2" t="n"/>
      <c r="DX1110" s="2" t="n"/>
      <c r="DY1110" s="2" t="n"/>
      <c r="DZ1110" s="2" t="n"/>
      <c r="EA1110" s="2" t="n"/>
      <c r="EB1110" s="2" t="n"/>
      <c r="EC1110" s="2" t="n"/>
    </row>
    <row r="1111" ht="6.75" customHeight="1" s="118">
      <c r="A1111" s="2" t="n"/>
      <c r="B1111" s="2" t="n"/>
      <c r="C1111" s="2" t="n"/>
      <c r="D1111" s="2" t="n"/>
      <c r="E1111" s="143" t="n"/>
      <c r="K1111" s="144" t="n"/>
      <c r="L1111" s="143" t="n"/>
      <c r="AT1111" s="144"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43" t="n"/>
      <c r="BV1111" s="144" t="n"/>
      <c r="BW1111" s="143" t="n"/>
      <c r="CG1111" s="144" t="n"/>
      <c r="DU1111" s="144" t="n"/>
      <c r="DV1111" s="2" t="n"/>
      <c r="DW1111" s="2" t="n"/>
      <c r="DX1111" s="2" t="n"/>
      <c r="DY1111" s="2" t="n"/>
      <c r="DZ1111" s="2" t="n"/>
      <c r="EA1111" s="2" t="n"/>
      <c r="EB1111" s="2" t="n"/>
      <c r="EC1111" s="2" t="n"/>
    </row>
    <row r="1112" ht="4.5" customHeight="1" s="118">
      <c r="A1112" s="2" t="n"/>
      <c r="B1112" s="2" t="n"/>
      <c r="C1112" s="2" t="n"/>
      <c r="D1112" s="2" t="n"/>
      <c r="E1112" s="147" t="n"/>
      <c r="F1112" s="148" t="n"/>
      <c r="G1112" s="148" t="n"/>
      <c r="H1112" s="148" t="n"/>
      <c r="I1112" s="148" t="n"/>
      <c r="J1112" s="148" t="n"/>
      <c r="K1112" s="149" t="n"/>
      <c r="L1112" s="147" t="n"/>
      <c r="M1112" s="148" t="n"/>
      <c r="N1112" s="148" t="n"/>
      <c r="O1112" s="148" t="n"/>
      <c r="P1112" s="148" t="n"/>
      <c r="Q1112" s="148" t="n"/>
      <c r="R1112" s="148" t="n"/>
      <c r="S1112" s="148" t="n"/>
      <c r="T1112" s="148" t="n"/>
      <c r="U1112" s="148" t="n"/>
      <c r="V1112" s="148" t="n"/>
      <c r="W1112" s="148" t="n"/>
      <c r="X1112" s="148" t="n"/>
      <c r="Y1112" s="148" t="n"/>
      <c r="Z1112" s="148" t="n"/>
      <c r="AA1112" s="148" t="n"/>
      <c r="AB1112" s="148" t="n"/>
      <c r="AC1112" s="148" t="n"/>
      <c r="AD1112" s="148" t="n"/>
      <c r="AE1112" s="148" t="n"/>
      <c r="AF1112" s="148" t="n"/>
      <c r="AG1112" s="148" t="n"/>
      <c r="AH1112" s="148" t="n"/>
      <c r="AI1112" s="148" t="n"/>
      <c r="AJ1112" s="148" t="n"/>
      <c r="AK1112" s="148" t="n"/>
      <c r="AL1112" s="148" t="n"/>
      <c r="AM1112" s="148" t="n"/>
      <c r="AN1112" s="148" t="n"/>
      <c r="AO1112" s="148" t="n"/>
      <c r="AP1112" s="148" t="n"/>
      <c r="AQ1112" s="148" t="n"/>
      <c r="AR1112" s="148" t="n"/>
      <c r="AS1112" s="148" t="n"/>
      <c r="AT1112" s="149"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43" t="n"/>
      <c r="BV1112" s="144" t="n"/>
      <c r="BW1112" s="143" t="n"/>
      <c r="CG1112" s="144" t="n"/>
      <c r="DU1112" s="144" t="n"/>
      <c r="DV1112" s="2" t="n"/>
      <c r="DW1112" s="2" t="n"/>
      <c r="DX1112" s="2" t="n"/>
      <c r="DY1112" s="2" t="n"/>
      <c r="DZ1112" s="2" t="n"/>
      <c r="EA1112" s="2" t="n"/>
      <c r="EB1112" s="2" t="n"/>
      <c r="EC1112" s="2" t="n"/>
    </row>
    <row r="1113" ht="6.75" customHeight="1" s="118">
      <c r="A1113" s="2" t="n"/>
      <c r="B1113" s="2" t="n"/>
      <c r="C1113" s="2" t="n"/>
      <c r="D1113" s="2" t="n"/>
      <c r="E1113" s="153" t="inlineStr">
        <is>
          <t>生年月日</t>
        </is>
      </c>
      <c r="F1113" s="140" t="n"/>
      <c r="G1113" s="140" t="n"/>
      <c r="H1113" s="140" t="n"/>
      <c r="I1113" s="140" t="n"/>
      <c r="J1113" s="140" t="n"/>
      <c r="K1113" s="141" t="n"/>
      <c r="L1113" s="155" t="inlineStr">
        <is>
          <t>昭和 ・ 平成</t>
        </is>
      </c>
      <c r="M1113" s="140" t="n"/>
      <c r="N1113" s="140" t="n"/>
      <c r="O1113" s="140" t="n"/>
      <c r="P1113" s="140" t="n"/>
      <c r="Q1113" s="140" t="n"/>
      <c r="R1113" s="140" t="n"/>
      <c r="S1113" s="140" t="n"/>
      <c r="T1113" s="140" t="n"/>
      <c r="U1113" s="140" t="n"/>
      <c r="V1113" s="156">
        <f>計算!$D$15</f>
        <v/>
      </c>
      <c r="W1113" s="140" t="n"/>
      <c r="X1113" s="157" t="inlineStr">
        <is>
          <t>年</t>
        </is>
      </c>
      <c r="Y1113" s="140" t="n"/>
      <c r="Z1113" s="158">
        <f>計算!$E$15</f>
        <v/>
      </c>
      <c r="AA1113" s="140" t="n"/>
      <c r="AB1113" s="140" t="n"/>
      <c r="AC1113" s="157" t="inlineStr">
        <is>
          <t>月</t>
        </is>
      </c>
      <c r="AD1113" s="140" t="n"/>
      <c r="AE1113" s="158">
        <f>計算!$F$15</f>
        <v/>
      </c>
      <c r="AF1113" s="140" t="n"/>
      <c r="AG1113" s="140" t="n"/>
      <c r="AH1113" s="157" t="inlineStr">
        <is>
          <t>日　生 （満</t>
        </is>
      </c>
      <c r="AI1113" s="140" t="n"/>
      <c r="AJ1113" s="140" t="n"/>
      <c r="AK1113" s="140" t="n"/>
      <c r="AL1113" s="140" t="n"/>
      <c r="AM1113" s="140" t="n"/>
      <c r="AN1113" s="140" t="n"/>
      <c r="AO1113" s="140" t="n"/>
      <c r="AP1113" s="159">
        <f>計算!$G$15</f>
        <v/>
      </c>
      <c r="AQ1113" s="140" t="n"/>
      <c r="AR1113" s="160" t="inlineStr">
        <is>
          <t>歳）</t>
        </is>
      </c>
      <c r="AS1113" s="140" t="n"/>
      <c r="AT1113" s="141"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43" t="n"/>
      <c r="BV1113" s="144" t="n"/>
      <c r="BW1113" s="143" t="n"/>
      <c r="CG1113" s="144" t="n"/>
      <c r="DU1113" s="144" t="n"/>
      <c r="DV1113" s="2" t="n"/>
      <c r="DW1113" s="2" t="n"/>
      <c r="DX1113" s="2" t="n"/>
      <c r="DY1113" s="2" t="n"/>
      <c r="DZ1113" s="2" t="n"/>
      <c r="EA1113" s="2" t="n"/>
      <c r="EB1113" s="2" t="n"/>
      <c r="EC1113" s="2" t="n"/>
    </row>
    <row r="1114" ht="6.75" customHeight="1" s="118">
      <c r="A1114" s="2" t="n"/>
      <c r="B1114" s="2" t="n"/>
      <c r="C1114" s="2" t="n"/>
      <c r="D1114" s="2" t="n"/>
      <c r="E1114" s="143" t="n"/>
      <c r="K1114" s="144" t="n"/>
      <c r="L1114" s="143" t="n"/>
      <c r="AT1114" s="144"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43" t="n"/>
      <c r="BV1114" s="144" t="n"/>
      <c r="BW1114" s="143" t="n"/>
      <c r="CG1114" s="144" t="n"/>
      <c r="DU1114" s="144" t="n"/>
      <c r="DV1114" s="2" t="n"/>
      <c r="DW1114" s="2" t="n"/>
      <c r="DX1114" s="2" t="n"/>
      <c r="DY1114" s="2" t="n"/>
      <c r="DZ1114" s="2" t="n"/>
      <c r="EA1114" s="2" t="n"/>
      <c r="EB1114" s="2" t="n"/>
      <c r="EC1114" s="2" t="n"/>
    </row>
    <row r="1115" ht="6.75" customHeight="1" s="118">
      <c r="A1115" s="2" t="n"/>
      <c r="B1115" s="2" t="n"/>
      <c r="C1115" s="2" t="n"/>
      <c r="D1115" s="2" t="n"/>
      <c r="E1115" s="143" t="n"/>
      <c r="K1115" s="144" t="n"/>
      <c r="L1115" s="143" t="n"/>
      <c r="AT1115" s="144"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43" t="n"/>
      <c r="BV1115" s="144" t="n"/>
      <c r="BW1115" s="143" t="n"/>
      <c r="CG1115" s="144" t="n"/>
      <c r="DU1115" s="144" t="n"/>
      <c r="DV1115" s="2" t="n"/>
      <c r="DW1115" s="2" t="n"/>
      <c r="DX1115" s="2" t="n"/>
      <c r="DY1115" s="2" t="n"/>
      <c r="DZ1115" s="2" t="n"/>
      <c r="EA1115" s="2" t="n"/>
      <c r="EB1115" s="2" t="n"/>
      <c r="EC1115" s="2" t="n"/>
    </row>
    <row r="1116" ht="3.75" customHeight="1" s="118">
      <c r="A1116" s="2" t="n"/>
      <c r="B1116" s="2" t="n"/>
      <c r="C1116" s="2" t="n"/>
      <c r="D1116" s="2" t="n"/>
      <c r="E1116" s="147" t="n"/>
      <c r="F1116" s="148" t="n"/>
      <c r="G1116" s="148" t="n"/>
      <c r="H1116" s="148" t="n"/>
      <c r="I1116" s="148" t="n"/>
      <c r="J1116" s="148" t="n"/>
      <c r="K1116" s="149" t="n"/>
      <c r="L1116" s="147" t="n"/>
      <c r="M1116" s="148" t="n"/>
      <c r="N1116" s="148" t="n"/>
      <c r="O1116" s="148" t="n"/>
      <c r="P1116" s="148" t="n"/>
      <c r="Q1116" s="148" t="n"/>
      <c r="R1116" s="148" t="n"/>
      <c r="S1116" s="148" t="n"/>
      <c r="T1116" s="148" t="n"/>
      <c r="U1116" s="148" t="n"/>
      <c r="X1116" s="148" t="n"/>
      <c r="Y1116" s="148" t="n"/>
      <c r="AC1116" s="148" t="n"/>
      <c r="AD1116" s="148" t="n"/>
      <c r="AH1116" s="148" t="n"/>
      <c r="AI1116" s="148" t="n"/>
      <c r="AJ1116" s="148" t="n"/>
      <c r="AK1116" s="148" t="n"/>
      <c r="AL1116" s="148" t="n"/>
      <c r="AM1116" s="148" t="n"/>
      <c r="AN1116" s="148" t="n"/>
      <c r="AO1116" s="148" t="n"/>
      <c r="AP1116" s="148" t="n"/>
      <c r="AQ1116" s="148" t="n"/>
      <c r="AR1116" s="148" t="n"/>
      <c r="AS1116" s="148" t="n"/>
      <c r="AT1116" s="149"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43" t="n"/>
      <c r="BV1116" s="144" t="n"/>
      <c r="BW1116" s="143" t="n"/>
      <c r="CG1116" s="144" t="n"/>
      <c r="DU1116" s="144" t="n"/>
      <c r="DV1116" s="2" t="n"/>
      <c r="DW1116" s="2" t="n"/>
      <c r="DX1116" s="2" t="n"/>
      <c r="DY1116" s="2" t="n"/>
      <c r="DZ1116" s="2" t="n"/>
      <c r="EA1116" s="2" t="n"/>
      <c r="EB1116" s="2" t="n"/>
      <c r="EC1116" s="2" t="n"/>
    </row>
    <row r="1117" ht="6.75" customHeight="1" s="118">
      <c r="A1117" s="2" t="n"/>
      <c r="B1117" s="2" t="n"/>
      <c r="C1117" s="2" t="n"/>
      <c r="D1117" s="2" t="n"/>
      <c r="E1117" s="161" t="inlineStr">
        <is>
          <t>ふ り が な</t>
        </is>
      </c>
      <c r="F1117" s="140" t="n"/>
      <c r="G1117" s="140" t="n"/>
      <c r="H1117" s="140" t="n"/>
      <c r="I1117" s="140" t="n"/>
      <c r="J1117" s="140" t="n"/>
      <c r="K1117" s="141" t="n"/>
      <c r="L1117" s="162">
        <f>計算!$J$15</f>
        <v/>
      </c>
      <c r="M1117" s="140" t="n"/>
      <c r="N1117" s="140" t="n"/>
      <c r="O1117" s="140" t="n"/>
      <c r="P1117" s="140" t="n"/>
      <c r="Q1117" s="140" t="n"/>
      <c r="R1117" s="140" t="n"/>
      <c r="S1117" s="140" t="n"/>
      <c r="T1117" s="140" t="n"/>
      <c r="U1117" s="140" t="n"/>
      <c r="V1117" s="140" t="n"/>
      <c r="W1117" s="140" t="n"/>
      <c r="X1117" s="140" t="n"/>
      <c r="Y1117" s="140" t="n"/>
      <c r="Z1117" s="140" t="n"/>
      <c r="AA1117" s="140" t="n"/>
      <c r="AB1117" s="140" t="n"/>
      <c r="AC1117" s="140" t="n"/>
      <c r="AD1117" s="140" t="n"/>
      <c r="AE1117" s="140" t="n"/>
      <c r="AF1117" s="140" t="n"/>
      <c r="AG1117" s="140" t="n"/>
      <c r="AH1117" s="140" t="n"/>
      <c r="AI1117" s="140" t="n"/>
      <c r="AJ1117" s="140" t="n"/>
      <c r="AK1117" s="140" t="n"/>
      <c r="AL1117" s="140" t="n"/>
      <c r="AM1117" s="140" t="n"/>
      <c r="AN1117" s="140" t="n"/>
      <c r="AO1117" s="140" t="n"/>
      <c r="AP1117" s="140" t="n"/>
      <c r="AQ1117" s="140" t="n"/>
      <c r="AR1117" s="140" t="n"/>
      <c r="AS1117" s="140" t="n"/>
      <c r="AT1117" s="140" t="n"/>
      <c r="AU1117" s="140" t="n"/>
      <c r="AV1117" s="140" t="n"/>
      <c r="AW1117" s="140" t="n"/>
      <c r="AX1117" s="140" t="n"/>
      <c r="AY1117" s="140" t="n"/>
      <c r="AZ1117" s="140" t="n"/>
      <c r="BA1117" s="140" t="n"/>
      <c r="BB1117" s="140" t="n"/>
      <c r="BC1117" s="140" t="n"/>
      <c r="BD1117" s="140" t="n"/>
      <c r="BE1117" s="140" t="n"/>
      <c r="BF1117" s="140" t="n"/>
      <c r="BG1117" s="140" t="n"/>
      <c r="BH1117" s="140" t="n"/>
      <c r="BI1117" s="141" t="n"/>
      <c r="BJ1117" s="2" t="n"/>
      <c r="BK1117" s="2" t="n"/>
      <c r="BL1117" s="2" t="n"/>
      <c r="BM1117" s="2" t="n"/>
      <c r="BN1117" s="2" t="n"/>
      <c r="BO1117" s="2" t="n"/>
      <c r="BP1117" s="143" t="n"/>
      <c r="BV1117" s="144" t="n"/>
      <c r="BW1117" s="143" t="n"/>
      <c r="CG1117" s="144" t="n"/>
      <c r="DU1117" s="144" t="n"/>
      <c r="DV1117" s="2" t="n"/>
      <c r="DW1117" s="2" t="n"/>
      <c r="DX1117" s="2" t="n"/>
      <c r="DY1117" s="2" t="n"/>
      <c r="DZ1117" s="2" t="n"/>
      <c r="EA1117" s="2" t="n"/>
      <c r="EB1117" s="2" t="n"/>
      <c r="EC1117" s="2" t="n"/>
    </row>
    <row r="1118" ht="6.75" customHeight="1" s="118">
      <c r="A1118" s="2" t="n"/>
      <c r="B1118" s="2" t="n"/>
      <c r="C1118" s="2" t="n"/>
      <c r="D1118" s="2" t="n"/>
      <c r="E1118" s="143" t="n"/>
      <c r="K1118" s="144" t="n"/>
      <c r="BI1118" s="144" t="n"/>
      <c r="BJ1118" s="2" t="n"/>
      <c r="BK1118" s="2" t="n"/>
      <c r="BL1118" s="2" t="n"/>
      <c r="BM1118" s="2" t="n"/>
      <c r="BN1118" s="2" t="n"/>
      <c r="BO1118" s="2" t="n"/>
      <c r="BP1118" s="143" t="n"/>
      <c r="BV1118" s="144" t="n"/>
      <c r="BW1118" s="143" t="n"/>
      <c r="CG1118" s="144" t="n"/>
      <c r="DU1118" s="144" t="n"/>
      <c r="DV1118" s="2" t="n"/>
      <c r="DW1118" s="2" t="n"/>
      <c r="DX1118" s="2" t="n"/>
      <c r="DY1118" s="2" t="n"/>
      <c r="DZ1118" s="2" t="n"/>
      <c r="EA1118" s="2" t="n"/>
      <c r="EB1118" s="2" t="n"/>
      <c r="EC1118" s="2" t="n"/>
    </row>
    <row r="1119" ht="6.75" customHeight="1" s="118">
      <c r="A1119" s="2" t="n"/>
      <c r="B1119" s="2" t="n"/>
      <c r="C1119" s="2" t="n"/>
      <c r="D1119" s="2" t="n"/>
      <c r="E1119" s="163" t="n"/>
      <c r="F1119" s="164" t="n"/>
      <c r="G1119" s="164" t="n"/>
      <c r="H1119" s="164" t="n"/>
      <c r="I1119" s="164" t="n"/>
      <c r="J1119" s="164" t="n"/>
      <c r="K1119" s="165" t="n"/>
      <c r="L1119" s="164" t="n"/>
      <c r="M1119" s="164" t="n"/>
      <c r="N1119" s="164" t="n"/>
      <c r="O1119" s="164" t="n"/>
      <c r="P1119" s="164" t="n"/>
      <c r="Q1119" s="164" t="n"/>
      <c r="R1119" s="164" t="n"/>
      <c r="S1119" s="164" t="n"/>
      <c r="T1119" s="164" t="n"/>
      <c r="U1119" s="164" t="n"/>
      <c r="V1119" s="164" t="n"/>
      <c r="W1119" s="164" t="n"/>
      <c r="X1119" s="164" t="n"/>
      <c r="Y1119" s="164" t="n"/>
      <c r="Z1119" s="164" t="n"/>
      <c r="AA1119" s="164" t="n"/>
      <c r="AB1119" s="164" t="n"/>
      <c r="AC1119" s="164" t="n"/>
      <c r="AD1119" s="164" t="n"/>
      <c r="AE1119" s="164" t="n"/>
      <c r="AF1119" s="164" t="n"/>
      <c r="AG1119" s="164" t="n"/>
      <c r="AH1119" s="164" t="n"/>
      <c r="AI1119" s="164" t="n"/>
      <c r="AJ1119" s="164" t="n"/>
      <c r="AK1119" s="164" t="n"/>
      <c r="AL1119" s="164" t="n"/>
      <c r="AM1119" s="164" t="n"/>
      <c r="AN1119" s="164" t="n"/>
      <c r="AO1119" s="164" t="n"/>
      <c r="AP1119" s="164" t="n"/>
      <c r="AQ1119" s="164" t="n"/>
      <c r="AR1119" s="164" t="n"/>
      <c r="AS1119" s="164" t="n"/>
      <c r="AT1119" s="164" t="n"/>
      <c r="AU1119" s="164" t="n"/>
      <c r="AV1119" s="164" t="n"/>
      <c r="AW1119" s="164" t="n"/>
      <c r="AX1119" s="164" t="n"/>
      <c r="AY1119" s="164" t="n"/>
      <c r="AZ1119" s="164" t="n"/>
      <c r="BA1119" s="164" t="n"/>
      <c r="BB1119" s="164" t="n"/>
      <c r="BC1119" s="164" t="n"/>
      <c r="BD1119" s="164" t="n"/>
      <c r="BE1119" s="164" t="n"/>
      <c r="BF1119" s="164" t="n"/>
      <c r="BG1119" s="164" t="n"/>
      <c r="BH1119" s="164" t="n"/>
      <c r="BI1119" s="165" t="n"/>
      <c r="BJ1119" s="2" t="n"/>
      <c r="BK1119" s="2" t="n"/>
      <c r="BL1119" s="2" t="n"/>
      <c r="BM1119" s="2" t="n"/>
      <c r="BN1119" s="2" t="n"/>
      <c r="BO1119" s="2" t="n"/>
      <c r="BP1119" s="143" t="n"/>
      <c r="BV1119" s="144" t="n"/>
      <c r="BW1119" s="143" t="n"/>
      <c r="CG1119" s="144" t="n"/>
      <c r="DU1119" s="144" t="n"/>
      <c r="DV1119" s="2" t="n"/>
      <c r="DW1119" s="2" t="n"/>
      <c r="DX1119" s="2" t="n"/>
      <c r="DY1119" s="2" t="n"/>
      <c r="DZ1119" s="2" t="n"/>
      <c r="EA1119" s="2" t="n"/>
      <c r="EB1119" s="2" t="n"/>
      <c r="EC1119" s="2" t="n"/>
    </row>
    <row r="1120" ht="6.75" customHeight="1" s="118">
      <c r="A1120" s="2" t="n"/>
      <c r="B1120" s="2" t="n"/>
      <c r="C1120" s="2" t="n"/>
      <c r="D1120" s="2" t="n"/>
      <c r="E1120" s="166" t="inlineStr">
        <is>
          <t>現住所</t>
        </is>
      </c>
      <c r="F1120" s="167" t="n"/>
      <c r="G1120" s="167" t="n"/>
      <c r="H1120" s="167" t="n"/>
      <c r="I1120" s="167" t="n"/>
      <c r="J1120" s="167" t="n"/>
      <c r="K1120" s="168" t="n"/>
      <c r="L1120" s="107" t="inlineStr">
        <is>
          <t>〒</t>
        </is>
      </c>
      <c r="M1120" s="167" t="n"/>
      <c r="N1120" s="167" t="n"/>
      <c r="O1120" s="167" t="n"/>
      <c r="P1120" s="169">
        <f>計算!$H$15</f>
        <v/>
      </c>
      <c r="Q1120" s="167" t="n"/>
      <c r="R1120" s="167" t="n"/>
      <c r="S1120" s="167" t="n"/>
      <c r="T1120" s="167" t="n"/>
      <c r="U1120" s="167" t="n"/>
      <c r="V1120" s="167" t="n"/>
      <c r="W1120" s="167" t="n"/>
      <c r="X1120" s="167" t="n"/>
      <c r="Y1120" s="167" t="n"/>
      <c r="Z1120" s="167" t="n"/>
      <c r="AA1120" s="167" t="n"/>
      <c r="AB1120" s="167" t="n"/>
      <c r="AC1120" s="167" t="n"/>
      <c r="AD1120" s="167" t="n"/>
      <c r="AE1120" s="167" t="n"/>
      <c r="AF1120" s="167" t="n"/>
      <c r="AG1120" s="167" t="n"/>
      <c r="AH1120" s="167" t="n"/>
      <c r="AI1120" s="167" t="n"/>
      <c r="AJ1120" s="167"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43" t="n"/>
      <c r="BV1120" s="144" t="n"/>
      <c r="BW1120" s="143" t="n"/>
      <c r="CG1120" s="144" t="n"/>
      <c r="DU1120" s="144" t="n"/>
      <c r="DV1120" s="2" t="n"/>
      <c r="DW1120" s="2" t="n"/>
      <c r="DX1120" s="2" t="n"/>
      <c r="DY1120" s="2" t="n"/>
      <c r="DZ1120" s="2" t="n"/>
      <c r="EA1120" s="2" t="n"/>
      <c r="EB1120" s="2" t="n"/>
      <c r="EC1120" s="2" t="n"/>
    </row>
    <row r="1121" ht="4.5" customHeight="1" s="118">
      <c r="A1121" s="2" t="n"/>
      <c r="B1121" s="2" t="n"/>
      <c r="C1121" s="2" t="n"/>
      <c r="D1121" s="2" t="n"/>
      <c r="E1121" s="143" t="n"/>
      <c r="K1121" s="144" t="n"/>
      <c r="L1121" s="143"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47" t="n"/>
      <c r="BQ1121" s="148" t="n"/>
      <c r="BR1121" s="148" t="n"/>
      <c r="BS1121" s="148" t="n"/>
      <c r="BT1121" s="148" t="n"/>
      <c r="BU1121" s="148" t="n"/>
      <c r="BV1121" s="149" t="n"/>
      <c r="BW1121" s="147" t="n"/>
      <c r="BX1121" s="148" t="n"/>
      <c r="BY1121" s="148" t="n"/>
      <c r="BZ1121" s="148" t="n"/>
      <c r="CA1121" s="148" t="n"/>
      <c r="CB1121" s="148" t="n"/>
      <c r="CC1121" s="148" t="n"/>
      <c r="CD1121" s="148" t="n"/>
      <c r="CE1121" s="148" t="n"/>
      <c r="CF1121" s="148" t="n"/>
      <c r="CG1121" s="149" t="n"/>
      <c r="DU1121" s="144" t="n"/>
      <c r="DV1121" s="2" t="n"/>
      <c r="DW1121" s="2" t="n"/>
      <c r="DX1121" s="2" t="n"/>
      <c r="DY1121" s="2" t="n"/>
      <c r="DZ1121" s="2" t="n"/>
      <c r="EA1121" s="2" t="n"/>
      <c r="EB1121" s="2" t="n"/>
      <c r="EC1121" s="2" t="n"/>
    </row>
    <row r="1122" ht="6.75" customHeight="1" s="118">
      <c r="A1122" s="2" t="n"/>
      <c r="B1122" s="2" t="n"/>
      <c r="C1122" s="2" t="n"/>
      <c r="D1122" s="2" t="n"/>
      <c r="E1122" s="143" t="n"/>
      <c r="K1122" s="144" t="n"/>
      <c r="L1122" s="143"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0" t="inlineStr">
        <is>
          <t>校内外の諸活動</t>
        </is>
      </c>
      <c r="BQ1122" s="140" t="n"/>
      <c r="BR1122" s="140" t="n"/>
      <c r="BS1122" s="140" t="n"/>
      <c r="BT1122" s="140" t="n"/>
      <c r="BU1122" s="140" t="n"/>
      <c r="BV1122" s="141" t="n"/>
      <c r="BW1122" s="171">
        <f>計算!$AQ$15</f>
        <v/>
      </c>
      <c r="BX1122" s="140" t="n"/>
      <c r="BY1122" s="140" t="n"/>
      <c r="BZ1122" s="140" t="n"/>
      <c r="CA1122" s="140" t="n"/>
      <c r="CB1122" s="140" t="n"/>
      <c r="CC1122" s="140" t="n"/>
      <c r="CD1122" s="140" t="n"/>
      <c r="CE1122" s="140" t="n"/>
      <c r="CF1122" s="140" t="n"/>
      <c r="CG1122" s="140" t="n"/>
      <c r="CH1122" s="140" t="n"/>
      <c r="CI1122" s="140" t="n"/>
      <c r="CJ1122" s="140" t="n"/>
      <c r="CK1122" s="140" t="n"/>
      <c r="CL1122" s="140" t="n"/>
      <c r="CM1122" s="140" t="n"/>
      <c r="CN1122" s="140" t="n"/>
      <c r="CO1122" s="140" t="n"/>
      <c r="CP1122" s="140" t="n"/>
      <c r="CQ1122" s="140" t="n"/>
      <c r="CR1122" s="140" t="n"/>
      <c r="CS1122" s="140" t="n"/>
      <c r="CT1122" s="140" t="n"/>
      <c r="CU1122" s="140" t="n"/>
      <c r="CV1122" s="140" t="n"/>
      <c r="CW1122" s="140" t="n"/>
      <c r="CX1122" s="140" t="n"/>
      <c r="CY1122" s="140" t="n"/>
      <c r="CZ1122" s="140" t="n"/>
      <c r="DA1122" s="140" t="n"/>
      <c r="DB1122" s="140" t="n"/>
      <c r="DC1122" s="140" t="n"/>
      <c r="DD1122" s="140" t="n"/>
      <c r="DE1122" s="140" t="n"/>
      <c r="DF1122" s="140" t="n"/>
      <c r="DG1122" s="140" t="n"/>
      <c r="DH1122" s="140" t="n"/>
      <c r="DI1122" s="140" t="n"/>
      <c r="DJ1122" s="140" t="n"/>
      <c r="DK1122" s="140" t="n"/>
      <c r="DL1122" s="140" t="n"/>
      <c r="DM1122" s="140" t="n"/>
      <c r="DN1122" s="140" t="n"/>
      <c r="DO1122" s="140" t="n"/>
      <c r="DP1122" s="140" t="n"/>
      <c r="DQ1122" s="140" t="n"/>
      <c r="DR1122" s="140" t="n"/>
      <c r="DS1122" s="140" t="n"/>
      <c r="DT1122" s="140" t="n"/>
      <c r="DU1122" s="141" t="n"/>
      <c r="DV1122" s="7" t="n"/>
      <c r="DW1122" s="2" t="n"/>
      <c r="DX1122" s="2" t="n"/>
      <c r="DY1122" s="2" t="n"/>
      <c r="DZ1122" s="2" t="n"/>
      <c r="EA1122" s="2" t="n"/>
      <c r="EB1122" s="2" t="n"/>
      <c r="EC1122" s="2" t="n"/>
    </row>
    <row r="1123" ht="6.75" customHeight="1" s="118">
      <c r="A1123" s="2" t="n"/>
      <c r="B1123" s="2" t="n"/>
      <c r="C1123" s="2" t="n"/>
      <c r="D1123" s="2" t="n"/>
      <c r="E1123" s="143" t="n"/>
      <c r="K1123" s="144" t="n"/>
      <c r="L1123" s="172">
        <f>計算!$I$15</f>
        <v/>
      </c>
      <c r="BI1123" s="144" t="n"/>
      <c r="BJ1123" s="2" t="n"/>
      <c r="BK1123" s="2" t="n"/>
      <c r="BL1123" s="2" t="n"/>
      <c r="BM1123" s="2" t="n"/>
      <c r="BN1123" s="2" t="n"/>
      <c r="BO1123" s="2" t="n"/>
      <c r="BP1123" s="143" t="n"/>
      <c r="BV1123" s="144" t="n"/>
      <c r="DU1123" s="144" t="n"/>
      <c r="DV1123" s="7" t="n"/>
      <c r="DW1123" s="2" t="n"/>
      <c r="DX1123" s="2" t="n"/>
      <c r="DY1123" s="2" t="n"/>
      <c r="DZ1123" s="2" t="n"/>
      <c r="EA1123" s="2" t="n"/>
      <c r="EB1123" s="2" t="n"/>
      <c r="EC1123" s="2" t="n"/>
    </row>
    <row r="1124" ht="6.75" customHeight="1" s="118">
      <c r="A1124" s="2" t="n"/>
      <c r="B1124" s="2" t="n"/>
      <c r="C1124" s="2" t="n"/>
      <c r="D1124" s="2" t="n"/>
      <c r="E1124" s="143" t="n"/>
      <c r="K1124" s="144" t="n"/>
      <c r="L1124" s="143" t="n"/>
      <c r="BI1124" s="144" t="n"/>
      <c r="BJ1124" s="2" t="n"/>
      <c r="BK1124" s="2" t="n"/>
      <c r="BL1124" s="2" t="n"/>
      <c r="BM1124" s="2" t="n"/>
      <c r="BN1124" s="2" t="n"/>
      <c r="BO1124" s="2" t="n"/>
      <c r="BP1124" s="143" t="n"/>
      <c r="BV1124" s="144" t="n"/>
      <c r="DU1124" s="144" t="n"/>
      <c r="DV1124" s="7" t="n"/>
      <c r="DW1124" s="2" t="n"/>
      <c r="DX1124" s="2" t="n"/>
      <c r="DY1124" s="2" t="n"/>
      <c r="DZ1124" s="2" t="n"/>
      <c r="EA1124" s="2" t="n"/>
      <c r="EB1124" s="2" t="n"/>
      <c r="EC1124" s="2" t="n"/>
    </row>
    <row r="1125" ht="6.75" customHeight="1" s="118">
      <c r="A1125" s="2" t="n"/>
      <c r="B1125" s="2" t="n"/>
      <c r="C1125" s="2" t="n"/>
      <c r="D1125" s="2" t="n"/>
      <c r="E1125" s="147" t="n"/>
      <c r="F1125" s="148" t="n"/>
      <c r="G1125" s="148" t="n"/>
      <c r="H1125" s="148" t="n"/>
      <c r="I1125" s="148" t="n"/>
      <c r="J1125" s="148" t="n"/>
      <c r="K1125" s="149" t="n"/>
      <c r="L1125" s="147" t="n"/>
      <c r="M1125" s="148" t="n"/>
      <c r="N1125" s="148" t="n"/>
      <c r="O1125" s="148" t="n"/>
      <c r="P1125" s="148" t="n"/>
      <c r="Q1125" s="148" t="n"/>
      <c r="R1125" s="148" t="n"/>
      <c r="S1125" s="148" t="n"/>
      <c r="T1125" s="148" t="n"/>
      <c r="U1125" s="148" t="n"/>
      <c r="V1125" s="148" t="n"/>
      <c r="W1125" s="148" t="n"/>
      <c r="X1125" s="148" t="n"/>
      <c r="Y1125" s="148" t="n"/>
      <c r="Z1125" s="148" t="n"/>
      <c r="AA1125" s="148" t="n"/>
      <c r="AB1125" s="148" t="n"/>
      <c r="AC1125" s="148" t="n"/>
      <c r="AD1125" s="148" t="n"/>
      <c r="AE1125" s="148" t="n"/>
      <c r="AF1125" s="148" t="n"/>
      <c r="AG1125" s="148" t="n"/>
      <c r="AH1125" s="148" t="n"/>
      <c r="AI1125" s="148" t="n"/>
      <c r="AJ1125" s="148" t="n"/>
      <c r="AK1125" s="148" t="n"/>
      <c r="AL1125" s="148" t="n"/>
      <c r="AM1125" s="148" t="n"/>
      <c r="AN1125" s="148" t="n"/>
      <c r="AO1125" s="148" t="n"/>
      <c r="AP1125" s="148" t="n"/>
      <c r="AQ1125" s="148" t="n"/>
      <c r="AR1125" s="148" t="n"/>
      <c r="AS1125" s="148" t="n"/>
      <c r="AT1125" s="148" t="n"/>
      <c r="AU1125" s="148" t="n"/>
      <c r="AV1125" s="148" t="n"/>
      <c r="AW1125" s="148" t="n"/>
      <c r="AX1125" s="148" t="n"/>
      <c r="AY1125" s="148" t="n"/>
      <c r="AZ1125" s="148" t="n"/>
      <c r="BA1125" s="148" t="n"/>
      <c r="BB1125" s="148" t="n"/>
      <c r="BC1125" s="148" t="n"/>
      <c r="BD1125" s="148" t="n"/>
      <c r="BE1125" s="148" t="n"/>
      <c r="BF1125" s="148" t="n"/>
      <c r="BG1125" s="148" t="n"/>
      <c r="BH1125" s="148" t="n"/>
      <c r="BI1125" s="149" t="n"/>
      <c r="BJ1125" s="2" t="n"/>
      <c r="BK1125" s="2" t="n"/>
      <c r="BL1125" s="2" t="n"/>
      <c r="BM1125" s="2" t="n"/>
      <c r="BN1125" s="2" t="n"/>
      <c r="BO1125" s="2" t="n"/>
      <c r="BP1125" s="143" t="n"/>
      <c r="BV1125" s="144" t="n"/>
      <c r="DU1125" s="144" t="n"/>
      <c r="DV1125" s="7" t="n"/>
      <c r="DW1125" s="2" t="n"/>
      <c r="DX1125" s="2" t="n"/>
      <c r="DY1125" s="2" t="n"/>
      <c r="DZ1125" s="2" t="n"/>
      <c r="EA1125" s="2" t="n"/>
      <c r="EB1125" s="2" t="n"/>
      <c r="EC1125" s="2" t="n"/>
    </row>
    <row r="1126" ht="6.75" customHeight="1" s="118">
      <c r="A1126" s="2" t="n"/>
      <c r="B1126" s="2" t="n"/>
      <c r="C1126" s="2" t="n"/>
      <c r="D1126" s="2" t="n"/>
      <c r="E1126" s="161" t="inlineStr">
        <is>
          <t>ふ り が な</t>
        </is>
      </c>
      <c r="F1126" s="140" t="n"/>
      <c r="G1126" s="140" t="n"/>
      <c r="H1126" s="140" t="n"/>
      <c r="I1126" s="140" t="n"/>
      <c r="J1126" s="140" t="n"/>
      <c r="K1126" s="141" t="n"/>
      <c r="L1126" s="162">
        <f>計算!$M$15</f>
        <v/>
      </c>
      <c r="M1126" s="140" t="n"/>
      <c r="N1126" s="140" t="n"/>
      <c r="O1126" s="140" t="n"/>
      <c r="P1126" s="140" t="n"/>
      <c r="Q1126" s="140" t="n"/>
      <c r="R1126" s="140" t="n"/>
      <c r="S1126" s="140" t="n"/>
      <c r="T1126" s="140" t="n"/>
      <c r="U1126" s="140" t="n"/>
      <c r="V1126" s="140" t="n"/>
      <c r="W1126" s="140" t="n"/>
      <c r="X1126" s="140" t="n"/>
      <c r="Y1126" s="140" t="n"/>
      <c r="Z1126" s="140" t="n"/>
      <c r="AA1126" s="140" t="n"/>
      <c r="AB1126" s="140" t="n"/>
      <c r="AC1126" s="140" t="n"/>
      <c r="AD1126" s="140" t="n"/>
      <c r="AE1126" s="140" t="n"/>
      <c r="AF1126" s="140" t="n"/>
      <c r="AG1126" s="140" t="n"/>
      <c r="AH1126" s="140" t="n"/>
      <c r="AI1126" s="140" t="n"/>
      <c r="AJ1126" s="140" t="n"/>
      <c r="AK1126" s="140" t="n"/>
      <c r="AL1126" s="140" t="n"/>
      <c r="AM1126" s="140" t="n"/>
      <c r="AN1126" s="140" t="n"/>
      <c r="AO1126" s="140" t="n"/>
      <c r="AP1126" s="140" t="n"/>
      <c r="AQ1126" s="140" t="n"/>
      <c r="AR1126" s="140" t="n"/>
      <c r="AS1126" s="140" t="n"/>
      <c r="AT1126" s="140" t="n"/>
      <c r="AU1126" s="140" t="n"/>
      <c r="AV1126" s="140" t="n"/>
      <c r="AW1126" s="140" t="n"/>
      <c r="AX1126" s="140" t="n"/>
      <c r="AY1126" s="140" t="n"/>
      <c r="AZ1126" s="140" t="n"/>
      <c r="BA1126" s="140" t="n"/>
      <c r="BB1126" s="140" t="n"/>
      <c r="BC1126" s="140" t="n"/>
      <c r="BD1126" s="140" t="n"/>
      <c r="BE1126" s="140" t="n"/>
      <c r="BF1126" s="140" t="n"/>
      <c r="BG1126" s="140" t="n"/>
      <c r="BH1126" s="140" t="n"/>
      <c r="BI1126" s="141" t="n"/>
      <c r="BJ1126" s="2" t="n"/>
      <c r="BK1126" s="2" t="n"/>
      <c r="BL1126" s="2" t="n"/>
      <c r="BM1126" s="2" t="n"/>
      <c r="BN1126" s="2" t="n"/>
      <c r="BO1126" s="2" t="n"/>
      <c r="BP1126" s="143" t="n"/>
      <c r="BV1126" s="144" t="n"/>
      <c r="DU1126" s="144" t="n"/>
      <c r="DV1126" s="7" t="n"/>
      <c r="DW1126" s="2" t="n"/>
      <c r="DX1126" s="2" t="n"/>
      <c r="DY1126" s="2" t="n"/>
      <c r="DZ1126" s="2" t="n"/>
      <c r="EA1126" s="2" t="n"/>
      <c r="EB1126" s="2" t="n"/>
      <c r="EC1126" s="2" t="n"/>
    </row>
    <row r="1127" ht="6.75" customHeight="1" s="118">
      <c r="A1127" s="2" t="n"/>
      <c r="B1127" s="2" t="n"/>
      <c r="C1127" s="2" t="n"/>
      <c r="D1127" s="2" t="n"/>
      <c r="E1127" s="143" t="n"/>
      <c r="K1127" s="144" t="n"/>
      <c r="BI1127" s="144" t="n"/>
      <c r="BJ1127" s="2" t="n"/>
      <c r="BK1127" s="2" t="n"/>
      <c r="BL1127" s="2" t="n"/>
      <c r="BM1127" s="2" t="n"/>
      <c r="BN1127" s="2" t="n"/>
      <c r="BO1127" s="2" t="n"/>
      <c r="BP1127" s="143" t="n"/>
      <c r="BV1127" s="144" t="n"/>
      <c r="DU1127" s="144" t="n"/>
      <c r="DV1127" s="7" t="n"/>
      <c r="DW1127" s="2" t="n"/>
      <c r="DX1127" s="2" t="n"/>
      <c r="DY1127" s="2" t="n"/>
      <c r="DZ1127" s="2" t="n"/>
      <c r="EA1127" s="2" t="n"/>
      <c r="EB1127" s="2" t="n"/>
      <c r="EC1127" s="2" t="n"/>
    </row>
    <row r="1128" ht="6.75" customHeight="1" s="118">
      <c r="A1128" s="2" t="n"/>
      <c r="B1128" s="2" t="n"/>
      <c r="C1128" s="2" t="n"/>
      <c r="D1128" s="2" t="n"/>
      <c r="E1128" s="163" t="n"/>
      <c r="F1128" s="164" t="n"/>
      <c r="G1128" s="164" t="n"/>
      <c r="H1128" s="164" t="n"/>
      <c r="I1128" s="164" t="n"/>
      <c r="J1128" s="164" t="n"/>
      <c r="K1128" s="165" t="n"/>
      <c r="L1128" s="164" t="n"/>
      <c r="M1128" s="164" t="n"/>
      <c r="N1128" s="164" t="n"/>
      <c r="O1128" s="164" t="n"/>
      <c r="P1128" s="164" t="n"/>
      <c r="Q1128" s="164" t="n"/>
      <c r="R1128" s="164" t="n"/>
      <c r="S1128" s="164" t="n"/>
      <c r="T1128" s="164" t="n"/>
      <c r="U1128" s="164" t="n"/>
      <c r="V1128" s="164" t="n"/>
      <c r="W1128" s="164" t="n"/>
      <c r="X1128" s="164" t="n"/>
      <c r="Y1128" s="164" t="n"/>
      <c r="Z1128" s="164" t="n"/>
      <c r="AA1128" s="164" t="n"/>
      <c r="AB1128" s="164" t="n"/>
      <c r="AC1128" s="164" t="n"/>
      <c r="AD1128" s="164" t="n"/>
      <c r="AE1128" s="164" t="n"/>
      <c r="AF1128" s="164" t="n"/>
      <c r="AG1128" s="164" t="n"/>
      <c r="AH1128" s="164" t="n"/>
      <c r="AI1128" s="164" t="n"/>
      <c r="AJ1128" s="164" t="n"/>
      <c r="AK1128" s="164" t="n"/>
      <c r="AL1128" s="164" t="n"/>
      <c r="AM1128" s="164" t="n"/>
      <c r="AN1128" s="164" t="n"/>
      <c r="AO1128" s="164" t="n"/>
      <c r="AP1128" s="164" t="n"/>
      <c r="AQ1128" s="164" t="n"/>
      <c r="AR1128" s="164" t="n"/>
      <c r="AS1128" s="164" t="n"/>
      <c r="AT1128" s="164" t="n"/>
      <c r="AU1128" s="164" t="n"/>
      <c r="AV1128" s="164" t="n"/>
      <c r="AW1128" s="164" t="n"/>
      <c r="AX1128" s="164" t="n"/>
      <c r="AY1128" s="164" t="n"/>
      <c r="AZ1128" s="164" t="n"/>
      <c r="BA1128" s="164" t="n"/>
      <c r="BB1128" s="164" t="n"/>
      <c r="BC1128" s="164" t="n"/>
      <c r="BD1128" s="164" t="n"/>
      <c r="BE1128" s="164" t="n"/>
      <c r="BF1128" s="164" t="n"/>
      <c r="BG1128" s="164" t="n"/>
      <c r="BH1128" s="164" t="n"/>
      <c r="BI1128" s="165" t="n"/>
      <c r="BJ1128" s="2" t="n"/>
      <c r="BK1128" s="2" t="n"/>
      <c r="BL1128" s="2" t="n"/>
      <c r="BM1128" s="2" t="n"/>
      <c r="BN1128" s="2" t="n"/>
      <c r="BO1128" s="2" t="n"/>
      <c r="BP1128" s="143" t="n"/>
      <c r="BV1128" s="144" t="n"/>
      <c r="DU1128" s="144" t="n"/>
      <c r="DV1128" s="7" t="n"/>
      <c r="DW1128" s="2" t="n"/>
      <c r="DX1128" s="2" t="n"/>
      <c r="DY1128" s="2" t="n"/>
      <c r="DZ1128" s="2" t="n"/>
      <c r="EA1128" s="2" t="n"/>
      <c r="EB1128" s="2" t="n"/>
      <c r="EC1128" s="2" t="n"/>
    </row>
    <row r="1129" ht="6.75" customHeight="1" s="118">
      <c r="A1129" s="2" t="n"/>
      <c r="B1129" s="2" t="n"/>
      <c r="C1129" s="2" t="n"/>
      <c r="D1129" s="2" t="n"/>
      <c r="E1129" s="166" t="inlineStr">
        <is>
          <t>連絡先</t>
        </is>
      </c>
      <c r="F1129" s="167" t="n"/>
      <c r="G1129" s="167" t="n"/>
      <c r="H1129" s="167" t="n"/>
      <c r="I1129" s="167" t="n"/>
      <c r="J1129" s="167" t="n"/>
      <c r="K1129" s="168" t="n"/>
      <c r="L1129" s="107" t="inlineStr">
        <is>
          <t>〒</t>
        </is>
      </c>
      <c r="M1129" s="167" t="n"/>
      <c r="N1129" s="167" t="n"/>
      <c r="O1129" s="167" t="n"/>
      <c r="P1129" s="173">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43" t="n"/>
      <c r="BV1129" s="144" t="n"/>
      <c r="DU1129" s="144" t="n"/>
      <c r="DV1129" s="7" t="n"/>
      <c r="DW1129" s="2" t="n"/>
      <c r="DX1129" s="2" t="n"/>
      <c r="DY1129" s="2" t="n"/>
      <c r="DZ1129" s="2" t="n"/>
      <c r="EA1129" s="2" t="n"/>
      <c r="EB1129" s="2" t="n"/>
      <c r="EC1129" s="2" t="n"/>
    </row>
    <row r="1130" ht="6.75" customHeight="1" s="118">
      <c r="A1130" s="2" t="n"/>
      <c r="B1130" s="2" t="n"/>
      <c r="C1130" s="2" t="n"/>
      <c r="D1130" s="2" t="n"/>
      <c r="E1130" s="143" t="n"/>
      <c r="K1130" s="144" t="n"/>
      <c r="L1130" s="143"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43" t="n"/>
      <c r="BV1130" s="144" t="n"/>
      <c r="DU1130" s="144" t="n"/>
      <c r="DV1130" s="7" t="n"/>
      <c r="DW1130" s="2" t="n"/>
      <c r="DX1130" s="2" t="n"/>
      <c r="DY1130" s="2" t="n"/>
      <c r="DZ1130" s="2" t="n"/>
      <c r="EA1130" s="2" t="n"/>
      <c r="EB1130" s="2" t="n"/>
      <c r="EC1130" s="2" t="n"/>
    </row>
    <row r="1131" ht="6.75" customHeight="1" s="118">
      <c r="A1131" s="2" t="n"/>
      <c r="B1131" s="2" t="n"/>
      <c r="C1131" s="2" t="n"/>
      <c r="D1131" s="2" t="n"/>
      <c r="E1131" s="143" t="n"/>
      <c r="K1131" s="144" t="n"/>
      <c r="L1131" s="143"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43" t="n"/>
      <c r="BV1131" s="144" t="n"/>
      <c r="DU1131" s="144" t="n"/>
      <c r="DV1131" s="7" t="n"/>
      <c r="DW1131" s="2" t="n"/>
      <c r="DX1131" s="2" t="n"/>
      <c r="DY1131" s="2" t="n"/>
      <c r="DZ1131" s="2" t="n"/>
      <c r="EA1131" s="2" t="n"/>
      <c r="EB1131" s="2" t="n"/>
      <c r="EC1131" s="2" t="n"/>
    </row>
    <row r="1132" ht="6.75" customHeight="1" s="118">
      <c r="A1132" s="2" t="n"/>
      <c r="B1132" s="2" t="n"/>
      <c r="C1132" s="2" t="n"/>
      <c r="D1132" s="2" t="n"/>
      <c r="E1132" s="143" t="n"/>
      <c r="K1132" s="144" t="n"/>
      <c r="L1132" s="174">
        <f>計算!$L$15</f>
        <v/>
      </c>
      <c r="BI1132" s="144" t="n"/>
      <c r="BJ1132" s="2" t="n"/>
      <c r="BK1132" s="2" t="n"/>
      <c r="BL1132" s="2" t="n"/>
      <c r="BM1132" s="2" t="n"/>
      <c r="BN1132" s="2" t="n"/>
      <c r="BO1132" s="2" t="n"/>
      <c r="BP1132" s="143" t="n"/>
      <c r="BV1132" s="144" t="n"/>
      <c r="DU1132" s="144" t="n"/>
      <c r="DV1132" s="7" t="n"/>
      <c r="DW1132" s="2" t="n"/>
      <c r="DX1132" s="2" t="n"/>
      <c r="DY1132" s="2" t="n"/>
      <c r="DZ1132" s="2" t="n"/>
      <c r="EA1132" s="2" t="n"/>
      <c r="EB1132" s="2" t="n"/>
      <c r="EC1132" s="2" t="n"/>
    </row>
    <row r="1133" ht="6.75" customHeight="1" s="118">
      <c r="A1133" s="2" t="n"/>
      <c r="B1133" s="2" t="n"/>
      <c r="C1133" s="2" t="n"/>
      <c r="D1133" s="2" t="n"/>
      <c r="E1133" s="147" t="n"/>
      <c r="F1133" s="148" t="n"/>
      <c r="G1133" s="148" t="n"/>
      <c r="H1133" s="148" t="n"/>
      <c r="I1133" s="148" t="n"/>
      <c r="J1133" s="148" t="n"/>
      <c r="K1133" s="149" t="n"/>
      <c r="L1133" s="148" t="n"/>
      <c r="M1133" s="148" t="n"/>
      <c r="N1133" s="148" t="n"/>
      <c r="O1133" s="148" t="n"/>
      <c r="P1133" s="148" t="n"/>
      <c r="Q1133" s="148" t="n"/>
      <c r="R1133" s="148" t="n"/>
      <c r="S1133" s="148" t="n"/>
      <c r="T1133" s="148" t="n"/>
      <c r="U1133" s="148" t="n"/>
      <c r="V1133" s="148" t="n"/>
      <c r="W1133" s="148" t="n"/>
      <c r="X1133" s="148" t="n"/>
      <c r="Y1133" s="148" t="n"/>
      <c r="Z1133" s="148" t="n"/>
      <c r="AA1133" s="148" t="n"/>
      <c r="AB1133" s="148" t="n"/>
      <c r="AC1133" s="148" t="n"/>
      <c r="AD1133" s="148" t="n"/>
      <c r="AE1133" s="148" t="n"/>
      <c r="AF1133" s="148" t="n"/>
      <c r="AG1133" s="148" t="n"/>
      <c r="AH1133" s="148" t="n"/>
      <c r="AI1133" s="148" t="n"/>
      <c r="AJ1133" s="148" t="n"/>
      <c r="AK1133" s="148" t="n"/>
      <c r="AL1133" s="148" t="n"/>
      <c r="AM1133" s="148" t="n"/>
      <c r="AN1133" s="148" t="n"/>
      <c r="AO1133" s="148" t="n"/>
      <c r="AP1133" s="148" t="n"/>
      <c r="AQ1133" s="148" t="n"/>
      <c r="AR1133" s="148" t="n"/>
      <c r="AS1133" s="148" t="n"/>
      <c r="AT1133" s="148" t="n"/>
      <c r="AU1133" s="148" t="n"/>
      <c r="AV1133" s="148" t="n"/>
      <c r="AW1133" s="148" t="n"/>
      <c r="AX1133" s="148" t="n"/>
      <c r="AY1133" s="148" t="n"/>
      <c r="AZ1133" s="148" t="n"/>
      <c r="BA1133" s="148" t="n"/>
      <c r="BB1133" s="148" t="n"/>
      <c r="BC1133" s="148" t="n"/>
      <c r="BD1133" s="148" t="n"/>
      <c r="BE1133" s="148" t="n"/>
      <c r="BF1133" s="148" t="n"/>
      <c r="BG1133" s="148" t="n"/>
      <c r="BH1133" s="148" t="n"/>
      <c r="BI1133" s="149" t="n"/>
      <c r="BJ1133" s="2" t="n"/>
      <c r="BK1133" s="2" t="n"/>
      <c r="BL1133" s="2" t="n"/>
      <c r="BM1133" s="2" t="n"/>
      <c r="BN1133" s="2" t="n"/>
      <c r="BO1133" s="2" t="n"/>
      <c r="BP1133" s="143" t="n"/>
      <c r="BV1133" s="144" t="n"/>
      <c r="DU1133" s="144"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43" t="n"/>
      <c r="BV1134" s="144" t="n"/>
      <c r="DU1134" s="144"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43" t="n"/>
      <c r="BV1135" s="144" t="n"/>
      <c r="DU1135" s="144"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43" t="n"/>
      <c r="BV1136" s="144" t="n"/>
      <c r="DU1136" s="144"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43" t="n"/>
      <c r="BV1137" s="144" t="n"/>
      <c r="DU1137" s="144"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43" t="n"/>
      <c r="BV1138" s="144" t="n"/>
      <c r="DU1138" s="144"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75" t="n"/>
      <c r="BQ1139" s="140" t="n"/>
      <c r="BR1139" s="176" t="n"/>
      <c r="BS1139" s="140" t="n"/>
      <c r="BT1139" s="140" t="n"/>
      <c r="BU1139" s="28" t="n"/>
      <c r="BV1139" s="29" t="n"/>
      <c r="BW1139" s="177">
        <f>計算!$AR$15</f>
        <v/>
      </c>
      <c r="BX1139" s="140" t="n"/>
      <c r="BY1139" s="140" t="n"/>
      <c r="BZ1139" s="140" t="n"/>
      <c r="CA1139" s="140" t="n"/>
      <c r="CB1139" s="140" t="n"/>
      <c r="CC1139" s="140" t="n"/>
      <c r="CD1139" s="140" t="n"/>
      <c r="CE1139" s="140" t="n"/>
      <c r="CF1139" s="140" t="n"/>
      <c r="CG1139" s="140" t="n"/>
      <c r="CH1139" s="140" t="n"/>
      <c r="CI1139" s="140" t="n"/>
      <c r="CJ1139" s="140" t="n"/>
      <c r="CK1139" s="140" t="n"/>
      <c r="CL1139" s="140" t="n"/>
      <c r="CM1139" s="140" t="n"/>
      <c r="CN1139" s="140" t="n"/>
      <c r="CO1139" s="140" t="n"/>
      <c r="CP1139" s="140" t="n"/>
      <c r="CQ1139" s="140" t="n"/>
      <c r="CR1139" s="140" t="n"/>
      <c r="CS1139" s="140" t="n"/>
      <c r="CT1139" s="140" t="n"/>
      <c r="CU1139" s="140" t="n"/>
      <c r="CV1139" s="140" t="n"/>
      <c r="CW1139" s="140" t="n"/>
      <c r="CX1139" s="140" t="n"/>
      <c r="CY1139" s="140" t="n"/>
      <c r="CZ1139" s="140" t="n"/>
      <c r="DA1139" s="140" t="n"/>
      <c r="DB1139" s="140" t="n"/>
      <c r="DC1139" s="140" t="n"/>
      <c r="DD1139" s="140" t="n"/>
      <c r="DE1139" s="140" t="n"/>
      <c r="DF1139" s="140" t="n"/>
      <c r="DG1139" s="140" t="n"/>
      <c r="DH1139" s="140" t="n"/>
      <c r="DI1139" s="140" t="n"/>
      <c r="DJ1139" s="140" t="n"/>
      <c r="DK1139" s="140" t="n"/>
      <c r="DL1139" s="140" t="n"/>
      <c r="DM1139" s="140" t="n"/>
      <c r="DN1139" s="140" t="n"/>
      <c r="DO1139" s="140" t="n"/>
      <c r="DP1139" s="140" t="n"/>
      <c r="DQ1139" s="140" t="n"/>
      <c r="DR1139" s="140" t="n"/>
      <c r="DS1139" s="140" t="n"/>
      <c r="DT1139" s="140" t="n"/>
      <c r="DU1139" s="141"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43" t="n"/>
      <c r="BU1140" s="31" t="n"/>
      <c r="BV1140" s="32" t="n"/>
      <c r="DU1140" s="144"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43" t="n"/>
      <c r="BU1141" s="72" t="n"/>
      <c r="BV1141" s="144" t="n"/>
      <c r="DU1141" s="144"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43" t="n"/>
      <c r="BV1142" s="144" t="n"/>
      <c r="DU1142" s="144"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43" t="n"/>
      <c r="BV1143" s="144" t="n"/>
      <c r="DU1143" s="144"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43" t="n"/>
      <c r="BV1144" s="144" t="n"/>
      <c r="DU1144" s="144" t="n"/>
      <c r="DV1144" s="7" t="n"/>
      <c r="DW1144" s="2" t="n"/>
      <c r="DX1144" s="2" t="n"/>
      <c r="DY1144" s="2" t="n"/>
      <c r="DZ1144" s="2" t="n"/>
      <c r="EA1144" s="2" t="n"/>
      <c r="EB1144" s="2" t="n"/>
      <c r="EC1144" s="2" t="n"/>
    </row>
    <row r="1145" ht="6.75" customHeight="1" s="118">
      <c r="A1145" s="2" t="n"/>
      <c r="B1145" s="2" t="n"/>
      <c r="C1145" s="2" t="n"/>
      <c r="D1145" s="2" t="n"/>
      <c r="E1145" s="178" t="inlineStr">
        <is>
          <t>在籍校</t>
        </is>
      </c>
      <c r="F1145" s="140" t="n"/>
      <c r="G1145" s="140" t="n"/>
      <c r="H1145" s="140" t="n"/>
      <c r="I1145" s="140" t="n"/>
      <c r="J1145" s="140" t="n"/>
      <c r="K1145" s="141"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0" t="n"/>
      <c r="AY1145" s="140" t="n"/>
      <c r="AZ1145" s="140" t="n"/>
      <c r="BA1145" s="140" t="n"/>
      <c r="BB1145" s="140" t="n"/>
      <c r="BC1145" s="140" t="n"/>
      <c r="BD1145" s="140" t="n"/>
      <c r="BE1145" s="140" t="n"/>
      <c r="BF1145" s="140" t="n"/>
      <c r="BG1145" s="140" t="n"/>
      <c r="BH1145" s="140" t="n"/>
      <c r="BI1145" s="141" t="n"/>
      <c r="BJ1145" s="2" t="n"/>
      <c r="BK1145" s="2" t="n"/>
      <c r="BL1145" s="2" t="n"/>
      <c r="BM1145" s="2" t="n"/>
      <c r="BN1145" s="2" t="n"/>
      <c r="BO1145" s="2" t="n"/>
      <c r="BP1145" s="143" t="n"/>
      <c r="BV1145" s="144" t="n"/>
      <c r="DU1145" s="144" t="n"/>
      <c r="DV1145" s="2" t="n"/>
      <c r="DW1145" s="2" t="n"/>
      <c r="DX1145" s="2" t="n"/>
      <c r="DY1145" s="2" t="n"/>
      <c r="DZ1145" s="2" t="n"/>
      <c r="EA1145" s="2" t="n"/>
      <c r="EB1145" s="2" t="n"/>
      <c r="EC1145" s="2" t="n"/>
    </row>
    <row r="1146" ht="6.75" customHeight="1" s="118">
      <c r="A1146" s="2" t="n"/>
      <c r="B1146" s="2" t="n"/>
      <c r="C1146" s="2" t="n"/>
      <c r="D1146" s="2" t="n"/>
      <c r="E1146" s="143" t="n"/>
      <c r="K1146" s="144" t="n"/>
      <c r="L1146" s="36" t="n"/>
      <c r="M1146" s="19" t="n"/>
      <c r="N1146" s="19" t="n"/>
      <c r="O1146" s="19" t="n"/>
      <c r="P1146" s="19" t="n"/>
      <c r="Q1146" s="19" t="n"/>
      <c r="R1146" s="19" t="n"/>
      <c r="S1146" s="19" t="n"/>
      <c r="T1146" s="19" t="n"/>
      <c r="U1146" s="19" t="n"/>
      <c r="V1146" s="19" t="n"/>
      <c r="W1146" s="19" t="n"/>
      <c r="X1146" s="37" t="n"/>
      <c r="Y1146" s="179">
        <f>計算!$N$15</f>
        <v/>
      </c>
      <c r="BI1146" s="144" t="n"/>
      <c r="BJ1146" s="2" t="n"/>
      <c r="BK1146" s="2" t="n"/>
      <c r="BL1146" s="2" t="n"/>
      <c r="BM1146" s="2" t="n"/>
      <c r="BN1146" s="2" t="n"/>
      <c r="BO1146" s="2" t="n"/>
      <c r="BP1146" s="143" t="n"/>
      <c r="BV1146" s="144" t="n"/>
      <c r="DU1146" s="144" t="n"/>
      <c r="DV1146" s="2" t="n"/>
      <c r="DW1146" s="2" t="n"/>
      <c r="DX1146" s="2" t="n"/>
      <c r="DY1146" s="2" t="n"/>
      <c r="DZ1146" s="2" t="n"/>
      <c r="EA1146" s="2" t="n"/>
      <c r="EB1146" s="2" t="n"/>
      <c r="EC1146" s="2" t="n"/>
    </row>
    <row r="1147" ht="6.75" customHeight="1" s="118">
      <c r="A1147" s="2" t="n"/>
      <c r="B1147" s="2" t="n"/>
      <c r="C1147" s="2" t="n"/>
      <c r="D1147" s="2" t="n"/>
      <c r="E1147" s="143" t="n"/>
      <c r="K1147" s="144" t="n"/>
      <c r="L1147" s="36" t="n"/>
      <c r="M1147" s="19" t="n"/>
      <c r="N1147" s="19" t="n"/>
      <c r="O1147" s="19" t="n"/>
      <c r="P1147" s="180">
        <f>IF(計算!$B$15="","",設定!$B$6)&amp;""</f>
        <v/>
      </c>
      <c r="S1147" s="11" t="n"/>
      <c r="T1147" s="11" t="n"/>
      <c r="U1147" s="181">
        <f>IF(計算!$B$15="","",設定!$B$7)&amp;""</f>
        <v/>
      </c>
      <c r="W1147" s="11" t="n"/>
      <c r="X1147" s="12" t="n"/>
      <c r="Y1147" s="143" t="n"/>
      <c r="BI1147" s="144" t="n"/>
      <c r="BJ1147" s="2" t="n"/>
      <c r="BK1147" s="2" t="n"/>
      <c r="BL1147" s="2" t="n"/>
      <c r="BM1147" s="2" t="n"/>
      <c r="BN1147" s="2" t="n"/>
      <c r="BO1147" s="2" t="n"/>
      <c r="BP1147" s="143" t="n"/>
      <c r="BV1147" s="144" t="n"/>
      <c r="DU1147" s="144" t="n"/>
      <c r="DV1147" s="2" t="n"/>
      <c r="DW1147" s="2" t="n"/>
      <c r="DX1147" s="2" t="n"/>
      <c r="DY1147" s="2" t="n"/>
      <c r="DZ1147" s="2" t="n"/>
      <c r="EA1147" s="2" t="n"/>
      <c r="EB1147" s="2" t="n"/>
      <c r="EC1147" s="2" t="n"/>
    </row>
    <row r="1148" ht="6.75" customHeight="1" s="118">
      <c r="A1148" s="2" t="n"/>
      <c r="B1148" s="2" t="n"/>
      <c r="C1148" s="2" t="n"/>
      <c r="D1148" s="2" t="n"/>
      <c r="E1148" s="143" t="n"/>
      <c r="K1148" s="144" t="n"/>
      <c r="L1148" s="92" t="inlineStr">
        <is>
          <t>令和</t>
        </is>
      </c>
      <c r="S1148" s="52" t="inlineStr">
        <is>
          <t>年</t>
        </is>
      </c>
      <c r="W1148" s="53" t="inlineStr">
        <is>
          <t>月</t>
        </is>
      </c>
      <c r="X1148" s="144" t="n"/>
      <c r="Y1148" s="143" t="n"/>
      <c r="BI1148" s="144" t="n"/>
      <c r="BJ1148" s="2" t="n"/>
      <c r="BK1148" s="2" t="n"/>
      <c r="BL1148" s="2" t="n"/>
      <c r="BM1148" s="2" t="n"/>
      <c r="BN1148" s="2" t="n"/>
      <c r="BO1148" s="2" t="n"/>
      <c r="BP1148" s="143" t="n"/>
      <c r="BV1148" s="144" t="n"/>
      <c r="DU1148" s="144" t="n"/>
      <c r="DV1148" s="2" t="n"/>
      <c r="DW1148" s="2" t="n"/>
      <c r="DX1148" s="2" t="n"/>
      <c r="DY1148" s="2" t="n"/>
      <c r="DZ1148" s="2" t="n"/>
      <c r="EA1148" s="2" t="n"/>
      <c r="EB1148" s="2" t="n"/>
      <c r="EC1148" s="2" t="n"/>
    </row>
    <row r="1149" ht="6.75" customHeight="1" s="118">
      <c r="A1149" s="2" t="n"/>
      <c r="B1149" s="2" t="n"/>
      <c r="C1149" s="2" t="n"/>
      <c r="D1149" s="2" t="n"/>
      <c r="E1149" s="143" t="n"/>
      <c r="K1149" s="144" t="n"/>
      <c r="L1149" s="143" t="n"/>
      <c r="X1149" s="144" t="n"/>
      <c r="Y1149" s="143" t="n"/>
      <c r="AW1149" s="75" t="inlineStr">
        <is>
          <t>卒業</t>
        </is>
      </c>
      <c r="BI1149" s="144" t="n"/>
      <c r="BJ1149" s="2" t="n"/>
      <c r="BK1149" s="2" t="n"/>
      <c r="BL1149" s="2" t="n"/>
      <c r="BM1149" s="2" t="n"/>
      <c r="BN1149" s="2" t="n"/>
      <c r="BO1149" s="2" t="n"/>
      <c r="BP1149" s="143" t="n"/>
      <c r="BV1149" s="144" t="n"/>
      <c r="DU1149" s="144" t="n"/>
      <c r="DV1149" s="2" t="n"/>
      <c r="DW1149" s="2" t="n"/>
      <c r="DX1149" s="2" t="n"/>
      <c r="DY1149" s="2" t="n"/>
      <c r="DZ1149" s="2" t="n"/>
      <c r="EA1149" s="2" t="n"/>
      <c r="EB1149" s="2" t="n"/>
      <c r="EC1149" s="2" t="n"/>
    </row>
    <row r="1150" ht="6.75" customHeight="1" s="118">
      <c r="A1150" s="2" t="n"/>
      <c r="B1150" s="2" t="n"/>
      <c r="C1150" s="2" t="n"/>
      <c r="D1150" s="2" t="n"/>
      <c r="E1150" s="143" t="n"/>
      <c r="K1150" s="144" t="n"/>
      <c r="L1150" s="36" t="n"/>
      <c r="M1150" s="19" t="n"/>
      <c r="N1150" s="19" t="n"/>
      <c r="O1150" s="19" t="n"/>
      <c r="P1150" s="19" t="n"/>
      <c r="Q1150" s="19" t="n"/>
      <c r="R1150" s="19" t="n"/>
      <c r="S1150" s="19" t="n"/>
      <c r="T1150" s="19" t="n"/>
      <c r="U1150" s="19" t="n"/>
      <c r="V1150" s="19" t="n"/>
      <c r="W1150" s="19" t="n"/>
      <c r="X1150" s="37" t="n"/>
      <c r="Y1150" s="143" t="n"/>
      <c r="BI1150" s="144" t="n"/>
      <c r="BJ1150" s="2" t="n"/>
      <c r="BK1150" s="2" t="n"/>
      <c r="BL1150" s="2" t="n"/>
      <c r="BM1150" s="2" t="n"/>
      <c r="BN1150" s="2" t="n"/>
      <c r="BO1150" s="2" t="n"/>
      <c r="BP1150" s="143" t="n"/>
      <c r="BV1150" s="144" t="n"/>
      <c r="DU1150" s="144" t="n"/>
      <c r="DV1150" s="2" t="n"/>
      <c r="DW1150" s="2" t="n"/>
      <c r="DX1150" s="2" t="n"/>
      <c r="DY1150" s="2" t="n"/>
      <c r="DZ1150" s="2" t="n"/>
      <c r="EA1150" s="2" t="n"/>
      <c r="EB1150" s="2" t="n"/>
      <c r="EC1150" s="2" t="n"/>
    </row>
    <row r="1151" ht="6.75" customHeight="1" s="118">
      <c r="A1151" s="2" t="n"/>
      <c r="B1151" s="2" t="n"/>
      <c r="C1151" s="2" t="n"/>
      <c r="D1151" s="2" t="n"/>
      <c r="E1151" s="143" t="n"/>
      <c r="K1151" s="144" t="n"/>
      <c r="L1151" s="36" t="n"/>
      <c r="M1151" s="19" t="n"/>
      <c r="N1151" s="19" t="n"/>
      <c r="O1151" s="19" t="n"/>
      <c r="P1151" s="19" t="n"/>
      <c r="Q1151" s="19" t="n"/>
      <c r="R1151" s="19" t="n"/>
      <c r="S1151" s="19" t="n"/>
      <c r="T1151" s="19" t="n"/>
      <c r="U1151" s="19" t="n"/>
      <c r="V1151" s="19" t="n"/>
      <c r="W1151" s="19" t="n"/>
      <c r="X1151" s="37" t="n"/>
      <c r="Y1151" s="143" t="n"/>
      <c r="BI1151" s="144" t="n"/>
      <c r="BJ1151" s="2" t="n"/>
      <c r="BK1151" s="2" t="n"/>
      <c r="BL1151" s="2" t="n"/>
      <c r="BM1151" s="2" t="n"/>
      <c r="BN1151" s="2" t="n"/>
      <c r="BO1151" s="2" t="n"/>
      <c r="BP1151" s="143" t="n"/>
      <c r="BV1151" s="144" t="n"/>
      <c r="DU1151" s="144" t="n"/>
      <c r="DV1151" s="2" t="n"/>
      <c r="DW1151" s="2" t="n"/>
      <c r="DX1151" s="2" t="n"/>
      <c r="DY1151" s="2" t="n"/>
      <c r="DZ1151" s="2" t="n"/>
      <c r="EA1151" s="2" t="n"/>
      <c r="EB1151" s="2" t="n"/>
      <c r="EC1151" s="2" t="n"/>
    </row>
    <row r="1152" ht="6.75" customHeight="1" s="118">
      <c r="A1152" s="2" t="n"/>
      <c r="B1152" s="2" t="n"/>
      <c r="C1152" s="2" t="n"/>
      <c r="D1152" s="2" t="n"/>
      <c r="E1152" s="147" t="n"/>
      <c r="F1152" s="148" t="n"/>
      <c r="G1152" s="148" t="n"/>
      <c r="H1152" s="148" t="n"/>
      <c r="I1152" s="148" t="n"/>
      <c r="J1152" s="148" t="n"/>
      <c r="K1152" s="149"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48" t="n"/>
      <c r="AX1152" s="148" t="n"/>
      <c r="AY1152" s="148" t="n"/>
      <c r="AZ1152" s="148" t="n"/>
      <c r="BA1152" s="148" t="n"/>
      <c r="BB1152" s="148" t="n"/>
      <c r="BC1152" s="148" t="n"/>
      <c r="BD1152" s="148" t="n"/>
      <c r="BE1152" s="148" t="n"/>
      <c r="BF1152" s="148" t="n"/>
      <c r="BG1152" s="148" t="n"/>
      <c r="BH1152" s="148" t="n"/>
      <c r="BI1152" s="149" t="n"/>
      <c r="BJ1152" s="2" t="n"/>
      <c r="BK1152" s="2" t="n"/>
      <c r="BL1152" s="2" t="n"/>
      <c r="BM1152" s="2" t="n"/>
      <c r="BN1152" s="2" t="n"/>
      <c r="BO1152" s="2" t="n"/>
      <c r="BP1152" s="143" t="n"/>
      <c r="BV1152" s="144" t="n"/>
      <c r="DU1152" s="144"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0" t="n"/>
      <c r="U1153" s="17" t="n"/>
      <c r="V1153" s="17" t="n"/>
      <c r="W1153" s="76" t="n"/>
      <c r="X1153" s="140"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43" t="n"/>
      <c r="BV1153" s="144" t="n"/>
      <c r="DU1153" s="144"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43" t="n"/>
      <c r="BV1154" s="144" t="n"/>
      <c r="DU1154" s="144"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43" t="n"/>
      <c r="BV1155" s="144" t="n"/>
      <c r="DU1155" s="144" t="n"/>
      <c r="DV1155" s="2" t="n"/>
      <c r="DW1155" s="2" t="n"/>
      <c r="DX1155" s="2" t="n"/>
      <c r="DY1155" s="2" t="n"/>
      <c r="DZ1155" s="2" t="n"/>
      <c r="EA1155" s="2" t="n"/>
      <c r="EB1155" s="2" t="n"/>
      <c r="EC1155" s="2" t="n"/>
    </row>
    <row r="1156" ht="6.75" customHeight="1" s="118">
      <c r="A1156" s="2" t="n"/>
      <c r="B1156" s="2" t="n"/>
      <c r="C1156" s="2" t="n"/>
      <c r="D1156" s="2" t="n"/>
      <c r="E1156" s="182" t="inlineStr">
        <is>
          <t>職　歴</t>
        </is>
      </c>
      <c r="K1156" s="144" t="n"/>
      <c r="L1156" s="54" t="inlineStr">
        <is>
          <t>平成</t>
        </is>
      </c>
      <c r="M1156" s="140" t="n"/>
      <c r="N1156" s="140" t="n"/>
      <c r="O1156" s="140" t="n"/>
      <c r="P1156" s="19" t="n"/>
      <c r="Q1156" s="19" t="n"/>
      <c r="R1156" s="19" t="n"/>
      <c r="S1156" s="19" t="n"/>
      <c r="T1156" s="19" t="n"/>
      <c r="U1156" s="19" t="n"/>
      <c r="V1156" s="19" t="n"/>
      <c r="W1156" s="19" t="n"/>
      <c r="X1156" s="37" t="n"/>
      <c r="Y1156" s="172">
        <f>計算!$AV$15</f>
        <v/>
      </c>
      <c r="BI1156" s="144" t="n"/>
      <c r="BJ1156" s="2" t="n"/>
      <c r="BK1156" s="2" t="n"/>
      <c r="BL1156" s="2" t="n"/>
      <c r="BM1156" s="2" t="n"/>
      <c r="BN1156" s="2" t="n"/>
      <c r="BO1156" s="2" t="n"/>
      <c r="BP1156" s="143" t="n"/>
      <c r="BV1156" s="144" t="n"/>
      <c r="DU1156" s="144" t="n"/>
      <c r="DV1156" s="2" t="n"/>
      <c r="DW1156" s="2" t="n"/>
      <c r="DX1156" s="2" t="n"/>
      <c r="DY1156" s="2" t="n"/>
      <c r="DZ1156" s="2" t="n"/>
      <c r="EA1156" s="2" t="n"/>
      <c r="EB1156" s="2" t="n"/>
      <c r="EC1156" s="2" t="n"/>
    </row>
    <row r="1157" ht="6.75" customHeight="1" s="118">
      <c r="A1157" s="2" t="n"/>
      <c r="B1157" s="2" t="n"/>
      <c r="C1157" s="2" t="n"/>
      <c r="D1157" s="2" t="n"/>
      <c r="E1157" s="143" t="n"/>
      <c r="K1157" s="144" t="n"/>
      <c r="L1157" s="143" t="n"/>
      <c r="P1157" s="19" t="n"/>
      <c r="Q1157" s="19" t="n"/>
      <c r="R1157" s="19" t="n"/>
      <c r="S1157" s="19" t="n"/>
      <c r="T1157" s="19" t="n"/>
      <c r="U1157" s="19" t="n"/>
      <c r="V1157" s="19" t="n"/>
      <c r="W1157" s="19" t="n"/>
      <c r="X1157" s="37" t="n"/>
      <c r="Y1157" s="143" t="n"/>
      <c r="BI1157" s="144" t="n"/>
      <c r="BJ1157" s="2" t="n"/>
      <c r="BK1157" s="2" t="n"/>
      <c r="BL1157" s="2" t="n"/>
      <c r="BM1157" s="2" t="n"/>
      <c r="BN1157" s="2" t="n"/>
      <c r="BO1157" s="2" t="n"/>
      <c r="BP1157" s="143" t="n"/>
      <c r="BV1157" s="144" t="n"/>
      <c r="DU1157" s="144" t="n"/>
      <c r="DV1157" s="2" t="n"/>
      <c r="DW1157" s="2" t="n"/>
      <c r="DX1157" s="2" t="n"/>
      <c r="DY1157" s="2" t="n"/>
      <c r="DZ1157" s="2" t="n"/>
      <c r="EA1157" s="2" t="n"/>
      <c r="EB1157" s="2" t="n"/>
      <c r="EC1157" s="2" t="n"/>
    </row>
    <row r="1158" ht="6.75" customHeight="1" s="118">
      <c r="A1158" s="2" t="n"/>
      <c r="B1158" s="2" t="n"/>
      <c r="C1158" s="2" t="n"/>
      <c r="D1158" s="2" t="n"/>
      <c r="E1158" s="143" t="n"/>
      <c r="K1158" s="144" t="n"/>
      <c r="L1158" s="143" t="n"/>
      <c r="P1158" s="180">
        <f>計算!$AT$15</f>
        <v/>
      </c>
      <c r="S1158" s="52" t="inlineStr">
        <is>
          <t>年</t>
        </is>
      </c>
      <c r="U1158" s="181">
        <f>計算!$AU$15</f>
        <v/>
      </c>
      <c r="W1158" s="53" t="inlineStr">
        <is>
          <t>月</t>
        </is>
      </c>
      <c r="X1158" s="144" t="n"/>
      <c r="Y1158" s="143" t="n"/>
      <c r="BI1158" s="144" t="n"/>
      <c r="BJ1158" s="2" t="n"/>
      <c r="BK1158" s="2" t="n"/>
      <c r="BL1158" s="2" t="n"/>
      <c r="BM1158" s="2" t="n"/>
      <c r="BN1158" s="2" t="n"/>
      <c r="BO1158" s="2" t="n"/>
      <c r="BP1158" s="143" t="n"/>
      <c r="BV1158" s="144" t="n"/>
      <c r="DU1158" s="144" t="n"/>
      <c r="DV1158" s="2" t="n"/>
      <c r="DW1158" s="2" t="n"/>
      <c r="DX1158" s="2" t="n"/>
      <c r="DY1158" s="2" t="n"/>
      <c r="DZ1158" s="2" t="n"/>
      <c r="EA1158" s="2" t="n"/>
      <c r="EB1158" s="2" t="n"/>
      <c r="EC1158" s="2" t="n"/>
    </row>
    <row r="1159" ht="6.75" customHeight="1" s="118">
      <c r="A1159" s="2" t="n"/>
      <c r="B1159" s="2" t="n"/>
      <c r="C1159" s="2" t="n"/>
      <c r="D1159" s="2" t="n"/>
      <c r="E1159" s="143" t="n"/>
      <c r="K1159" s="144" t="n"/>
      <c r="L1159" s="49" t="inlineStr">
        <is>
          <t>令和</t>
        </is>
      </c>
      <c r="X1159" s="144" t="n"/>
      <c r="Y1159" s="143" t="n"/>
      <c r="BI1159" s="144" t="n"/>
      <c r="BJ1159" s="2" t="n"/>
      <c r="BK1159" s="2" t="n"/>
      <c r="BL1159" s="2" t="n"/>
      <c r="BM1159" s="2" t="n"/>
      <c r="BN1159" s="2" t="n"/>
      <c r="BO1159" s="2" t="n"/>
      <c r="BP1159" s="143" t="n"/>
      <c r="BV1159" s="144" t="n"/>
      <c r="DU1159" s="144" t="n"/>
      <c r="DV1159" s="2" t="n"/>
      <c r="DW1159" s="2" t="n"/>
      <c r="DX1159" s="2" t="n"/>
      <c r="DY1159" s="2" t="n"/>
      <c r="DZ1159" s="2" t="n"/>
      <c r="EA1159" s="2" t="n"/>
      <c r="EB1159" s="2" t="n"/>
      <c r="EC1159" s="2" t="n"/>
    </row>
    <row r="1160" ht="6.75" customHeight="1" s="118">
      <c r="A1160" s="2" t="n"/>
      <c r="B1160" s="2" t="n"/>
      <c r="C1160" s="2" t="n"/>
      <c r="D1160" s="2" t="n"/>
      <c r="E1160" s="143" t="n"/>
      <c r="K1160" s="144" t="n"/>
      <c r="L1160" s="143" t="n"/>
      <c r="P1160" s="19" t="n"/>
      <c r="Q1160" s="19" t="n"/>
      <c r="R1160" s="19" t="n"/>
      <c r="S1160" s="19" t="n"/>
      <c r="T1160" s="19" t="n"/>
      <c r="U1160" s="19" t="n"/>
      <c r="V1160" s="19" t="n"/>
      <c r="W1160" s="19" t="n"/>
      <c r="X1160" s="37" t="n"/>
      <c r="Y1160" s="143" t="n"/>
      <c r="BI1160" s="144" t="n"/>
      <c r="BJ1160" s="2" t="n"/>
      <c r="BK1160" s="2" t="n"/>
      <c r="BL1160" s="2" t="n"/>
      <c r="BM1160" s="2" t="n"/>
      <c r="BN1160" s="2" t="n"/>
      <c r="BO1160" s="2" t="n"/>
      <c r="BP1160" s="143" t="n"/>
      <c r="BV1160" s="144" t="n"/>
      <c r="DU1160" s="144" t="n"/>
      <c r="DV1160" s="2" t="n"/>
      <c r="DW1160" s="2" t="n"/>
      <c r="DX1160" s="2" t="n"/>
      <c r="DY1160" s="2" t="n"/>
      <c r="DZ1160" s="2" t="n"/>
      <c r="EA1160" s="2" t="n"/>
      <c r="EB1160" s="2" t="n"/>
      <c r="EC1160" s="2" t="n"/>
    </row>
    <row r="1161" ht="5.25" customHeight="1" s="118">
      <c r="A1161" s="2" t="n"/>
      <c r="B1161" s="2" t="n"/>
      <c r="C1161" s="2" t="n"/>
      <c r="D1161" s="2" t="n"/>
      <c r="E1161" s="143" t="n"/>
      <c r="K1161" s="144" t="n"/>
      <c r="L1161" s="147" t="n"/>
      <c r="M1161" s="148" t="n"/>
      <c r="N1161" s="148" t="n"/>
      <c r="O1161" s="148" t="n"/>
      <c r="P1161" s="20" t="n"/>
      <c r="Q1161" s="20" t="n"/>
      <c r="R1161" s="20" t="n"/>
      <c r="S1161" s="20" t="n"/>
      <c r="T1161" s="20" t="n"/>
      <c r="U1161" s="20" t="n"/>
      <c r="V1161" s="20" t="n"/>
      <c r="W1161" s="20" t="n"/>
      <c r="X1161" s="39" t="n"/>
      <c r="Y1161" s="147" t="n"/>
      <c r="Z1161" s="148" t="n"/>
      <c r="AA1161" s="148" t="n"/>
      <c r="AB1161" s="148" t="n"/>
      <c r="AC1161" s="148" t="n"/>
      <c r="AD1161" s="148" t="n"/>
      <c r="AE1161" s="148" t="n"/>
      <c r="AF1161" s="148" t="n"/>
      <c r="AG1161" s="148" t="n"/>
      <c r="AH1161" s="148" t="n"/>
      <c r="AI1161" s="148" t="n"/>
      <c r="AJ1161" s="148" t="n"/>
      <c r="AK1161" s="148" t="n"/>
      <c r="AL1161" s="148" t="n"/>
      <c r="AM1161" s="148" t="n"/>
      <c r="AN1161" s="148" t="n"/>
      <c r="AO1161" s="148" t="n"/>
      <c r="AP1161" s="148" t="n"/>
      <c r="AQ1161" s="148" t="n"/>
      <c r="AR1161" s="148" t="n"/>
      <c r="AS1161" s="148" t="n"/>
      <c r="AT1161" s="148" t="n"/>
      <c r="AU1161" s="148" t="n"/>
      <c r="AV1161" s="148" t="n"/>
      <c r="AW1161" s="148" t="n"/>
      <c r="AX1161" s="148" t="n"/>
      <c r="AY1161" s="148" t="n"/>
      <c r="AZ1161" s="148" t="n"/>
      <c r="BA1161" s="148" t="n"/>
      <c r="BB1161" s="148" t="n"/>
      <c r="BC1161" s="148" t="n"/>
      <c r="BD1161" s="148" t="n"/>
      <c r="BE1161" s="148" t="n"/>
      <c r="BF1161" s="148" t="n"/>
      <c r="BG1161" s="148" t="n"/>
      <c r="BH1161" s="148" t="n"/>
      <c r="BI1161" s="149" t="n"/>
      <c r="BJ1161" s="2" t="n"/>
      <c r="BK1161" s="2" t="n"/>
      <c r="BL1161" s="2" t="n"/>
      <c r="BM1161" s="2" t="n"/>
      <c r="BN1161" s="2" t="n"/>
      <c r="BO1161" s="2" t="n"/>
      <c r="BP1161" s="143" t="n"/>
      <c r="BV1161" s="144" t="n"/>
      <c r="DU1161" s="144" t="n"/>
      <c r="DV1161" s="2" t="n"/>
      <c r="DW1161" s="2" t="n"/>
      <c r="DX1161" s="2" t="n"/>
      <c r="DY1161" s="2" t="n"/>
      <c r="DZ1161" s="2" t="n"/>
      <c r="EA1161" s="2" t="n"/>
      <c r="EB1161" s="2" t="n"/>
      <c r="EC1161" s="2" t="n"/>
    </row>
    <row r="1162" ht="6.75" customHeight="1" s="118">
      <c r="A1162" s="2" t="n"/>
      <c r="B1162" s="2" t="n"/>
      <c r="C1162" s="2" t="n"/>
      <c r="D1162" s="2" t="n"/>
      <c r="E1162" s="143" t="n"/>
      <c r="K1162" s="144" t="n"/>
      <c r="L1162" s="54" t="inlineStr">
        <is>
          <t>平成</t>
        </is>
      </c>
      <c r="M1162" s="140" t="n"/>
      <c r="N1162" s="140" t="n"/>
      <c r="O1162" s="140" t="n"/>
      <c r="P1162" s="18" t="n"/>
      <c r="Q1162" s="18" t="n"/>
      <c r="R1162" s="18" t="n"/>
      <c r="S1162" s="18" t="n"/>
      <c r="T1162" s="18" t="n"/>
      <c r="U1162" s="18" t="n"/>
      <c r="V1162" s="18" t="n"/>
      <c r="W1162" s="18" t="n"/>
      <c r="X1162" s="35" t="n"/>
      <c r="Y1162" s="172">
        <f>計算!$AY$15</f>
        <v/>
      </c>
      <c r="BI1162" s="144" t="n"/>
      <c r="BJ1162" s="2" t="n"/>
      <c r="BK1162" s="2" t="n"/>
      <c r="BL1162" s="2" t="n"/>
      <c r="BM1162" s="2" t="n"/>
      <c r="BN1162" s="2" t="n"/>
      <c r="BO1162" s="2" t="n"/>
      <c r="BP1162" s="143" t="n"/>
      <c r="BV1162" s="144" t="n"/>
      <c r="DU1162" s="144" t="n"/>
      <c r="DV1162" s="2" t="n"/>
      <c r="DW1162" s="2" t="n"/>
      <c r="DX1162" s="2" t="n"/>
      <c r="DY1162" s="2" t="n"/>
      <c r="DZ1162" s="2" t="n"/>
      <c r="EA1162" s="2" t="n"/>
      <c r="EB1162" s="2" t="n"/>
      <c r="EC1162" s="2" t="n"/>
    </row>
    <row r="1163" ht="6.75" customHeight="1" s="118">
      <c r="A1163" s="2" t="n"/>
      <c r="B1163" s="2" t="n"/>
      <c r="C1163" s="2" t="n"/>
      <c r="D1163" s="2" t="n"/>
      <c r="E1163" s="143" t="n"/>
      <c r="K1163" s="144" t="n"/>
      <c r="L1163" s="143" t="n"/>
      <c r="P1163" s="19" t="n"/>
      <c r="Q1163" s="19" t="n"/>
      <c r="R1163" s="19" t="n"/>
      <c r="S1163" s="19" t="n"/>
      <c r="T1163" s="19" t="n"/>
      <c r="U1163" s="19" t="n"/>
      <c r="V1163" s="19" t="n"/>
      <c r="W1163" s="19" t="n"/>
      <c r="X1163" s="37" t="n"/>
      <c r="Y1163" s="143" t="n"/>
      <c r="BI1163" s="144" t="n"/>
      <c r="BJ1163" s="2" t="n"/>
      <c r="BK1163" s="2" t="n"/>
      <c r="BL1163" s="2" t="n"/>
      <c r="BM1163" s="2" t="n"/>
      <c r="BN1163" s="2" t="n"/>
      <c r="BO1163" s="2" t="n"/>
      <c r="BP1163" s="143" t="n"/>
      <c r="BV1163" s="144" t="n"/>
      <c r="DU1163" s="144" t="n"/>
      <c r="DV1163" s="2" t="n"/>
      <c r="DW1163" s="2" t="n"/>
      <c r="DX1163" s="2" t="n"/>
      <c r="DY1163" s="2" t="n"/>
      <c r="DZ1163" s="2" t="n"/>
      <c r="EA1163" s="2" t="n"/>
      <c r="EB1163" s="2" t="n"/>
      <c r="EC1163" s="2" t="n"/>
    </row>
    <row r="1164" ht="6.75" customHeight="1" s="118">
      <c r="A1164" s="2" t="n"/>
      <c r="B1164" s="2" t="n"/>
      <c r="C1164" s="2" t="n"/>
      <c r="D1164" s="2" t="n"/>
      <c r="E1164" s="143" t="n"/>
      <c r="K1164" s="144" t="n"/>
      <c r="L1164" s="143" t="n"/>
      <c r="P1164" s="180">
        <f>計算!$AW$15</f>
        <v/>
      </c>
      <c r="S1164" s="52" t="inlineStr">
        <is>
          <t>年</t>
        </is>
      </c>
      <c r="U1164" s="181">
        <f>計算!$AX$15</f>
        <v/>
      </c>
      <c r="W1164" s="53" t="inlineStr">
        <is>
          <t>月</t>
        </is>
      </c>
      <c r="X1164" s="144" t="n"/>
      <c r="Y1164" s="143" t="n"/>
      <c r="BI1164" s="144" t="n"/>
      <c r="BJ1164" s="2" t="n"/>
      <c r="BK1164" s="2" t="n"/>
      <c r="BL1164" s="2" t="n"/>
      <c r="BM1164" s="2" t="n"/>
      <c r="BN1164" s="2" t="n"/>
      <c r="BO1164" s="2" t="n"/>
      <c r="BP1164" s="143" t="n"/>
      <c r="BV1164" s="144" t="n"/>
      <c r="DU1164" s="144" t="n"/>
      <c r="DV1164" s="2" t="n"/>
      <c r="DW1164" s="2" t="n"/>
      <c r="DX1164" s="2" t="n"/>
      <c r="DY1164" s="2" t="n"/>
      <c r="DZ1164" s="2" t="n"/>
      <c r="EA1164" s="2" t="n"/>
      <c r="EB1164" s="2" t="n"/>
      <c r="EC1164" s="2" t="n"/>
    </row>
    <row r="1165" ht="6.75" customHeight="1" s="118">
      <c r="A1165" s="2" t="n"/>
      <c r="B1165" s="2" t="n"/>
      <c r="C1165" s="2" t="n"/>
      <c r="D1165" s="2" t="n"/>
      <c r="E1165" s="143" t="n"/>
      <c r="K1165" s="144" t="n"/>
      <c r="L1165" s="49" t="inlineStr">
        <is>
          <t>令和</t>
        </is>
      </c>
      <c r="X1165" s="144" t="n"/>
      <c r="Y1165" s="143" t="n"/>
      <c r="BI1165" s="144" t="n"/>
      <c r="BJ1165" s="2" t="n"/>
      <c r="BK1165" s="2" t="n"/>
      <c r="BL1165" s="2" t="n"/>
      <c r="BM1165" s="2" t="n"/>
      <c r="BN1165" s="2" t="n"/>
      <c r="BO1165" s="2" t="n"/>
      <c r="BP1165" s="143" t="n"/>
      <c r="BV1165" s="144" t="n"/>
      <c r="DU1165" s="144" t="n"/>
      <c r="DV1165" s="2" t="n"/>
      <c r="DW1165" s="2" t="n"/>
      <c r="DX1165" s="2" t="n"/>
      <c r="DY1165" s="2" t="n"/>
      <c r="DZ1165" s="2" t="n"/>
      <c r="EA1165" s="2" t="n"/>
      <c r="EB1165" s="2" t="n"/>
      <c r="EC1165" s="2" t="n"/>
    </row>
    <row r="1166" ht="6.75" customHeight="1" s="118">
      <c r="A1166" s="2" t="n"/>
      <c r="B1166" s="2" t="n"/>
      <c r="C1166" s="2" t="n"/>
      <c r="D1166" s="2" t="n"/>
      <c r="E1166" s="143" t="n"/>
      <c r="K1166" s="144" t="n"/>
      <c r="L1166" s="143" t="n"/>
      <c r="P1166" s="19" t="n"/>
      <c r="Q1166" s="19" t="n"/>
      <c r="R1166" s="19" t="n"/>
      <c r="S1166" s="19" t="n"/>
      <c r="T1166" s="19" t="n"/>
      <c r="U1166" s="19" t="n"/>
      <c r="V1166" s="19" t="n"/>
      <c r="W1166" s="19" t="n"/>
      <c r="X1166" s="37" t="n"/>
      <c r="Y1166" s="143" t="n"/>
      <c r="BI1166" s="144" t="n"/>
      <c r="BJ1166" s="2" t="n"/>
      <c r="BK1166" s="2" t="n"/>
      <c r="BL1166" s="2" t="n"/>
      <c r="BM1166" s="2" t="n"/>
      <c r="BN1166" s="2" t="n"/>
      <c r="BO1166" s="2" t="n"/>
      <c r="BP1166" s="143" t="n"/>
      <c r="BU1166" s="43" t="n"/>
      <c r="BV1166" s="44" t="n"/>
      <c r="DU1166" s="144" t="n"/>
      <c r="DV1166" s="2" t="n"/>
      <c r="DW1166" s="2" t="n"/>
      <c r="DX1166" s="2" t="n"/>
      <c r="DY1166" s="2" t="n"/>
      <c r="DZ1166" s="2" t="n"/>
      <c r="EA1166" s="2" t="n"/>
      <c r="EB1166" s="2" t="n"/>
      <c r="EC1166" s="2" t="n"/>
    </row>
    <row r="1167" ht="4.5" customHeight="1" s="118">
      <c r="A1167" s="2" t="n"/>
      <c r="B1167" s="2" t="n"/>
      <c r="C1167" s="2" t="n"/>
      <c r="D1167" s="2" t="n"/>
      <c r="E1167" s="143" t="n"/>
      <c r="K1167" s="144" t="n"/>
      <c r="L1167" s="147" t="n"/>
      <c r="M1167" s="148" t="n"/>
      <c r="N1167" s="148" t="n"/>
      <c r="O1167" s="148" t="n"/>
      <c r="P1167" s="20" t="n"/>
      <c r="Q1167" s="20" t="n"/>
      <c r="R1167" s="20" t="n"/>
      <c r="S1167" s="20" t="n"/>
      <c r="T1167" s="20" t="n"/>
      <c r="U1167" s="20" t="n"/>
      <c r="V1167" s="20" t="n"/>
      <c r="W1167" s="20" t="n"/>
      <c r="X1167" s="39" t="n"/>
      <c r="Y1167" s="147" t="n"/>
      <c r="Z1167" s="148" t="n"/>
      <c r="AA1167" s="148" t="n"/>
      <c r="AB1167" s="148" t="n"/>
      <c r="AC1167" s="148" t="n"/>
      <c r="AD1167" s="148" t="n"/>
      <c r="AE1167" s="148" t="n"/>
      <c r="AF1167" s="148" t="n"/>
      <c r="AG1167" s="148" t="n"/>
      <c r="AH1167" s="148" t="n"/>
      <c r="AI1167" s="148" t="n"/>
      <c r="AJ1167" s="148" t="n"/>
      <c r="AK1167" s="148" t="n"/>
      <c r="AL1167" s="148" t="n"/>
      <c r="AM1167" s="148" t="n"/>
      <c r="AN1167" s="148" t="n"/>
      <c r="AO1167" s="148" t="n"/>
      <c r="AP1167" s="148" t="n"/>
      <c r="AQ1167" s="148" t="n"/>
      <c r="AR1167" s="148" t="n"/>
      <c r="AS1167" s="148" t="n"/>
      <c r="AT1167" s="148" t="n"/>
      <c r="AU1167" s="148" t="n"/>
      <c r="AV1167" s="148" t="n"/>
      <c r="AW1167" s="148" t="n"/>
      <c r="AX1167" s="148" t="n"/>
      <c r="AY1167" s="148" t="n"/>
      <c r="AZ1167" s="148" t="n"/>
      <c r="BA1167" s="148" t="n"/>
      <c r="BB1167" s="148" t="n"/>
      <c r="BC1167" s="148" t="n"/>
      <c r="BD1167" s="148" t="n"/>
      <c r="BE1167" s="148" t="n"/>
      <c r="BF1167" s="148" t="n"/>
      <c r="BG1167" s="148" t="n"/>
      <c r="BH1167" s="148" t="n"/>
      <c r="BI1167" s="149" t="n"/>
      <c r="BJ1167" s="2" t="n"/>
      <c r="BK1167" s="2" t="n"/>
      <c r="BL1167" s="2" t="n"/>
      <c r="BM1167" s="2" t="n"/>
      <c r="BN1167" s="2" t="n"/>
      <c r="BO1167" s="2" t="n"/>
      <c r="BP1167" s="147" t="n"/>
      <c r="BQ1167" s="148" t="n"/>
      <c r="BR1167" s="148" t="n"/>
      <c r="BS1167" s="148" t="n"/>
      <c r="BT1167" s="148" t="n"/>
      <c r="BU1167" s="42" t="n"/>
      <c r="BV1167" s="45" t="n"/>
      <c r="BW1167" s="148" t="n"/>
      <c r="BX1167" s="148" t="n"/>
      <c r="BY1167" s="148" t="n"/>
      <c r="BZ1167" s="148" t="n"/>
      <c r="CA1167" s="148" t="n"/>
      <c r="CB1167" s="148" t="n"/>
      <c r="CC1167" s="148" t="n"/>
      <c r="CD1167" s="148" t="n"/>
      <c r="CE1167" s="148" t="n"/>
      <c r="CF1167" s="148" t="n"/>
      <c r="CG1167" s="148" t="n"/>
      <c r="CH1167" s="148" t="n"/>
      <c r="CI1167" s="148" t="n"/>
      <c r="CJ1167" s="148" t="n"/>
      <c r="CK1167" s="148" t="n"/>
      <c r="CL1167" s="148" t="n"/>
      <c r="CM1167" s="148" t="n"/>
      <c r="CN1167" s="148" t="n"/>
      <c r="CO1167" s="148" t="n"/>
      <c r="CP1167" s="148" t="n"/>
      <c r="CQ1167" s="148" t="n"/>
      <c r="CR1167" s="148" t="n"/>
      <c r="CS1167" s="148" t="n"/>
      <c r="CT1167" s="148" t="n"/>
      <c r="CU1167" s="148" t="n"/>
      <c r="CV1167" s="148" t="n"/>
      <c r="CW1167" s="148" t="n"/>
      <c r="CX1167" s="148" t="n"/>
      <c r="CY1167" s="148" t="n"/>
      <c r="CZ1167" s="148" t="n"/>
      <c r="DA1167" s="148" t="n"/>
      <c r="DB1167" s="148" t="n"/>
      <c r="DC1167" s="148" t="n"/>
      <c r="DD1167" s="148" t="n"/>
      <c r="DE1167" s="148" t="n"/>
      <c r="DF1167" s="148" t="n"/>
      <c r="DG1167" s="148" t="n"/>
      <c r="DH1167" s="148" t="n"/>
      <c r="DI1167" s="148" t="n"/>
      <c r="DJ1167" s="148" t="n"/>
      <c r="DK1167" s="148" t="n"/>
      <c r="DL1167" s="148" t="n"/>
      <c r="DM1167" s="148" t="n"/>
      <c r="DN1167" s="148" t="n"/>
      <c r="DO1167" s="148" t="n"/>
      <c r="DP1167" s="148" t="n"/>
      <c r="DQ1167" s="148" t="n"/>
      <c r="DR1167" s="148" t="n"/>
      <c r="DS1167" s="148" t="n"/>
      <c r="DT1167" s="148" t="n"/>
      <c r="DU1167" s="149" t="n"/>
      <c r="DV1167" s="2" t="n"/>
      <c r="DW1167" s="2" t="n"/>
      <c r="DX1167" s="2" t="n"/>
      <c r="DY1167" s="2" t="n"/>
      <c r="DZ1167" s="2" t="n"/>
      <c r="EA1167" s="2" t="n"/>
      <c r="EB1167" s="2" t="n"/>
      <c r="EC1167" s="2" t="n"/>
    </row>
    <row r="1168" ht="6.75" customHeight="1" s="118">
      <c r="A1168" s="2" t="n"/>
      <c r="B1168" s="2" t="n"/>
      <c r="C1168" s="2" t="n"/>
      <c r="D1168" s="2" t="n"/>
      <c r="E1168" s="143" t="n"/>
      <c r="K1168" s="144" t="n"/>
      <c r="L1168" s="54" t="inlineStr">
        <is>
          <t>平成</t>
        </is>
      </c>
      <c r="M1168" s="140" t="n"/>
      <c r="N1168" s="140" t="n"/>
      <c r="O1168" s="140"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39" t="inlineStr">
        <is>
          <t>備　考</t>
        </is>
      </c>
      <c r="BQ1168" s="140" t="n"/>
      <c r="BR1168" s="140" t="n"/>
      <c r="BS1168" s="140" t="n"/>
      <c r="BT1168" s="140" t="n"/>
      <c r="BU1168" s="140" t="n"/>
      <c r="BV1168" s="141" t="n"/>
      <c r="BW1168" s="177">
        <f>計算!$AS$15</f>
        <v/>
      </c>
      <c r="BX1168" s="140" t="n"/>
      <c r="BY1168" s="140" t="n"/>
      <c r="BZ1168" s="140" t="n"/>
      <c r="CA1168" s="140" t="n"/>
      <c r="CB1168" s="140" t="n"/>
      <c r="CC1168" s="140" t="n"/>
      <c r="CD1168" s="140" t="n"/>
      <c r="CE1168" s="140" t="n"/>
      <c r="CF1168" s="140" t="n"/>
      <c r="CG1168" s="140" t="n"/>
      <c r="CH1168" s="140" t="n"/>
      <c r="CI1168" s="140" t="n"/>
      <c r="CJ1168" s="140" t="n"/>
      <c r="CK1168" s="140" t="n"/>
      <c r="CL1168" s="140" t="n"/>
      <c r="CM1168" s="140" t="n"/>
      <c r="CN1168" s="140" t="n"/>
      <c r="CO1168" s="140" t="n"/>
      <c r="CP1168" s="140" t="n"/>
      <c r="CQ1168" s="140" t="n"/>
      <c r="CR1168" s="140" t="n"/>
      <c r="CS1168" s="140" t="n"/>
      <c r="CT1168" s="140" t="n"/>
      <c r="CU1168" s="140" t="n"/>
      <c r="CV1168" s="140" t="n"/>
      <c r="CW1168" s="140" t="n"/>
      <c r="CX1168" s="140" t="n"/>
      <c r="CY1168" s="140" t="n"/>
      <c r="CZ1168" s="140" t="n"/>
      <c r="DA1168" s="140" t="n"/>
      <c r="DB1168" s="140" t="n"/>
      <c r="DC1168" s="140" t="n"/>
      <c r="DD1168" s="140" t="n"/>
      <c r="DE1168" s="140" t="n"/>
      <c r="DF1168" s="140" t="n"/>
      <c r="DG1168" s="140" t="n"/>
      <c r="DH1168" s="140" t="n"/>
      <c r="DI1168" s="140" t="n"/>
      <c r="DJ1168" s="140" t="n"/>
      <c r="DK1168" s="140" t="n"/>
      <c r="DL1168" s="140" t="n"/>
      <c r="DM1168" s="140" t="n"/>
      <c r="DN1168" s="140" t="n"/>
      <c r="DO1168" s="140" t="n"/>
      <c r="DP1168" s="140" t="n"/>
      <c r="DQ1168" s="140" t="n"/>
      <c r="DR1168" s="140" t="n"/>
      <c r="DS1168" s="140" t="n"/>
      <c r="DT1168" s="140" t="n"/>
      <c r="DU1168" s="141" t="n"/>
      <c r="DV1168" s="2" t="n"/>
      <c r="DW1168" s="2" t="n"/>
      <c r="DX1168" s="2" t="n"/>
      <c r="DY1168" s="2" t="n"/>
      <c r="DZ1168" s="2" t="n"/>
      <c r="EA1168" s="2" t="n"/>
      <c r="EB1168" s="2" t="n"/>
      <c r="EC1168" s="2" t="n"/>
    </row>
    <row r="1169" ht="6.75" customHeight="1" s="118">
      <c r="A1169" s="2" t="n"/>
      <c r="B1169" s="2" t="n"/>
      <c r="C1169" s="2" t="n"/>
      <c r="D1169" s="2" t="n"/>
      <c r="E1169" s="143" t="n"/>
      <c r="K1169" s="144" t="n"/>
      <c r="L1169" s="143"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43" t="n"/>
      <c r="BV1169" s="144" t="n"/>
      <c r="DU1169" s="144" t="n"/>
      <c r="DV1169" s="2" t="n"/>
      <c r="DW1169" s="2" t="n"/>
      <c r="DX1169" s="2" t="n"/>
      <c r="DY1169" s="2" t="n"/>
      <c r="DZ1169" s="2" t="n"/>
      <c r="EA1169" s="2" t="n"/>
      <c r="EB1169" s="2" t="n"/>
      <c r="EC1169" s="2" t="n"/>
    </row>
    <row r="1170" ht="6.75" customHeight="1" s="118">
      <c r="A1170" s="2" t="n"/>
      <c r="B1170" s="2" t="n"/>
      <c r="C1170" s="2" t="n"/>
      <c r="D1170" s="2" t="n"/>
      <c r="E1170" s="143" t="n"/>
      <c r="K1170" s="144" t="n"/>
      <c r="L1170" s="143" t="n"/>
      <c r="P1170" s="19" t="n"/>
      <c r="Q1170" s="19" t="n"/>
      <c r="R1170" s="19" t="n"/>
      <c r="S1170" s="52" t="inlineStr">
        <is>
          <t>年</t>
        </is>
      </c>
      <c r="U1170" s="11" t="n"/>
      <c r="V1170" s="11" t="n"/>
      <c r="W1170" s="53" t="inlineStr">
        <is>
          <t>月</t>
        </is>
      </c>
      <c r="X1170" s="144"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43" t="n"/>
      <c r="BV1170" s="144" t="n"/>
      <c r="DU1170" s="144" t="n"/>
      <c r="DV1170" s="2" t="n"/>
      <c r="DW1170" s="2" t="n"/>
      <c r="DX1170" s="2" t="n"/>
      <c r="DY1170" s="2" t="n"/>
      <c r="DZ1170" s="2" t="n"/>
      <c r="EA1170" s="2" t="n"/>
      <c r="EB1170" s="2" t="n"/>
      <c r="EC1170" s="2" t="n"/>
    </row>
    <row r="1171" ht="6.75" customHeight="1" s="118">
      <c r="A1171" s="2" t="n"/>
      <c r="B1171" s="2" t="n"/>
      <c r="C1171" s="2" t="n"/>
      <c r="D1171" s="2" t="n"/>
      <c r="E1171" s="143" t="n"/>
      <c r="K1171" s="144" t="n"/>
      <c r="L1171" s="49" t="inlineStr">
        <is>
          <t>令和</t>
        </is>
      </c>
      <c r="P1171" s="19" t="n"/>
      <c r="Q1171" s="19" t="n"/>
      <c r="R1171" s="19" t="n"/>
      <c r="U1171" s="11" t="n"/>
      <c r="V1171" s="11" t="n"/>
      <c r="X1171" s="144"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43" t="n"/>
      <c r="BV1171" s="144" t="n"/>
      <c r="DU1171" s="144" t="n"/>
      <c r="DV1171" s="2" t="n"/>
      <c r="DW1171" s="2" t="n"/>
      <c r="DX1171" s="2" t="n"/>
      <c r="DY1171" s="2" t="n"/>
      <c r="DZ1171" s="2" t="n"/>
      <c r="EA1171" s="2" t="n"/>
      <c r="EB1171" s="2" t="n"/>
      <c r="EC1171" s="2" t="n"/>
    </row>
    <row r="1172" ht="6.75" customHeight="1" s="118">
      <c r="A1172" s="2" t="n"/>
      <c r="B1172" s="2" t="n"/>
      <c r="C1172" s="2" t="n"/>
      <c r="D1172" s="2" t="n"/>
      <c r="E1172" s="143" t="n"/>
      <c r="K1172" s="144" t="n"/>
      <c r="L1172" s="143"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43" t="n"/>
      <c r="BV1172" s="144" t="n"/>
      <c r="DU1172" s="144" t="n"/>
      <c r="DV1172" s="2" t="n"/>
      <c r="DW1172" s="2" t="n"/>
      <c r="DX1172" s="2" t="n"/>
      <c r="DY1172" s="2" t="n"/>
      <c r="DZ1172" s="2" t="n"/>
      <c r="EA1172" s="2" t="n"/>
      <c r="EB1172" s="2" t="n"/>
      <c r="EC1172" s="2" t="n"/>
    </row>
    <row r="1173" ht="3.75" customHeight="1" s="118">
      <c r="A1173" s="2" t="n"/>
      <c r="B1173" s="2" t="n"/>
      <c r="C1173" s="2" t="n"/>
      <c r="D1173" s="2" t="n"/>
      <c r="E1173" s="143" t="n"/>
      <c r="K1173" s="144" t="n"/>
      <c r="L1173" s="147" t="n"/>
      <c r="M1173" s="148" t="n"/>
      <c r="N1173" s="148" t="n"/>
      <c r="O1173" s="148"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43" t="n"/>
      <c r="BV1173" s="144" t="n"/>
      <c r="DU1173" s="144" t="n"/>
      <c r="DV1173" s="2" t="n"/>
      <c r="DW1173" s="2" t="n"/>
      <c r="DX1173" s="2" t="n"/>
      <c r="DY1173" s="2" t="n"/>
      <c r="DZ1173" s="2" t="n"/>
      <c r="EA1173" s="2" t="n"/>
      <c r="EB1173" s="2" t="n"/>
      <c r="EC1173" s="2" t="n"/>
    </row>
    <row r="1174" ht="6.75" customHeight="1" s="118">
      <c r="A1174" s="2" t="n"/>
      <c r="B1174" s="2" t="n"/>
      <c r="C1174" s="2" t="n"/>
      <c r="D1174" s="2" t="n"/>
      <c r="E1174" s="143" t="n"/>
      <c r="K1174" s="144" t="n"/>
      <c r="L1174" s="54" t="inlineStr">
        <is>
          <t>平成</t>
        </is>
      </c>
      <c r="M1174" s="140" t="n"/>
      <c r="N1174" s="140" t="n"/>
      <c r="O1174" s="140"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43" t="n"/>
      <c r="BV1174" s="144" t="n"/>
      <c r="DU1174" s="144" t="n"/>
      <c r="DV1174" s="2" t="n"/>
      <c r="DW1174" s="2" t="n"/>
      <c r="DX1174" s="2" t="n"/>
      <c r="DY1174" s="2" t="n"/>
      <c r="DZ1174" s="2" t="n"/>
      <c r="EA1174" s="2" t="n"/>
      <c r="EB1174" s="2" t="n"/>
      <c r="EC1174" s="2" t="n"/>
    </row>
    <row r="1175" ht="6.75" customHeight="1" s="118">
      <c r="A1175" s="2" t="n"/>
      <c r="B1175" s="2" t="n"/>
      <c r="C1175" s="2" t="n"/>
      <c r="D1175" s="2" t="n"/>
      <c r="E1175" s="143" t="n"/>
      <c r="K1175" s="144" t="n"/>
      <c r="L1175" s="143"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43" t="n"/>
      <c r="BV1175" s="144" t="n"/>
      <c r="DU1175" s="144" t="n"/>
      <c r="DV1175" s="2" t="n"/>
      <c r="DW1175" s="2" t="n"/>
      <c r="DX1175" s="2" t="n"/>
      <c r="DY1175" s="2" t="n"/>
      <c r="DZ1175" s="2" t="n"/>
      <c r="EA1175" s="2" t="n"/>
      <c r="EB1175" s="2" t="n"/>
      <c r="EC1175" s="2" t="n"/>
    </row>
    <row r="1176" ht="6.75" customHeight="1" s="118">
      <c r="A1176" s="2" t="n"/>
      <c r="B1176" s="2" t="n"/>
      <c r="C1176" s="2" t="n"/>
      <c r="D1176" s="2" t="n"/>
      <c r="E1176" s="143" t="n"/>
      <c r="K1176" s="144" t="n"/>
      <c r="L1176" s="143" t="n"/>
      <c r="P1176" s="19" t="n"/>
      <c r="Q1176" s="19" t="n"/>
      <c r="R1176" s="19" t="n"/>
      <c r="S1176" s="52" t="inlineStr">
        <is>
          <t>年</t>
        </is>
      </c>
      <c r="U1176" s="11" t="n"/>
      <c r="V1176" s="11" t="n"/>
      <c r="W1176" s="53" t="inlineStr">
        <is>
          <t>月</t>
        </is>
      </c>
      <c r="X1176" s="144"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43" t="n"/>
      <c r="BV1176" s="144" t="n"/>
      <c r="DU1176" s="144" t="n"/>
      <c r="DV1176" s="2" t="n"/>
      <c r="DW1176" s="2" t="n"/>
      <c r="DX1176" s="2" t="n"/>
      <c r="DY1176" s="2" t="n"/>
      <c r="DZ1176" s="2" t="n"/>
      <c r="EA1176" s="2" t="n"/>
      <c r="EB1176" s="2" t="n"/>
      <c r="EC1176" s="2" t="n"/>
    </row>
    <row r="1177" ht="6.75" customHeight="1" s="118">
      <c r="A1177" s="2" t="n"/>
      <c r="B1177" s="2" t="n"/>
      <c r="C1177" s="2" t="n"/>
      <c r="D1177" s="2" t="n"/>
      <c r="E1177" s="143" t="n"/>
      <c r="K1177" s="144" t="n"/>
      <c r="L1177" s="49" t="inlineStr">
        <is>
          <t>令和</t>
        </is>
      </c>
      <c r="P1177" s="19" t="n"/>
      <c r="Q1177" s="19" t="n"/>
      <c r="R1177" s="19" t="n"/>
      <c r="U1177" s="11" t="n"/>
      <c r="V1177" s="11" t="n"/>
      <c r="X1177" s="144"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43" t="n"/>
      <c r="BV1177" s="144" t="n"/>
      <c r="DU1177" s="144" t="n"/>
      <c r="DV1177" s="2" t="n"/>
      <c r="DW1177" s="2" t="n"/>
      <c r="DX1177" s="2" t="n"/>
      <c r="DY1177" s="2" t="n"/>
      <c r="DZ1177" s="2" t="n"/>
      <c r="EA1177" s="2" t="n"/>
      <c r="EB1177" s="2" t="n"/>
      <c r="EC1177" s="2" t="n"/>
    </row>
    <row r="1178" ht="6.75" customHeight="1" s="118">
      <c r="A1178" s="2" t="n"/>
      <c r="B1178" s="2" t="n"/>
      <c r="C1178" s="2" t="n"/>
      <c r="D1178" s="2" t="n"/>
      <c r="E1178" s="143" t="n"/>
      <c r="K1178" s="144" t="n"/>
      <c r="L1178" s="143"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43" t="n"/>
      <c r="BV1178" s="144" t="n"/>
      <c r="DU1178" s="144" t="n"/>
      <c r="DV1178" s="2" t="n"/>
      <c r="DW1178" s="2" t="n"/>
      <c r="DX1178" s="2" t="n"/>
      <c r="DY1178" s="2" t="n"/>
      <c r="DZ1178" s="2" t="n"/>
      <c r="EA1178" s="2" t="n"/>
      <c r="EB1178" s="2" t="n"/>
      <c r="EC1178" s="2" t="n"/>
    </row>
    <row r="1179" ht="6.75" customHeight="1" s="118">
      <c r="A1179" s="2" t="n"/>
      <c r="B1179" s="2" t="n"/>
      <c r="C1179" s="2" t="n"/>
      <c r="D1179" s="2" t="n"/>
      <c r="E1179" s="147" t="n"/>
      <c r="F1179" s="148" t="n"/>
      <c r="G1179" s="148" t="n"/>
      <c r="H1179" s="148" t="n"/>
      <c r="I1179" s="148" t="n"/>
      <c r="J1179" s="148" t="n"/>
      <c r="K1179" s="149" t="n"/>
      <c r="L1179" s="147" t="n"/>
      <c r="M1179" s="148" t="n"/>
      <c r="N1179" s="148" t="n"/>
      <c r="O1179" s="148"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47" t="n"/>
      <c r="BQ1179" s="148" t="n"/>
      <c r="BR1179" s="148" t="n"/>
      <c r="BS1179" s="148" t="n"/>
      <c r="BT1179" s="148" t="n"/>
      <c r="BU1179" s="148" t="n"/>
      <c r="BV1179" s="149" t="n"/>
      <c r="BW1179" s="148" t="n"/>
      <c r="BX1179" s="148" t="n"/>
      <c r="BY1179" s="148" t="n"/>
      <c r="BZ1179" s="148" t="n"/>
      <c r="CA1179" s="148" t="n"/>
      <c r="CB1179" s="148" t="n"/>
      <c r="CC1179" s="148" t="n"/>
      <c r="CD1179" s="148" t="n"/>
      <c r="CE1179" s="148" t="n"/>
      <c r="CF1179" s="148" t="n"/>
      <c r="CG1179" s="148" t="n"/>
      <c r="CH1179" s="148" t="n"/>
      <c r="CI1179" s="148" t="n"/>
      <c r="CJ1179" s="148" t="n"/>
      <c r="CK1179" s="148" t="n"/>
      <c r="CL1179" s="148" t="n"/>
      <c r="CM1179" s="148" t="n"/>
      <c r="CN1179" s="148" t="n"/>
      <c r="CO1179" s="148" t="n"/>
      <c r="CP1179" s="148" t="n"/>
      <c r="CQ1179" s="148" t="n"/>
      <c r="CR1179" s="148" t="n"/>
      <c r="CS1179" s="148" t="n"/>
      <c r="CT1179" s="148" t="n"/>
      <c r="CU1179" s="148" t="n"/>
      <c r="CV1179" s="148" t="n"/>
      <c r="CW1179" s="148" t="n"/>
      <c r="CX1179" s="148" t="n"/>
      <c r="CY1179" s="148" t="n"/>
      <c r="CZ1179" s="148" t="n"/>
      <c r="DA1179" s="148" t="n"/>
      <c r="DB1179" s="148" t="n"/>
      <c r="DC1179" s="148" t="n"/>
      <c r="DD1179" s="148" t="n"/>
      <c r="DE1179" s="148" t="n"/>
      <c r="DF1179" s="148" t="n"/>
      <c r="DG1179" s="148" t="n"/>
      <c r="DH1179" s="148" t="n"/>
      <c r="DI1179" s="148" t="n"/>
      <c r="DJ1179" s="148" t="n"/>
      <c r="DK1179" s="148" t="n"/>
      <c r="DL1179" s="148" t="n"/>
      <c r="DM1179" s="148" t="n"/>
      <c r="DN1179" s="148" t="n"/>
      <c r="DO1179" s="148" t="n"/>
      <c r="DP1179" s="148" t="n"/>
      <c r="DQ1179" s="148" t="n"/>
      <c r="DR1179" s="148" t="n"/>
      <c r="DS1179" s="148" t="n"/>
      <c r="DT1179" s="148" t="n"/>
      <c r="DU1179" s="149"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39" t="inlineStr">
        <is>
          <t xml:space="preserve">資 　格  等      </t>
        </is>
      </c>
      <c r="BQ1188" s="140" t="n"/>
      <c r="BR1188" s="140" t="n"/>
      <c r="BS1188" s="140" t="n"/>
      <c r="BT1188" s="140" t="n"/>
      <c r="BU1188" s="140" t="n"/>
      <c r="BV1188" s="141" t="n"/>
      <c r="BW1188" s="142" t="inlineStr">
        <is>
          <t>取  得  年  月</t>
        </is>
      </c>
      <c r="BX1188" s="140" t="n"/>
      <c r="BY1188" s="140" t="n"/>
      <c r="BZ1188" s="140" t="n"/>
      <c r="CA1188" s="140" t="n"/>
      <c r="CB1188" s="140" t="n"/>
      <c r="CC1188" s="140" t="n"/>
      <c r="CD1188" s="140" t="n"/>
      <c r="CE1188" s="140" t="n"/>
      <c r="CF1188" s="140" t="n"/>
      <c r="CG1188" s="141" t="n"/>
      <c r="CH1188" s="142" t="inlineStr">
        <is>
          <t>資       格       等       の       名       称</t>
        </is>
      </c>
      <c r="CI1188" s="140" t="n"/>
      <c r="CJ1188" s="140" t="n"/>
      <c r="CK1188" s="140" t="n"/>
      <c r="CL1188" s="140" t="n"/>
      <c r="CM1188" s="140" t="n"/>
      <c r="CN1188" s="140" t="n"/>
      <c r="CO1188" s="140" t="n"/>
      <c r="CP1188" s="140" t="n"/>
      <c r="CQ1188" s="140" t="n"/>
      <c r="CR1188" s="140" t="n"/>
      <c r="CS1188" s="140" t="n"/>
      <c r="CT1188" s="140" t="n"/>
      <c r="CU1188" s="140" t="n"/>
      <c r="CV1188" s="140" t="n"/>
      <c r="CW1188" s="140" t="n"/>
      <c r="CX1188" s="140" t="n"/>
      <c r="CY1188" s="140" t="n"/>
      <c r="CZ1188" s="140" t="n"/>
      <c r="DA1188" s="140" t="n"/>
      <c r="DB1188" s="140" t="n"/>
      <c r="DC1188" s="140" t="n"/>
      <c r="DD1188" s="140" t="n"/>
      <c r="DE1188" s="140" t="n"/>
      <c r="DF1188" s="140" t="n"/>
      <c r="DG1188" s="140" t="n"/>
      <c r="DH1188" s="140" t="n"/>
      <c r="DI1188" s="140" t="n"/>
      <c r="DJ1188" s="140" t="n"/>
      <c r="DK1188" s="140" t="n"/>
      <c r="DL1188" s="140" t="n"/>
      <c r="DM1188" s="140" t="n"/>
      <c r="DN1188" s="140" t="n"/>
      <c r="DO1188" s="140" t="n"/>
      <c r="DP1188" s="140" t="n"/>
      <c r="DQ1188" s="140" t="n"/>
      <c r="DR1188" s="140" t="n"/>
      <c r="DS1188" s="140" t="n"/>
      <c r="DT1188" s="140" t="n"/>
      <c r="DU1188" s="141"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43" t="n"/>
      <c r="BV1189" s="144" t="n"/>
      <c r="BW1189" s="143" t="n"/>
      <c r="CG1189" s="144" t="n"/>
      <c r="CH1189" s="143" t="n"/>
      <c r="DU1189" s="144"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43" t="n"/>
      <c r="BV1190" s="144" t="n"/>
      <c r="BW1190" s="143" t="n"/>
      <c r="CG1190" s="144" t="n"/>
      <c r="CH1190" s="143" t="n"/>
      <c r="DU1190" s="144"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45">
        <f>IF(計算!$B$16="","",IF(N(設定!$B$3)=0,"",YEAR(設定!$B$3)-2018))&amp;""</f>
        <v/>
      </c>
      <c r="AG1191" s="95" t="inlineStr">
        <is>
          <t>年</t>
        </is>
      </c>
      <c r="AI1191" s="145">
        <f>IF(計算!$B$16="","",IF(N(設定!$B$3)=0,"",MONTH(設定!$B$3)))&amp;""</f>
        <v/>
      </c>
      <c r="AL1191" s="95" t="inlineStr">
        <is>
          <t>月</t>
        </is>
      </c>
      <c r="AN1191" s="146">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43" t="n"/>
      <c r="BV1191" s="144" t="n"/>
      <c r="BW1191" s="147" t="n"/>
      <c r="BX1191" s="148" t="n"/>
      <c r="BY1191" s="148" t="n"/>
      <c r="BZ1191" s="148" t="n"/>
      <c r="CA1191" s="148" t="n"/>
      <c r="CB1191" s="148" t="n"/>
      <c r="CC1191" s="148" t="n"/>
      <c r="CD1191" s="148" t="n"/>
      <c r="CE1191" s="148" t="n"/>
      <c r="CF1191" s="148" t="n"/>
      <c r="CG1191" s="149" t="n"/>
      <c r="CH1191" s="147" t="n"/>
      <c r="CI1191" s="148" t="n"/>
      <c r="CJ1191" s="148" t="n"/>
      <c r="CK1191" s="148" t="n"/>
      <c r="CL1191" s="148" t="n"/>
      <c r="CM1191" s="148" t="n"/>
      <c r="CN1191" s="148" t="n"/>
      <c r="CO1191" s="148" t="n"/>
      <c r="CP1191" s="148" t="n"/>
      <c r="CQ1191" s="148" t="n"/>
      <c r="CR1191" s="148" t="n"/>
      <c r="CS1191" s="148" t="n"/>
      <c r="CT1191" s="148" t="n"/>
      <c r="CU1191" s="148" t="n"/>
      <c r="CV1191" s="148" t="n"/>
      <c r="CW1191" s="148" t="n"/>
      <c r="CX1191" s="148" t="n"/>
      <c r="CY1191" s="148" t="n"/>
      <c r="CZ1191" s="148" t="n"/>
      <c r="DA1191" s="148" t="n"/>
      <c r="DB1191" s="148" t="n"/>
      <c r="DC1191" s="148" t="n"/>
      <c r="DD1191" s="148" t="n"/>
      <c r="DE1191" s="148" t="n"/>
      <c r="DF1191" s="148" t="n"/>
      <c r="DG1191" s="148" t="n"/>
      <c r="DH1191" s="148" t="n"/>
      <c r="DI1191" s="148" t="n"/>
      <c r="DJ1191" s="148" t="n"/>
      <c r="DK1191" s="148" t="n"/>
      <c r="DL1191" s="148" t="n"/>
      <c r="DM1191" s="148" t="n"/>
      <c r="DN1191" s="148" t="n"/>
      <c r="DO1191" s="148" t="n"/>
      <c r="DP1191" s="148" t="n"/>
      <c r="DQ1191" s="148" t="n"/>
      <c r="DR1191" s="148" t="n"/>
      <c r="DS1191" s="148" t="n"/>
      <c r="DT1191" s="148" t="n"/>
      <c r="DU1191" s="149"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43" t="n"/>
      <c r="BV1192" s="144" t="n"/>
      <c r="BW1192" s="150">
        <f>計算!$BD$16</f>
        <v/>
      </c>
      <c r="CG1192" s="144" t="n"/>
      <c r="CH1192" s="151">
        <f>計算!$BE$16</f>
        <v/>
      </c>
      <c r="DU1192" s="144"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48" t="n"/>
      <c r="AA1193" s="148" t="n"/>
      <c r="AB1193" s="148" t="n"/>
      <c r="AC1193" s="148" t="n"/>
      <c r="AD1193" s="148" t="n"/>
      <c r="AE1193" s="148" t="n"/>
      <c r="AF1193" s="148" t="n"/>
      <c r="AG1193" s="148" t="n"/>
      <c r="AH1193" s="148" t="n"/>
      <c r="AI1193" s="148" t="n"/>
      <c r="AJ1193" s="148" t="n"/>
      <c r="AK1193" s="148" t="n"/>
      <c r="AL1193" s="148" t="n"/>
      <c r="AM1193" s="148" t="n"/>
      <c r="AN1193" s="148" t="n"/>
      <c r="AO1193" s="148" t="n"/>
      <c r="AP1193" s="148" t="n"/>
      <c r="AQ1193" s="148" t="n"/>
      <c r="AR1193" s="148" t="n"/>
      <c r="AS1193" s="148" t="n"/>
      <c r="AT1193" s="148" t="n"/>
      <c r="AU1193" s="12" t="n"/>
      <c r="AV1193" s="7" t="n"/>
      <c r="BI1193" s="8" t="n"/>
      <c r="BJ1193" s="7" t="n"/>
      <c r="BK1193" s="2" t="n"/>
      <c r="BL1193" s="2" t="n"/>
      <c r="BM1193" s="2" t="n"/>
      <c r="BN1193" s="2" t="n"/>
      <c r="BO1193" s="2" t="n"/>
      <c r="BP1193" s="143" t="n"/>
      <c r="BV1193" s="144" t="n"/>
      <c r="BW1193" s="143" t="n"/>
      <c r="CG1193" s="144" t="n"/>
      <c r="DU1193" s="144" t="n"/>
      <c r="DV1193" s="2" t="n"/>
      <c r="DW1193" s="2" t="n"/>
      <c r="DX1193" s="2" t="n"/>
      <c r="DY1193" s="2" t="n"/>
      <c r="DZ1193" s="2" t="n"/>
      <c r="EA1193" s="2" t="n"/>
      <c r="EB1193" s="2" t="n"/>
      <c r="EC1193" s="2" t="n"/>
    </row>
    <row r="1194" ht="6.75" customHeight="1" s="118">
      <c r="A1194" s="2" t="n"/>
      <c r="B1194" s="2" t="n"/>
      <c r="C1194" s="2" t="n"/>
      <c r="D1194" s="2" t="n"/>
      <c r="E1194" s="142" t="inlineStr">
        <is>
          <t>ふ り が な</t>
        </is>
      </c>
      <c r="F1194" s="140" t="n"/>
      <c r="G1194" s="140" t="n"/>
      <c r="H1194" s="140" t="n"/>
      <c r="I1194" s="140" t="n"/>
      <c r="J1194" s="140" t="n"/>
      <c r="K1194" s="141" t="n"/>
      <c r="L1194" s="152">
        <f>計算!$C$16</f>
        <v/>
      </c>
      <c r="M1194" s="140" t="n"/>
      <c r="N1194" s="140" t="n"/>
      <c r="O1194" s="140" t="n"/>
      <c r="P1194" s="140" t="n"/>
      <c r="Q1194" s="140" t="n"/>
      <c r="R1194" s="140" t="n"/>
      <c r="S1194" s="140" t="n"/>
      <c r="T1194" s="140" t="n"/>
      <c r="U1194" s="140" t="n"/>
      <c r="V1194" s="140" t="n"/>
      <c r="W1194" s="140" t="n"/>
      <c r="X1194" s="140" t="n"/>
      <c r="Y1194" s="140" t="n"/>
      <c r="Z1194" s="140" t="n"/>
      <c r="AA1194" s="140" t="n"/>
      <c r="AB1194" s="140" t="n"/>
      <c r="AC1194" s="140" t="n"/>
      <c r="AD1194" s="140" t="n"/>
      <c r="AE1194" s="140" t="n"/>
      <c r="AF1194" s="140" t="n"/>
      <c r="AG1194" s="140" t="n"/>
      <c r="AH1194" s="140" t="n"/>
      <c r="AI1194" s="140" t="n"/>
      <c r="AJ1194" s="140" t="n"/>
      <c r="AK1194" s="140" t="n"/>
      <c r="AL1194" s="140" t="n"/>
      <c r="AM1194" s="140" t="n"/>
      <c r="AN1194" s="140" t="n"/>
      <c r="AO1194" s="140" t="n"/>
      <c r="AP1194" s="140" t="n"/>
      <c r="AQ1194" s="140" t="n"/>
      <c r="AR1194" s="140" t="n"/>
      <c r="AS1194" s="140" t="n"/>
      <c r="AT1194" s="141"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43" t="n"/>
      <c r="BV1194" s="144" t="n"/>
      <c r="BW1194" s="143" t="n"/>
      <c r="CG1194" s="144" t="n"/>
      <c r="DU1194" s="144" t="n"/>
      <c r="DV1194" s="2" t="n"/>
      <c r="DW1194" s="2" t="n"/>
      <c r="DX1194" s="2" t="n"/>
      <c r="DY1194" s="2" t="n"/>
      <c r="DZ1194" s="2" t="n"/>
      <c r="EA1194" s="2" t="n"/>
      <c r="EB1194" s="2" t="n"/>
      <c r="EC1194" s="2" t="n"/>
    </row>
    <row r="1195" ht="6.75" customHeight="1" s="118">
      <c r="A1195" s="2" t="n"/>
      <c r="B1195" s="2" t="n"/>
      <c r="C1195" s="2" t="n"/>
      <c r="D1195" s="2" t="n"/>
      <c r="E1195" s="143" t="n"/>
      <c r="K1195" s="144" t="n"/>
      <c r="AT1195" s="144"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43" t="n"/>
      <c r="BV1195" s="144" t="n"/>
      <c r="BW1195" s="143" t="n"/>
      <c r="CG1195" s="144" t="n"/>
      <c r="DU1195" s="144" t="n"/>
      <c r="DV1195" s="2" t="n"/>
      <c r="DW1195" s="2" t="n"/>
      <c r="DX1195" s="2" t="n"/>
      <c r="DY1195" s="2" t="n"/>
      <c r="DZ1195" s="2" t="n"/>
      <c r="EA1195" s="2" t="n"/>
      <c r="EB1195" s="2" t="n"/>
      <c r="EC1195" s="2" t="n"/>
    </row>
    <row r="1196" ht="6.75" customHeight="1" s="118">
      <c r="A1196" s="2" t="n"/>
      <c r="B1196" s="2" t="n"/>
      <c r="C1196" s="2" t="n"/>
      <c r="D1196" s="2" t="n"/>
      <c r="E1196" s="143" t="n"/>
      <c r="K1196" s="144" t="n"/>
      <c r="AT1196" s="144"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43" t="n"/>
      <c r="BV1196" s="144" t="n"/>
      <c r="BW1196" s="143" t="n"/>
      <c r="CG1196" s="144" t="n"/>
      <c r="DU1196" s="144" t="n"/>
      <c r="DV1196" s="2" t="n"/>
      <c r="DW1196" s="2" t="n"/>
      <c r="DX1196" s="2" t="n"/>
      <c r="DY1196" s="2" t="n"/>
      <c r="DZ1196" s="2" t="n"/>
      <c r="EA1196" s="2" t="n"/>
      <c r="EB1196" s="2" t="n"/>
      <c r="EC1196" s="2" t="n"/>
    </row>
    <row r="1197" ht="6.75" customHeight="1" s="118">
      <c r="A1197" s="2" t="n"/>
      <c r="B1197" s="2" t="n"/>
      <c r="C1197" s="2" t="n"/>
      <c r="D1197" s="2" t="n"/>
      <c r="E1197" s="147" t="n"/>
      <c r="F1197" s="148" t="n"/>
      <c r="G1197" s="148" t="n"/>
      <c r="H1197" s="148" t="n"/>
      <c r="I1197" s="148" t="n"/>
      <c r="J1197" s="148" t="n"/>
      <c r="K1197" s="149" t="n"/>
      <c r="L1197" s="148" t="n"/>
      <c r="M1197" s="148" t="n"/>
      <c r="N1197" s="148" t="n"/>
      <c r="O1197" s="148" t="n"/>
      <c r="P1197" s="148" t="n"/>
      <c r="Q1197" s="148" t="n"/>
      <c r="R1197" s="148" t="n"/>
      <c r="S1197" s="148" t="n"/>
      <c r="T1197" s="148" t="n"/>
      <c r="U1197" s="148" t="n"/>
      <c r="V1197" s="148" t="n"/>
      <c r="W1197" s="148" t="n"/>
      <c r="X1197" s="148" t="n"/>
      <c r="Y1197" s="148" t="n"/>
      <c r="Z1197" s="148" t="n"/>
      <c r="AA1197" s="148" t="n"/>
      <c r="AB1197" s="148" t="n"/>
      <c r="AC1197" s="148" t="n"/>
      <c r="AD1197" s="148" t="n"/>
      <c r="AE1197" s="148" t="n"/>
      <c r="AF1197" s="148" t="n"/>
      <c r="AG1197" s="148" t="n"/>
      <c r="AH1197" s="148" t="n"/>
      <c r="AI1197" s="148" t="n"/>
      <c r="AJ1197" s="148" t="n"/>
      <c r="AK1197" s="148" t="n"/>
      <c r="AL1197" s="148" t="n"/>
      <c r="AM1197" s="148" t="n"/>
      <c r="AN1197" s="148" t="n"/>
      <c r="AO1197" s="148" t="n"/>
      <c r="AP1197" s="148" t="n"/>
      <c r="AQ1197" s="148" t="n"/>
      <c r="AR1197" s="148" t="n"/>
      <c r="AS1197" s="148" t="n"/>
      <c r="AT1197" s="149"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43" t="n"/>
      <c r="BV1197" s="144" t="n"/>
      <c r="BW1197" s="143" t="n"/>
      <c r="CG1197" s="144" t="n"/>
      <c r="DU1197" s="144" t="n"/>
      <c r="DV1197" s="2" t="n"/>
      <c r="DW1197" s="2" t="n"/>
      <c r="DX1197" s="2" t="n"/>
      <c r="DY1197" s="2" t="n"/>
      <c r="DZ1197" s="2" t="n"/>
      <c r="EA1197" s="2" t="n"/>
      <c r="EB1197" s="2" t="n"/>
      <c r="EC1197" s="2" t="n"/>
    </row>
    <row r="1198" ht="6.75" customHeight="1" s="118">
      <c r="A1198" s="2" t="n"/>
      <c r="B1198" s="2" t="n"/>
      <c r="C1198" s="2" t="n"/>
      <c r="D1198" s="2" t="n"/>
      <c r="E1198" s="153" t="inlineStr">
        <is>
          <t>名　前</t>
        </is>
      </c>
      <c r="F1198" s="140" t="n"/>
      <c r="G1198" s="140" t="n"/>
      <c r="H1198" s="140" t="n"/>
      <c r="I1198" s="140" t="n"/>
      <c r="J1198" s="140" t="n"/>
      <c r="K1198" s="141" t="n"/>
      <c r="L1198" s="154">
        <f>計算!$B$16</f>
        <v/>
      </c>
      <c r="M1198" s="140" t="n"/>
      <c r="N1198" s="140" t="n"/>
      <c r="O1198" s="140" t="n"/>
      <c r="P1198" s="140" t="n"/>
      <c r="Q1198" s="140" t="n"/>
      <c r="R1198" s="140" t="n"/>
      <c r="S1198" s="140" t="n"/>
      <c r="T1198" s="140" t="n"/>
      <c r="U1198" s="140" t="n"/>
      <c r="V1198" s="140" t="n"/>
      <c r="W1198" s="140" t="n"/>
      <c r="X1198" s="140" t="n"/>
      <c r="Y1198" s="140" t="n"/>
      <c r="Z1198" s="140" t="n"/>
      <c r="AA1198" s="140" t="n"/>
      <c r="AB1198" s="140" t="n"/>
      <c r="AC1198" s="140" t="n"/>
      <c r="AD1198" s="140" t="n"/>
      <c r="AE1198" s="140" t="n"/>
      <c r="AF1198" s="140" t="n"/>
      <c r="AG1198" s="140" t="n"/>
      <c r="AH1198" s="140" t="n"/>
      <c r="AI1198" s="140" t="n"/>
      <c r="AJ1198" s="140" t="n"/>
      <c r="AK1198" s="140" t="n"/>
      <c r="AL1198" s="140" t="n"/>
      <c r="AM1198" s="140" t="n"/>
      <c r="AN1198" s="140" t="n"/>
      <c r="AO1198" s="140" t="n"/>
      <c r="AP1198" s="140" t="n"/>
      <c r="AQ1198" s="140" t="n"/>
      <c r="AR1198" s="140" t="n"/>
      <c r="AS1198" s="140" t="n"/>
      <c r="AT1198" s="141"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43" t="n"/>
      <c r="BV1198" s="144" t="n"/>
      <c r="BW1198" s="143" t="n"/>
      <c r="CG1198" s="144" t="n"/>
      <c r="DU1198" s="144" t="n"/>
      <c r="DV1198" s="2" t="n"/>
      <c r="DW1198" s="2" t="n"/>
      <c r="DX1198" s="2" t="n"/>
      <c r="DY1198" s="2" t="n"/>
      <c r="DZ1198" s="2" t="n"/>
      <c r="EA1198" s="2" t="n"/>
      <c r="EB1198" s="2" t="n"/>
      <c r="EC1198" s="2" t="n"/>
    </row>
    <row r="1199" ht="6.75" customHeight="1" s="118">
      <c r="A1199" s="2" t="n"/>
      <c r="B1199" s="2" t="n"/>
      <c r="C1199" s="2" t="n"/>
      <c r="D1199" s="2" t="n"/>
      <c r="E1199" s="143" t="n"/>
      <c r="K1199" s="144" t="n"/>
      <c r="L1199" s="143" t="n"/>
      <c r="AT1199" s="144" t="n"/>
      <c r="AU1199" s="8" t="n"/>
      <c r="AV1199" s="7" t="n"/>
      <c r="AW1199" s="2" t="n"/>
      <c r="AX1199" s="52" t="inlineStr">
        <is>
          <t>（30×40mm）</t>
        </is>
      </c>
      <c r="BH1199" s="2" t="n"/>
      <c r="BI1199" s="8" t="n"/>
      <c r="BJ1199" s="7" t="n"/>
      <c r="BK1199" s="2" t="n"/>
      <c r="BL1199" s="2" t="n"/>
      <c r="BM1199" s="2" t="n"/>
      <c r="BN1199" s="2" t="n"/>
      <c r="BO1199" s="2" t="n"/>
      <c r="BP1199" s="143" t="n"/>
      <c r="BV1199" s="144" t="n"/>
      <c r="BW1199" s="143" t="n"/>
      <c r="CG1199" s="144" t="n"/>
      <c r="DU1199" s="144" t="n"/>
      <c r="DV1199" s="2" t="n"/>
      <c r="DW1199" s="2" t="n"/>
      <c r="DX1199" s="2" t="n"/>
      <c r="DY1199" s="2" t="n"/>
      <c r="DZ1199" s="2" t="n"/>
      <c r="EA1199" s="2" t="n"/>
      <c r="EB1199" s="2" t="n"/>
      <c r="EC1199" s="2" t="n"/>
    </row>
    <row r="1200" ht="6.75" customHeight="1" s="118">
      <c r="A1200" s="2" t="n"/>
      <c r="B1200" s="2" t="n"/>
      <c r="C1200" s="2" t="n"/>
      <c r="D1200" s="2" t="n"/>
      <c r="E1200" s="143" t="n"/>
      <c r="K1200" s="144" t="n"/>
      <c r="L1200" s="143" t="n"/>
      <c r="AT1200" s="144" t="n"/>
      <c r="AU1200" s="8" t="n"/>
      <c r="AV1200" s="7" t="n"/>
      <c r="AW1200" s="2" t="n"/>
      <c r="BH1200" s="2" t="n"/>
      <c r="BI1200" s="8" t="n"/>
      <c r="BJ1200" s="7" t="n"/>
      <c r="BK1200" s="2" t="n"/>
      <c r="BL1200" s="2" t="n"/>
      <c r="BM1200" s="2" t="n"/>
      <c r="BN1200" s="2" t="n"/>
      <c r="BO1200" s="2" t="n"/>
      <c r="BP1200" s="143" t="n"/>
      <c r="BV1200" s="144" t="n"/>
      <c r="BW1200" s="143" t="n"/>
      <c r="CG1200" s="144" t="n"/>
      <c r="DU1200" s="144" t="n"/>
      <c r="DV1200" s="2" t="n"/>
      <c r="DW1200" s="2" t="n"/>
      <c r="DX1200" s="2" t="n"/>
      <c r="DY1200" s="2" t="n"/>
      <c r="DZ1200" s="2" t="n"/>
      <c r="EA1200" s="2" t="n"/>
      <c r="EB1200" s="2" t="n"/>
      <c r="EC1200" s="2" t="n"/>
    </row>
    <row r="1201" ht="6.75" customHeight="1" s="118">
      <c r="A1201" s="2" t="n"/>
      <c r="B1201" s="2" t="n"/>
      <c r="C1201" s="2" t="n"/>
      <c r="D1201" s="2" t="n"/>
      <c r="E1201" s="143" t="n"/>
      <c r="K1201" s="144" t="n"/>
      <c r="L1201" s="143" t="n"/>
      <c r="AT1201" s="144"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43" t="n"/>
      <c r="BV1201" s="144" t="n"/>
      <c r="BW1201" s="143" t="n"/>
      <c r="CG1201" s="144" t="n"/>
      <c r="DU1201" s="144" t="n"/>
      <c r="DV1201" s="2" t="n"/>
      <c r="DW1201" s="2" t="n"/>
      <c r="DX1201" s="2" t="n"/>
      <c r="DY1201" s="2" t="n"/>
      <c r="DZ1201" s="2" t="n"/>
      <c r="EA1201" s="2" t="n"/>
      <c r="EB1201" s="2" t="n"/>
      <c r="EC1201" s="2" t="n"/>
    </row>
    <row r="1202" ht="6.75" customHeight="1" s="118">
      <c r="A1202" s="2" t="n"/>
      <c r="B1202" s="2" t="n"/>
      <c r="C1202" s="2" t="n"/>
      <c r="D1202" s="2" t="n"/>
      <c r="E1202" s="143" t="n"/>
      <c r="K1202" s="144" t="n"/>
      <c r="L1202" s="143" t="n"/>
      <c r="AT1202" s="144"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43" t="n"/>
      <c r="BV1202" s="144" t="n"/>
      <c r="BW1202" s="143" t="n"/>
      <c r="CG1202" s="144" t="n"/>
      <c r="DU1202" s="144" t="n"/>
      <c r="DV1202" s="2" t="n"/>
      <c r="DW1202" s="2" t="n"/>
      <c r="DX1202" s="2" t="n"/>
      <c r="DY1202" s="2" t="n"/>
      <c r="DZ1202" s="2" t="n"/>
      <c r="EA1202" s="2" t="n"/>
      <c r="EB1202" s="2" t="n"/>
      <c r="EC1202" s="2" t="n"/>
    </row>
    <row r="1203" ht="4.5" customHeight="1" s="118">
      <c r="A1203" s="2" t="n"/>
      <c r="B1203" s="2" t="n"/>
      <c r="C1203" s="2" t="n"/>
      <c r="D1203" s="2" t="n"/>
      <c r="E1203" s="147" t="n"/>
      <c r="F1203" s="148" t="n"/>
      <c r="G1203" s="148" t="n"/>
      <c r="H1203" s="148" t="n"/>
      <c r="I1203" s="148" t="n"/>
      <c r="J1203" s="148" t="n"/>
      <c r="K1203" s="149" t="n"/>
      <c r="L1203" s="147" t="n"/>
      <c r="M1203" s="148" t="n"/>
      <c r="N1203" s="148" t="n"/>
      <c r="O1203" s="148" t="n"/>
      <c r="P1203" s="148" t="n"/>
      <c r="Q1203" s="148" t="n"/>
      <c r="R1203" s="148" t="n"/>
      <c r="S1203" s="148" t="n"/>
      <c r="T1203" s="148" t="n"/>
      <c r="U1203" s="148" t="n"/>
      <c r="V1203" s="148" t="n"/>
      <c r="W1203" s="148" t="n"/>
      <c r="X1203" s="148" t="n"/>
      <c r="Y1203" s="148" t="n"/>
      <c r="Z1203" s="148" t="n"/>
      <c r="AA1203" s="148" t="n"/>
      <c r="AB1203" s="148" t="n"/>
      <c r="AC1203" s="148" t="n"/>
      <c r="AD1203" s="148" t="n"/>
      <c r="AE1203" s="148" t="n"/>
      <c r="AF1203" s="148" t="n"/>
      <c r="AG1203" s="148" t="n"/>
      <c r="AH1203" s="148" t="n"/>
      <c r="AI1203" s="148" t="n"/>
      <c r="AJ1203" s="148" t="n"/>
      <c r="AK1203" s="148" t="n"/>
      <c r="AL1203" s="148" t="n"/>
      <c r="AM1203" s="148" t="n"/>
      <c r="AN1203" s="148" t="n"/>
      <c r="AO1203" s="148" t="n"/>
      <c r="AP1203" s="148" t="n"/>
      <c r="AQ1203" s="148" t="n"/>
      <c r="AR1203" s="148" t="n"/>
      <c r="AS1203" s="148" t="n"/>
      <c r="AT1203" s="149"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43" t="n"/>
      <c r="BV1203" s="144" t="n"/>
      <c r="BW1203" s="143" t="n"/>
      <c r="CG1203" s="144" t="n"/>
      <c r="DU1203" s="144" t="n"/>
      <c r="DV1203" s="2" t="n"/>
      <c r="DW1203" s="2" t="n"/>
      <c r="DX1203" s="2" t="n"/>
      <c r="DY1203" s="2" t="n"/>
      <c r="DZ1203" s="2" t="n"/>
      <c r="EA1203" s="2" t="n"/>
      <c r="EB1203" s="2" t="n"/>
      <c r="EC1203" s="2" t="n"/>
    </row>
    <row r="1204" ht="6.75" customHeight="1" s="118">
      <c r="A1204" s="2" t="n"/>
      <c r="B1204" s="2" t="n"/>
      <c r="C1204" s="2" t="n"/>
      <c r="D1204" s="2" t="n"/>
      <c r="E1204" s="153" t="inlineStr">
        <is>
          <t>生年月日</t>
        </is>
      </c>
      <c r="F1204" s="140" t="n"/>
      <c r="G1204" s="140" t="n"/>
      <c r="H1204" s="140" t="n"/>
      <c r="I1204" s="140" t="n"/>
      <c r="J1204" s="140" t="n"/>
      <c r="K1204" s="141" t="n"/>
      <c r="L1204" s="155" t="inlineStr">
        <is>
          <t>昭和 ・ 平成</t>
        </is>
      </c>
      <c r="M1204" s="140" t="n"/>
      <c r="N1204" s="140" t="n"/>
      <c r="O1204" s="140" t="n"/>
      <c r="P1204" s="140" t="n"/>
      <c r="Q1204" s="140" t="n"/>
      <c r="R1204" s="140" t="n"/>
      <c r="S1204" s="140" t="n"/>
      <c r="T1204" s="140" t="n"/>
      <c r="U1204" s="140" t="n"/>
      <c r="V1204" s="156">
        <f>計算!$D$16</f>
        <v/>
      </c>
      <c r="W1204" s="140" t="n"/>
      <c r="X1204" s="157" t="inlineStr">
        <is>
          <t>年</t>
        </is>
      </c>
      <c r="Y1204" s="140" t="n"/>
      <c r="Z1204" s="158">
        <f>計算!$E$16</f>
        <v/>
      </c>
      <c r="AA1204" s="140" t="n"/>
      <c r="AB1204" s="140" t="n"/>
      <c r="AC1204" s="157" t="inlineStr">
        <is>
          <t>月</t>
        </is>
      </c>
      <c r="AD1204" s="140" t="n"/>
      <c r="AE1204" s="158">
        <f>計算!$F$16</f>
        <v/>
      </c>
      <c r="AF1204" s="140" t="n"/>
      <c r="AG1204" s="140" t="n"/>
      <c r="AH1204" s="157" t="inlineStr">
        <is>
          <t>日　生 （満</t>
        </is>
      </c>
      <c r="AI1204" s="140" t="n"/>
      <c r="AJ1204" s="140" t="n"/>
      <c r="AK1204" s="140" t="n"/>
      <c r="AL1204" s="140" t="n"/>
      <c r="AM1204" s="140" t="n"/>
      <c r="AN1204" s="140" t="n"/>
      <c r="AO1204" s="140" t="n"/>
      <c r="AP1204" s="159">
        <f>計算!$G$16</f>
        <v/>
      </c>
      <c r="AQ1204" s="140" t="n"/>
      <c r="AR1204" s="160" t="inlineStr">
        <is>
          <t>歳）</t>
        </is>
      </c>
      <c r="AS1204" s="140" t="n"/>
      <c r="AT1204" s="141"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43" t="n"/>
      <c r="BV1204" s="144" t="n"/>
      <c r="BW1204" s="143" t="n"/>
      <c r="CG1204" s="144" t="n"/>
      <c r="DU1204" s="144" t="n"/>
      <c r="DV1204" s="2" t="n"/>
      <c r="DW1204" s="2" t="n"/>
      <c r="DX1204" s="2" t="n"/>
      <c r="DY1204" s="2" t="n"/>
      <c r="DZ1204" s="2" t="n"/>
      <c r="EA1204" s="2" t="n"/>
      <c r="EB1204" s="2" t="n"/>
      <c r="EC1204" s="2" t="n"/>
    </row>
    <row r="1205" ht="6.75" customHeight="1" s="118">
      <c r="A1205" s="2" t="n"/>
      <c r="B1205" s="2" t="n"/>
      <c r="C1205" s="2" t="n"/>
      <c r="D1205" s="2" t="n"/>
      <c r="E1205" s="143" t="n"/>
      <c r="K1205" s="144" t="n"/>
      <c r="L1205" s="143" t="n"/>
      <c r="AT1205" s="144"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43" t="n"/>
      <c r="BV1205" s="144" t="n"/>
      <c r="BW1205" s="143" t="n"/>
      <c r="CG1205" s="144" t="n"/>
      <c r="DU1205" s="144" t="n"/>
      <c r="DV1205" s="2" t="n"/>
      <c r="DW1205" s="2" t="n"/>
      <c r="DX1205" s="2" t="n"/>
      <c r="DY1205" s="2" t="n"/>
      <c r="DZ1205" s="2" t="n"/>
      <c r="EA1205" s="2" t="n"/>
      <c r="EB1205" s="2" t="n"/>
      <c r="EC1205" s="2" t="n"/>
    </row>
    <row r="1206" ht="6.75" customHeight="1" s="118">
      <c r="A1206" s="2" t="n"/>
      <c r="B1206" s="2" t="n"/>
      <c r="C1206" s="2" t="n"/>
      <c r="D1206" s="2" t="n"/>
      <c r="E1206" s="143" t="n"/>
      <c r="K1206" s="144" t="n"/>
      <c r="L1206" s="143" t="n"/>
      <c r="AT1206" s="144"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43" t="n"/>
      <c r="BV1206" s="144" t="n"/>
      <c r="BW1206" s="143" t="n"/>
      <c r="CG1206" s="144" t="n"/>
      <c r="DU1206" s="144" t="n"/>
      <c r="DV1206" s="2" t="n"/>
      <c r="DW1206" s="2" t="n"/>
      <c r="DX1206" s="2" t="n"/>
      <c r="DY1206" s="2" t="n"/>
      <c r="DZ1206" s="2" t="n"/>
      <c r="EA1206" s="2" t="n"/>
      <c r="EB1206" s="2" t="n"/>
      <c r="EC1206" s="2" t="n"/>
    </row>
    <row r="1207" ht="3.75" customHeight="1" s="118">
      <c r="A1207" s="2" t="n"/>
      <c r="B1207" s="2" t="n"/>
      <c r="C1207" s="2" t="n"/>
      <c r="D1207" s="2" t="n"/>
      <c r="E1207" s="147" t="n"/>
      <c r="F1207" s="148" t="n"/>
      <c r="G1207" s="148" t="n"/>
      <c r="H1207" s="148" t="n"/>
      <c r="I1207" s="148" t="n"/>
      <c r="J1207" s="148" t="n"/>
      <c r="K1207" s="149" t="n"/>
      <c r="L1207" s="147" t="n"/>
      <c r="M1207" s="148" t="n"/>
      <c r="N1207" s="148" t="n"/>
      <c r="O1207" s="148" t="n"/>
      <c r="P1207" s="148" t="n"/>
      <c r="Q1207" s="148" t="n"/>
      <c r="R1207" s="148" t="n"/>
      <c r="S1207" s="148" t="n"/>
      <c r="T1207" s="148" t="n"/>
      <c r="U1207" s="148" t="n"/>
      <c r="X1207" s="148" t="n"/>
      <c r="Y1207" s="148" t="n"/>
      <c r="AC1207" s="148" t="n"/>
      <c r="AD1207" s="148" t="n"/>
      <c r="AH1207" s="148" t="n"/>
      <c r="AI1207" s="148" t="n"/>
      <c r="AJ1207" s="148" t="n"/>
      <c r="AK1207" s="148" t="n"/>
      <c r="AL1207" s="148" t="n"/>
      <c r="AM1207" s="148" t="n"/>
      <c r="AN1207" s="148" t="n"/>
      <c r="AO1207" s="148" t="n"/>
      <c r="AP1207" s="148" t="n"/>
      <c r="AQ1207" s="148" t="n"/>
      <c r="AR1207" s="148" t="n"/>
      <c r="AS1207" s="148" t="n"/>
      <c r="AT1207" s="149"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43" t="n"/>
      <c r="BV1207" s="144" t="n"/>
      <c r="BW1207" s="143" t="n"/>
      <c r="CG1207" s="144" t="n"/>
      <c r="DU1207" s="144" t="n"/>
      <c r="DV1207" s="2" t="n"/>
      <c r="DW1207" s="2" t="n"/>
      <c r="DX1207" s="2" t="n"/>
      <c r="DY1207" s="2" t="n"/>
      <c r="DZ1207" s="2" t="n"/>
      <c r="EA1207" s="2" t="n"/>
      <c r="EB1207" s="2" t="n"/>
      <c r="EC1207" s="2" t="n"/>
    </row>
    <row r="1208" ht="6.75" customHeight="1" s="118">
      <c r="A1208" s="2" t="n"/>
      <c r="B1208" s="2" t="n"/>
      <c r="C1208" s="2" t="n"/>
      <c r="D1208" s="2" t="n"/>
      <c r="E1208" s="161" t="inlineStr">
        <is>
          <t>ふ り が な</t>
        </is>
      </c>
      <c r="F1208" s="140" t="n"/>
      <c r="G1208" s="140" t="n"/>
      <c r="H1208" s="140" t="n"/>
      <c r="I1208" s="140" t="n"/>
      <c r="J1208" s="140" t="n"/>
      <c r="K1208" s="141" t="n"/>
      <c r="L1208" s="162">
        <f>計算!$J$16</f>
        <v/>
      </c>
      <c r="M1208" s="140" t="n"/>
      <c r="N1208" s="140" t="n"/>
      <c r="O1208" s="140" t="n"/>
      <c r="P1208" s="140" t="n"/>
      <c r="Q1208" s="140" t="n"/>
      <c r="R1208" s="140" t="n"/>
      <c r="S1208" s="140" t="n"/>
      <c r="T1208" s="140" t="n"/>
      <c r="U1208" s="140" t="n"/>
      <c r="V1208" s="140" t="n"/>
      <c r="W1208" s="140" t="n"/>
      <c r="X1208" s="140" t="n"/>
      <c r="Y1208" s="140" t="n"/>
      <c r="Z1208" s="140" t="n"/>
      <c r="AA1208" s="140" t="n"/>
      <c r="AB1208" s="140" t="n"/>
      <c r="AC1208" s="140" t="n"/>
      <c r="AD1208" s="140" t="n"/>
      <c r="AE1208" s="140" t="n"/>
      <c r="AF1208" s="140" t="n"/>
      <c r="AG1208" s="140" t="n"/>
      <c r="AH1208" s="140" t="n"/>
      <c r="AI1208" s="140" t="n"/>
      <c r="AJ1208" s="140" t="n"/>
      <c r="AK1208" s="140" t="n"/>
      <c r="AL1208" s="140" t="n"/>
      <c r="AM1208" s="140" t="n"/>
      <c r="AN1208" s="140" t="n"/>
      <c r="AO1208" s="140" t="n"/>
      <c r="AP1208" s="140" t="n"/>
      <c r="AQ1208" s="140" t="n"/>
      <c r="AR1208" s="140" t="n"/>
      <c r="AS1208" s="140" t="n"/>
      <c r="AT1208" s="140" t="n"/>
      <c r="AU1208" s="140" t="n"/>
      <c r="AV1208" s="140" t="n"/>
      <c r="AW1208" s="140" t="n"/>
      <c r="AX1208" s="140" t="n"/>
      <c r="AY1208" s="140" t="n"/>
      <c r="AZ1208" s="140" t="n"/>
      <c r="BA1208" s="140" t="n"/>
      <c r="BB1208" s="140" t="n"/>
      <c r="BC1208" s="140" t="n"/>
      <c r="BD1208" s="140" t="n"/>
      <c r="BE1208" s="140" t="n"/>
      <c r="BF1208" s="140" t="n"/>
      <c r="BG1208" s="140" t="n"/>
      <c r="BH1208" s="140" t="n"/>
      <c r="BI1208" s="141" t="n"/>
      <c r="BJ1208" s="2" t="n"/>
      <c r="BK1208" s="2" t="n"/>
      <c r="BL1208" s="2" t="n"/>
      <c r="BM1208" s="2" t="n"/>
      <c r="BN1208" s="2" t="n"/>
      <c r="BO1208" s="2" t="n"/>
      <c r="BP1208" s="143" t="n"/>
      <c r="BV1208" s="144" t="n"/>
      <c r="BW1208" s="143" t="n"/>
      <c r="CG1208" s="144" t="n"/>
      <c r="DU1208" s="144" t="n"/>
      <c r="DV1208" s="2" t="n"/>
      <c r="DW1208" s="2" t="n"/>
      <c r="DX1208" s="2" t="n"/>
      <c r="DY1208" s="2" t="n"/>
      <c r="DZ1208" s="2" t="n"/>
      <c r="EA1208" s="2" t="n"/>
      <c r="EB1208" s="2" t="n"/>
      <c r="EC1208" s="2" t="n"/>
    </row>
    <row r="1209" ht="6.75" customHeight="1" s="118">
      <c r="A1209" s="2" t="n"/>
      <c r="B1209" s="2" t="n"/>
      <c r="C1209" s="2" t="n"/>
      <c r="D1209" s="2" t="n"/>
      <c r="E1209" s="143" t="n"/>
      <c r="K1209" s="144" t="n"/>
      <c r="BI1209" s="144" t="n"/>
      <c r="BJ1209" s="2" t="n"/>
      <c r="BK1209" s="2" t="n"/>
      <c r="BL1209" s="2" t="n"/>
      <c r="BM1209" s="2" t="n"/>
      <c r="BN1209" s="2" t="n"/>
      <c r="BO1209" s="2" t="n"/>
      <c r="BP1209" s="143" t="n"/>
      <c r="BV1209" s="144" t="n"/>
      <c r="BW1209" s="143" t="n"/>
      <c r="CG1209" s="144" t="n"/>
      <c r="DU1209" s="144" t="n"/>
      <c r="DV1209" s="2" t="n"/>
      <c r="DW1209" s="2" t="n"/>
      <c r="DX1209" s="2" t="n"/>
      <c r="DY1209" s="2" t="n"/>
      <c r="DZ1209" s="2" t="n"/>
      <c r="EA1209" s="2" t="n"/>
      <c r="EB1209" s="2" t="n"/>
      <c r="EC1209" s="2" t="n"/>
    </row>
    <row r="1210" ht="6.75" customHeight="1" s="118">
      <c r="A1210" s="2" t="n"/>
      <c r="B1210" s="2" t="n"/>
      <c r="C1210" s="2" t="n"/>
      <c r="D1210" s="2" t="n"/>
      <c r="E1210" s="163" t="n"/>
      <c r="F1210" s="164" t="n"/>
      <c r="G1210" s="164" t="n"/>
      <c r="H1210" s="164" t="n"/>
      <c r="I1210" s="164" t="n"/>
      <c r="J1210" s="164" t="n"/>
      <c r="K1210" s="165" t="n"/>
      <c r="L1210" s="164" t="n"/>
      <c r="M1210" s="164" t="n"/>
      <c r="N1210" s="164" t="n"/>
      <c r="O1210" s="164" t="n"/>
      <c r="P1210" s="164" t="n"/>
      <c r="Q1210" s="164" t="n"/>
      <c r="R1210" s="164" t="n"/>
      <c r="S1210" s="164" t="n"/>
      <c r="T1210" s="164" t="n"/>
      <c r="U1210" s="164" t="n"/>
      <c r="V1210" s="164" t="n"/>
      <c r="W1210" s="164" t="n"/>
      <c r="X1210" s="164" t="n"/>
      <c r="Y1210" s="164" t="n"/>
      <c r="Z1210" s="164" t="n"/>
      <c r="AA1210" s="164" t="n"/>
      <c r="AB1210" s="164" t="n"/>
      <c r="AC1210" s="164" t="n"/>
      <c r="AD1210" s="164" t="n"/>
      <c r="AE1210" s="164" t="n"/>
      <c r="AF1210" s="164" t="n"/>
      <c r="AG1210" s="164" t="n"/>
      <c r="AH1210" s="164" t="n"/>
      <c r="AI1210" s="164" t="n"/>
      <c r="AJ1210" s="164" t="n"/>
      <c r="AK1210" s="164" t="n"/>
      <c r="AL1210" s="164" t="n"/>
      <c r="AM1210" s="164" t="n"/>
      <c r="AN1210" s="164" t="n"/>
      <c r="AO1210" s="164" t="n"/>
      <c r="AP1210" s="164" t="n"/>
      <c r="AQ1210" s="164" t="n"/>
      <c r="AR1210" s="164" t="n"/>
      <c r="AS1210" s="164" t="n"/>
      <c r="AT1210" s="164" t="n"/>
      <c r="AU1210" s="164" t="n"/>
      <c r="AV1210" s="164" t="n"/>
      <c r="AW1210" s="164" t="n"/>
      <c r="AX1210" s="164" t="n"/>
      <c r="AY1210" s="164" t="n"/>
      <c r="AZ1210" s="164" t="n"/>
      <c r="BA1210" s="164" t="n"/>
      <c r="BB1210" s="164" t="n"/>
      <c r="BC1210" s="164" t="n"/>
      <c r="BD1210" s="164" t="n"/>
      <c r="BE1210" s="164" t="n"/>
      <c r="BF1210" s="164" t="n"/>
      <c r="BG1210" s="164" t="n"/>
      <c r="BH1210" s="164" t="n"/>
      <c r="BI1210" s="165" t="n"/>
      <c r="BJ1210" s="2" t="n"/>
      <c r="BK1210" s="2" t="n"/>
      <c r="BL1210" s="2" t="n"/>
      <c r="BM1210" s="2" t="n"/>
      <c r="BN1210" s="2" t="n"/>
      <c r="BO1210" s="2" t="n"/>
      <c r="BP1210" s="143" t="n"/>
      <c r="BV1210" s="144" t="n"/>
      <c r="BW1210" s="143" t="n"/>
      <c r="CG1210" s="144" t="n"/>
      <c r="DU1210" s="144" t="n"/>
      <c r="DV1210" s="2" t="n"/>
      <c r="DW1210" s="2" t="n"/>
      <c r="DX1210" s="2" t="n"/>
      <c r="DY1210" s="2" t="n"/>
      <c r="DZ1210" s="2" t="n"/>
      <c r="EA1210" s="2" t="n"/>
      <c r="EB1210" s="2" t="n"/>
      <c r="EC1210" s="2" t="n"/>
    </row>
    <row r="1211" ht="6.75" customHeight="1" s="118">
      <c r="A1211" s="2" t="n"/>
      <c r="B1211" s="2" t="n"/>
      <c r="C1211" s="2" t="n"/>
      <c r="D1211" s="2" t="n"/>
      <c r="E1211" s="166" t="inlineStr">
        <is>
          <t>現住所</t>
        </is>
      </c>
      <c r="F1211" s="167" t="n"/>
      <c r="G1211" s="167" t="n"/>
      <c r="H1211" s="167" t="n"/>
      <c r="I1211" s="167" t="n"/>
      <c r="J1211" s="167" t="n"/>
      <c r="K1211" s="168" t="n"/>
      <c r="L1211" s="107" t="inlineStr">
        <is>
          <t>〒</t>
        </is>
      </c>
      <c r="M1211" s="167" t="n"/>
      <c r="N1211" s="167" t="n"/>
      <c r="O1211" s="167" t="n"/>
      <c r="P1211" s="169">
        <f>計算!$H$16</f>
        <v/>
      </c>
      <c r="Q1211" s="167" t="n"/>
      <c r="R1211" s="167" t="n"/>
      <c r="S1211" s="167" t="n"/>
      <c r="T1211" s="167" t="n"/>
      <c r="U1211" s="167" t="n"/>
      <c r="V1211" s="167" t="n"/>
      <c r="W1211" s="167" t="n"/>
      <c r="X1211" s="167" t="n"/>
      <c r="Y1211" s="167" t="n"/>
      <c r="Z1211" s="167" t="n"/>
      <c r="AA1211" s="167" t="n"/>
      <c r="AB1211" s="167" t="n"/>
      <c r="AC1211" s="167" t="n"/>
      <c r="AD1211" s="167" t="n"/>
      <c r="AE1211" s="167" t="n"/>
      <c r="AF1211" s="167" t="n"/>
      <c r="AG1211" s="167" t="n"/>
      <c r="AH1211" s="167" t="n"/>
      <c r="AI1211" s="167" t="n"/>
      <c r="AJ1211" s="167"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43" t="n"/>
      <c r="BV1211" s="144" t="n"/>
      <c r="BW1211" s="143" t="n"/>
      <c r="CG1211" s="144" t="n"/>
      <c r="DU1211" s="144" t="n"/>
      <c r="DV1211" s="2" t="n"/>
      <c r="DW1211" s="2" t="n"/>
      <c r="DX1211" s="2" t="n"/>
      <c r="DY1211" s="2" t="n"/>
      <c r="DZ1211" s="2" t="n"/>
      <c r="EA1211" s="2" t="n"/>
      <c r="EB1211" s="2" t="n"/>
      <c r="EC1211" s="2" t="n"/>
    </row>
    <row r="1212" ht="4.5" customHeight="1" s="118">
      <c r="A1212" s="2" t="n"/>
      <c r="B1212" s="2" t="n"/>
      <c r="C1212" s="2" t="n"/>
      <c r="D1212" s="2" t="n"/>
      <c r="E1212" s="143" t="n"/>
      <c r="K1212" s="144" t="n"/>
      <c r="L1212" s="143"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47" t="n"/>
      <c r="BQ1212" s="148" t="n"/>
      <c r="BR1212" s="148" t="n"/>
      <c r="BS1212" s="148" t="n"/>
      <c r="BT1212" s="148" t="n"/>
      <c r="BU1212" s="148" t="n"/>
      <c r="BV1212" s="149" t="n"/>
      <c r="BW1212" s="147" t="n"/>
      <c r="BX1212" s="148" t="n"/>
      <c r="BY1212" s="148" t="n"/>
      <c r="BZ1212" s="148" t="n"/>
      <c r="CA1212" s="148" t="n"/>
      <c r="CB1212" s="148" t="n"/>
      <c r="CC1212" s="148" t="n"/>
      <c r="CD1212" s="148" t="n"/>
      <c r="CE1212" s="148" t="n"/>
      <c r="CF1212" s="148" t="n"/>
      <c r="CG1212" s="149" t="n"/>
      <c r="DU1212" s="144" t="n"/>
      <c r="DV1212" s="2" t="n"/>
      <c r="DW1212" s="2" t="n"/>
      <c r="DX1212" s="2" t="n"/>
      <c r="DY1212" s="2" t="n"/>
      <c r="DZ1212" s="2" t="n"/>
      <c r="EA1212" s="2" t="n"/>
      <c r="EB1212" s="2" t="n"/>
      <c r="EC1212" s="2" t="n"/>
    </row>
    <row r="1213" ht="6.75" customHeight="1" s="118">
      <c r="A1213" s="2" t="n"/>
      <c r="B1213" s="2" t="n"/>
      <c r="C1213" s="2" t="n"/>
      <c r="D1213" s="2" t="n"/>
      <c r="E1213" s="143" t="n"/>
      <c r="K1213" s="144" t="n"/>
      <c r="L1213" s="143"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0" t="inlineStr">
        <is>
          <t>校内外の諸活動</t>
        </is>
      </c>
      <c r="BQ1213" s="140" t="n"/>
      <c r="BR1213" s="140" t="n"/>
      <c r="BS1213" s="140" t="n"/>
      <c r="BT1213" s="140" t="n"/>
      <c r="BU1213" s="140" t="n"/>
      <c r="BV1213" s="141" t="n"/>
      <c r="BW1213" s="171">
        <f>計算!$AQ$16</f>
        <v/>
      </c>
      <c r="BX1213" s="140" t="n"/>
      <c r="BY1213" s="140" t="n"/>
      <c r="BZ1213" s="140" t="n"/>
      <c r="CA1213" s="140" t="n"/>
      <c r="CB1213" s="140" t="n"/>
      <c r="CC1213" s="140" t="n"/>
      <c r="CD1213" s="140" t="n"/>
      <c r="CE1213" s="140" t="n"/>
      <c r="CF1213" s="140" t="n"/>
      <c r="CG1213" s="140" t="n"/>
      <c r="CH1213" s="140" t="n"/>
      <c r="CI1213" s="140" t="n"/>
      <c r="CJ1213" s="140" t="n"/>
      <c r="CK1213" s="140" t="n"/>
      <c r="CL1213" s="140" t="n"/>
      <c r="CM1213" s="140" t="n"/>
      <c r="CN1213" s="140" t="n"/>
      <c r="CO1213" s="140" t="n"/>
      <c r="CP1213" s="140" t="n"/>
      <c r="CQ1213" s="140" t="n"/>
      <c r="CR1213" s="140" t="n"/>
      <c r="CS1213" s="140" t="n"/>
      <c r="CT1213" s="140" t="n"/>
      <c r="CU1213" s="140" t="n"/>
      <c r="CV1213" s="140" t="n"/>
      <c r="CW1213" s="140" t="n"/>
      <c r="CX1213" s="140" t="n"/>
      <c r="CY1213" s="140" t="n"/>
      <c r="CZ1213" s="140" t="n"/>
      <c r="DA1213" s="140" t="n"/>
      <c r="DB1213" s="140" t="n"/>
      <c r="DC1213" s="140" t="n"/>
      <c r="DD1213" s="140" t="n"/>
      <c r="DE1213" s="140" t="n"/>
      <c r="DF1213" s="140" t="n"/>
      <c r="DG1213" s="140" t="n"/>
      <c r="DH1213" s="140" t="n"/>
      <c r="DI1213" s="140" t="n"/>
      <c r="DJ1213" s="140" t="n"/>
      <c r="DK1213" s="140" t="n"/>
      <c r="DL1213" s="140" t="n"/>
      <c r="DM1213" s="140" t="n"/>
      <c r="DN1213" s="140" t="n"/>
      <c r="DO1213" s="140" t="n"/>
      <c r="DP1213" s="140" t="n"/>
      <c r="DQ1213" s="140" t="n"/>
      <c r="DR1213" s="140" t="n"/>
      <c r="DS1213" s="140" t="n"/>
      <c r="DT1213" s="140" t="n"/>
      <c r="DU1213" s="141" t="n"/>
      <c r="DV1213" s="7" t="n"/>
      <c r="DW1213" s="2" t="n"/>
      <c r="DX1213" s="2" t="n"/>
      <c r="DY1213" s="2" t="n"/>
      <c r="DZ1213" s="2" t="n"/>
      <c r="EA1213" s="2" t="n"/>
      <c r="EB1213" s="2" t="n"/>
      <c r="EC1213" s="2" t="n"/>
    </row>
    <row r="1214" ht="6.75" customHeight="1" s="118">
      <c r="A1214" s="2" t="n"/>
      <c r="B1214" s="2" t="n"/>
      <c r="C1214" s="2" t="n"/>
      <c r="D1214" s="2" t="n"/>
      <c r="E1214" s="143" t="n"/>
      <c r="K1214" s="144" t="n"/>
      <c r="L1214" s="172">
        <f>計算!$I$16</f>
        <v/>
      </c>
      <c r="BI1214" s="144" t="n"/>
      <c r="BJ1214" s="2" t="n"/>
      <c r="BK1214" s="2" t="n"/>
      <c r="BL1214" s="2" t="n"/>
      <c r="BM1214" s="2" t="n"/>
      <c r="BN1214" s="2" t="n"/>
      <c r="BO1214" s="2" t="n"/>
      <c r="BP1214" s="143" t="n"/>
      <c r="BV1214" s="144" t="n"/>
      <c r="DU1214" s="144" t="n"/>
      <c r="DV1214" s="7" t="n"/>
      <c r="DW1214" s="2" t="n"/>
      <c r="DX1214" s="2" t="n"/>
      <c r="DY1214" s="2" t="n"/>
      <c r="DZ1214" s="2" t="n"/>
      <c r="EA1214" s="2" t="n"/>
      <c r="EB1214" s="2" t="n"/>
      <c r="EC1214" s="2" t="n"/>
    </row>
    <row r="1215" ht="6.75" customHeight="1" s="118">
      <c r="A1215" s="2" t="n"/>
      <c r="B1215" s="2" t="n"/>
      <c r="C1215" s="2" t="n"/>
      <c r="D1215" s="2" t="n"/>
      <c r="E1215" s="143" t="n"/>
      <c r="K1215" s="144" t="n"/>
      <c r="L1215" s="143" t="n"/>
      <c r="BI1215" s="144" t="n"/>
      <c r="BJ1215" s="2" t="n"/>
      <c r="BK1215" s="2" t="n"/>
      <c r="BL1215" s="2" t="n"/>
      <c r="BM1215" s="2" t="n"/>
      <c r="BN1215" s="2" t="n"/>
      <c r="BO1215" s="2" t="n"/>
      <c r="BP1215" s="143" t="n"/>
      <c r="BV1215" s="144" t="n"/>
      <c r="DU1215" s="144" t="n"/>
      <c r="DV1215" s="7" t="n"/>
      <c r="DW1215" s="2" t="n"/>
      <c r="DX1215" s="2" t="n"/>
      <c r="DY1215" s="2" t="n"/>
      <c r="DZ1215" s="2" t="n"/>
      <c r="EA1215" s="2" t="n"/>
      <c r="EB1215" s="2" t="n"/>
      <c r="EC1215" s="2" t="n"/>
    </row>
    <row r="1216" ht="6.75" customHeight="1" s="118">
      <c r="A1216" s="2" t="n"/>
      <c r="B1216" s="2" t="n"/>
      <c r="C1216" s="2" t="n"/>
      <c r="D1216" s="2" t="n"/>
      <c r="E1216" s="147" t="n"/>
      <c r="F1216" s="148" t="n"/>
      <c r="G1216" s="148" t="n"/>
      <c r="H1216" s="148" t="n"/>
      <c r="I1216" s="148" t="n"/>
      <c r="J1216" s="148" t="n"/>
      <c r="K1216" s="149" t="n"/>
      <c r="L1216" s="147" t="n"/>
      <c r="M1216" s="148" t="n"/>
      <c r="N1216" s="148" t="n"/>
      <c r="O1216" s="148" t="n"/>
      <c r="P1216" s="148" t="n"/>
      <c r="Q1216" s="148" t="n"/>
      <c r="R1216" s="148" t="n"/>
      <c r="S1216" s="148" t="n"/>
      <c r="T1216" s="148" t="n"/>
      <c r="U1216" s="148" t="n"/>
      <c r="V1216" s="148" t="n"/>
      <c r="W1216" s="148" t="n"/>
      <c r="X1216" s="148" t="n"/>
      <c r="Y1216" s="148" t="n"/>
      <c r="Z1216" s="148" t="n"/>
      <c r="AA1216" s="148" t="n"/>
      <c r="AB1216" s="148" t="n"/>
      <c r="AC1216" s="148" t="n"/>
      <c r="AD1216" s="148" t="n"/>
      <c r="AE1216" s="148" t="n"/>
      <c r="AF1216" s="148" t="n"/>
      <c r="AG1216" s="148" t="n"/>
      <c r="AH1216" s="148" t="n"/>
      <c r="AI1216" s="148" t="n"/>
      <c r="AJ1216" s="148" t="n"/>
      <c r="AK1216" s="148" t="n"/>
      <c r="AL1216" s="148" t="n"/>
      <c r="AM1216" s="148" t="n"/>
      <c r="AN1216" s="148" t="n"/>
      <c r="AO1216" s="148" t="n"/>
      <c r="AP1216" s="148" t="n"/>
      <c r="AQ1216" s="148" t="n"/>
      <c r="AR1216" s="148" t="n"/>
      <c r="AS1216" s="148" t="n"/>
      <c r="AT1216" s="148" t="n"/>
      <c r="AU1216" s="148" t="n"/>
      <c r="AV1216" s="148" t="n"/>
      <c r="AW1216" s="148" t="n"/>
      <c r="AX1216" s="148" t="n"/>
      <c r="AY1216" s="148" t="n"/>
      <c r="AZ1216" s="148" t="n"/>
      <c r="BA1216" s="148" t="n"/>
      <c r="BB1216" s="148" t="n"/>
      <c r="BC1216" s="148" t="n"/>
      <c r="BD1216" s="148" t="n"/>
      <c r="BE1216" s="148" t="n"/>
      <c r="BF1216" s="148" t="n"/>
      <c r="BG1216" s="148" t="n"/>
      <c r="BH1216" s="148" t="n"/>
      <c r="BI1216" s="149" t="n"/>
      <c r="BJ1216" s="2" t="n"/>
      <c r="BK1216" s="2" t="n"/>
      <c r="BL1216" s="2" t="n"/>
      <c r="BM1216" s="2" t="n"/>
      <c r="BN1216" s="2" t="n"/>
      <c r="BO1216" s="2" t="n"/>
      <c r="BP1216" s="143" t="n"/>
      <c r="BV1216" s="144" t="n"/>
      <c r="DU1216" s="144" t="n"/>
      <c r="DV1216" s="7" t="n"/>
      <c r="DW1216" s="2" t="n"/>
      <c r="DX1216" s="2" t="n"/>
      <c r="DY1216" s="2" t="n"/>
      <c r="DZ1216" s="2" t="n"/>
      <c r="EA1216" s="2" t="n"/>
      <c r="EB1216" s="2" t="n"/>
      <c r="EC1216" s="2" t="n"/>
    </row>
    <row r="1217" ht="6.75" customHeight="1" s="118">
      <c r="A1217" s="2" t="n"/>
      <c r="B1217" s="2" t="n"/>
      <c r="C1217" s="2" t="n"/>
      <c r="D1217" s="2" t="n"/>
      <c r="E1217" s="161" t="inlineStr">
        <is>
          <t>ふ り が な</t>
        </is>
      </c>
      <c r="F1217" s="140" t="n"/>
      <c r="G1217" s="140" t="n"/>
      <c r="H1217" s="140" t="n"/>
      <c r="I1217" s="140" t="n"/>
      <c r="J1217" s="140" t="n"/>
      <c r="K1217" s="141" t="n"/>
      <c r="L1217" s="162">
        <f>計算!$M$16</f>
        <v/>
      </c>
      <c r="M1217" s="140" t="n"/>
      <c r="N1217" s="140" t="n"/>
      <c r="O1217" s="140" t="n"/>
      <c r="P1217" s="140" t="n"/>
      <c r="Q1217" s="140" t="n"/>
      <c r="R1217" s="140" t="n"/>
      <c r="S1217" s="140" t="n"/>
      <c r="T1217" s="140" t="n"/>
      <c r="U1217" s="140" t="n"/>
      <c r="V1217" s="140" t="n"/>
      <c r="W1217" s="140" t="n"/>
      <c r="X1217" s="140" t="n"/>
      <c r="Y1217" s="140" t="n"/>
      <c r="Z1217" s="140" t="n"/>
      <c r="AA1217" s="140" t="n"/>
      <c r="AB1217" s="140" t="n"/>
      <c r="AC1217" s="140" t="n"/>
      <c r="AD1217" s="140" t="n"/>
      <c r="AE1217" s="140" t="n"/>
      <c r="AF1217" s="140" t="n"/>
      <c r="AG1217" s="140" t="n"/>
      <c r="AH1217" s="140" t="n"/>
      <c r="AI1217" s="140" t="n"/>
      <c r="AJ1217" s="140" t="n"/>
      <c r="AK1217" s="140" t="n"/>
      <c r="AL1217" s="140" t="n"/>
      <c r="AM1217" s="140" t="n"/>
      <c r="AN1217" s="140" t="n"/>
      <c r="AO1217" s="140" t="n"/>
      <c r="AP1217" s="140" t="n"/>
      <c r="AQ1217" s="140" t="n"/>
      <c r="AR1217" s="140" t="n"/>
      <c r="AS1217" s="140" t="n"/>
      <c r="AT1217" s="140" t="n"/>
      <c r="AU1217" s="140" t="n"/>
      <c r="AV1217" s="140" t="n"/>
      <c r="AW1217" s="140" t="n"/>
      <c r="AX1217" s="140" t="n"/>
      <c r="AY1217" s="140" t="n"/>
      <c r="AZ1217" s="140" t="n"/>
      <c r="BA1217" s="140" t="n"/>
      <c r="BB1217" s="140" t="n"/>
      <c r="BC1217" s="140" t="n"/>
      <c r="BD1217" s="140" t="n"/>
      <c r="BE1217" s="140" t="n"/>
      <c r="BF1217" s="140" t="n"/>
      <c r="BG1217" s="140" t="n"/>
      <c r="BH1217" s="140" t="n"/>
      <c r="BI1217" s="141" t="n"/>
      <c r="BJ1217" s="2" t="n"/>
      <c r="BK1217" s="2" t="n"/>
      <c r="BL1217" s="2" t="n"/>
      <c r="BM1217" s="2" t="n"/>
      <c r="BN1217" s="2" t="n"/>
      <c r="BO1217" s="2" t="n"/>
      <c r="BP1217" s="143" t="n"/>
      <c r="BV1217" s="144" t="n"/>
      <c r="DU1217" s="144" t="n"/>
      <c r="DV1217" s="7" t="n"/>
      <c r="DW1217" s="2" t="n"/>
      <c r="DX1217" s="2" t="n"/>
      <c r="DY1217" s="2" t="n"/>
      <c r="DZ1217" s="2" t="n"/>
      <c r="EA1217" s="2" t="n"/>
      <c r="EB1217" s="2" t="n"/>
      <c r="EC1217" s="2" t="n"/>
    </row>
    <row r="1218" ht="6.75" customHeight="1" s="118">
      <c r="A1218" s="2" t="n"/>
      <c r="B1218" s="2" t="n"/>
      <c r="C1218" s="2" t="n"/>
      <c r="D1218" s="2" t="n"/>
      <c r="E1218" s="143" t="n"/>
      <c r="K1218" s="144" t="n"/>
      <c r="BI1218" s="144" t="n"/>
      <c r="BJ1218" s="2" t="n"/>
      <c r="BK1218" s="2" t="n"/>
      <c r="BL1218" s="2" t="n"/>
      <c r="BM1218" s="2" t="n"/>
      <c r="BN1218" s="2" t="n"/>
      <c r="BO1218" s="2" t="n"/>
      <c r="BP1218" s="143" t="n"/>
      <c r="BV1218" s="144" t="n"/>
      <c r="DU1218" s="144" t="n"/>
      <c r="DV1218" s="7" t="n"/>
      <c r="DW1218" s="2" t="n"/>
      <c r="DX1218" s="2" t="n"/>
      <c r="DY1218" s="2" t="n"/>
      <c r="DZ1218" s="2" t="n"/>
      <c r="EA1218" s="2" t="n"/>
      <c r="EB1218" s="2" t="n"/>
      <c r="EC1218" s="2" t="n"/>
    </row>
    <row r="1219" ht="6.75" customHeight="1" s="118">
      <c r="A1219" s="2" t="n"/>
      <c r="B1219" s="2" t="n"/>
      <c r="C1219" s="2" t="n"/>
      <c r="D1219" s="2" t="n"/>
      <c r="E1219" s="163" t="n"/>
      <c r="F1219" s="164" t="n"/>
      <c r="G1219" s="164" t="n"/>
      <c r="H1219" s="164" t="n"/>
      <c r="I1219" s="164" t="n"/>
      <c r="J1219" s="164" t="n"/>
      <c r="K1219" s="165" t="n"/>
      <c r="L1219" s="164" t="n"/>
      <c r="M1219" s="164" t="n"/>
      <c r="N1219" s="164" t="n"/>
      <c r="O1219" s="164" t="n"/>
      <c r="P1219" s="164" t="n"/>
      <c r="Q1219" s="164" t="n"/>
      <c r="R1219" s="164" t="n"/>
      <c r="S1219" s="164" t="n"/>
      <c r="T1219" s="164" t="n"/>
      <c r="U1219" s="164" t="n"/>
      <c r="V1219" s="164" t="n"/>
      <c r="W1219" s="164" t="n"/>
      <c r="X1219" s="164" t="n"/>
      <c r="Y1219" s="164" t="n"/>
      <c r="Z1219" s="164" t="n"/>
      <c r="AA1219" s="164" t="n"/>
      <c r="AB1219" s="164" t="n"/>
      <c r="AC1219" s="164" t="n"/>
      <c r="AD1219" s="164" t="n"/>
      <c r="AE1219" s="164" t="n"/>
      <c r="AF1219" s="164" t="n"/>
      <c r="AG1219" s="164" t="n"/>
      <c r="AH1219" s="164" t="n"/>
      <c r="AI1219" s="164" t="n"/>
      <c r="AJ1219" s="164" t="n"/>
      <c r="AK1219" s="164" t="n"/>
      <c r="AL1219" s="164" t="n"/>
      <c r="AM1219" s="164" t="n"/>
      <c r="AN1219" s="164" t="n"/>
      <c r="AO1219" s="164" t="n"/>
      <c r="AP1219" s="164" t="n"/>
      <c r="AQ1219" s="164" t="n"/>
      <c r="AR1219" s="164" t="n"/>
      <c r="AS1219" s="164" t="n"/>
      <c r="AT1219" s="164" t="n"/>
      <c r="AU1219" s="164" t="n"/>
      <c r="AV1219" s="164" t="n"/>
      <c r="AW1219" s="164" t="n"/>
      <c r="AX1219" s="164" t="n"/>
      <c r="AY1219" s="164" t="n"/>
      <c r="AZ1219" s="164" t="n"/>
      <c r="BA1219" s="164" t="n"/>
      <c r="BB1219" s="164" t="n"/>
      <c r="BC1219" s="164" t="n"/>
      <c r="BD1219" s="164" t="n"/>
      <c r="BE1219" s="164" t="n"/>
      <c r="BF1219" s="164" t="n"/>
      <c r="BG1219" s="164" t="n"/>
      <c r="BH1219" s="164" t="n"/>
      <c r="BI1219" s="165" t="n"/>
      <c r="BJ1219" s="2" t="n"/>
      <c r="BK1219" s="2" t="n"/>
      <c r="BL1219" s="2" t="n"/>
      <c r="BM1219" s="2" t="n"/>
      <c r="BN1219" s="2" t="n"/>
      <c r="BO1219" s="2" t="n"/>
      <c r="BP1219" s="143" t="n"/>
      <c r="BV1219" s="144" t="n"/>
      <c r="DU1219" s="144" t="n"/>
      <c r="DV1219" s="7" t="n"/>
      <c r="DW1219" s="2" t="n"/>
      <c r="DX1219" s="2" t="n"/>
      <c r="DY1219" s="2" t="n"/>
      <c r="DZ1219" s="2" t="n"/>
      <c r="EA1219" s="2" t="n"/>
      <c r="EB1219" s="2" t="n"/>
      <c r="EC1219" s="2" t="n"/>
    </row>
    <row r="1220" ht="6.75" customHeight="1" s="118">
      <c r="A1220" s="2" t="n"/>
      <c r="B1220" s="2" t="n"/>
      <c r="C1220" s="2" t="n"/>
      <c r="D1220" s="2" t="n"/>
      <c r="E1220" s="166" t="inlineStr">
        <is>
          <t>連絡先</t>
        </is>
      </c>
      <c r="F1220" s="167" t="n"/>
      <c r="G1220" s="167" t="n"/>
      <c r="H1220" s="167" t="n"/>
      <c r="I1220" s="167" t="n"/>
      <c r="J1220" s="167" t="n"/>
      <c r="K1220" s="168" t="n"/>
      <c r="L1220" s="107" t="inlineStr">
        <is>
          <t>〒</t>
        </is>
      </c>
      <c r="M1220" s="167" t="n"/>
      <c r="N1220" s="167" t="n"/>
      <c r="O1220" s="167" t="n"/>
      <c r="P1220" s="173">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43" t="n"/>
      <c r="BV1220" s="144" t="n"/>
      <c r="DU1220" s="144" t="n"/>
      <c r="DV1220" s="7" t="n"/>
      <c r="DW1220" s="2" t="n"/>
      <c r="DX1220" s="2" t="n"/>
      <c r="DY1220" s="2" t="n"/>
      <c r="DZ1220" s="2" t="n"/>
      <c r="EA1220" s="2" t="n"/>
      <c r="EB1220" s="2" t="n"/>
      <c r="EC1220" s="2" t="n"/>
    </row>
    <row r="1221" ht="6.75" customHeight="1" s="118">
      <c r="A1221" s="2" t="n"/>
      <c r="B1221" s="2" t="n"/>
      <c r="C1221" s="2" t="n"/>
      <c r="D1221" s="2" t="n"/>
      <c r="E1221" s="143" t="n"/>
      <c r="K1221" s="144" t="n"/>
      <c r="L1221" s="143"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43" t="n"/>
      <c r="BV1221" s="144" t="n"/>
      <c r="DU1221" s="144" t="n"/>
      <c r="DV1221" s="7" t="n"/>
      <c r="DW1221" s="2" t="n"/>
      <c r="DX1221" s="2" t="n"/>
      <c r="DY1221" s="2" t="n"/>
      <c r="DZ1221" s="2" t="n"/>
      <c r="EA1221" s="2" t="n"/>
      <c r="EB1221" s="2" t="n"/>
      <c r="EC1221" s="2" t="n"/>
    </row>
    <row r="1222" ht="6.75" customHeight="1" s="118">
      <c r="A1222" s="2" t="n"/>
      <c r="B1222" s="2" t="n"/>
      <c r="C1222" s="2" t="n"/>
      <c r="D1222" s="2" t="n"/>
      <c r="E1222" s="143" t="n"/>
      <c r="K1222" s="144" t="n"/>
      <c r="L1222" s="143"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43" t="n"/>
      <c r="BV1222" s="144" t="n"/>
      <c r="DU1222" s="144" t="n"/>
      <c r="DV1222" s="7" t="n"/>
      <c r="DW1222" s="2" t="n"/>
      <c r="DX1222" s="2" t="n"/>
      <c r="DY1222" s="2" t="n"/>
      <c r="DZ1222" s="2" t="n"/>
      <c r="EA1222" s="2" t="n"/>
      <c r="EB1222" s="2" t="n"/>
      <c r="EC1222" s="2" t="n"/>
    </row>
    <row r="1223" ht="6.75" customHeight="1" s="118">
      <c r="A1223" s="2" t="n"/>
      <c r="B1223" s="2" t="n"/>
      <c r="C1223" s="2" t="n"/>
      <c r="D1223" s="2" t="n"/>
      <c r="E1223" s="143" t="n"/>
      <c r="K1223" s="144" t="n"/>
      <c r="L1223" s="174">
        <f>計算!$L$16</f>
        <v/>
      </c>
      <c r="BI1223" s="144" t="n"/>
      <c r="BJ1223" s="2" t="n"/>
      <c r="BK1223" s="2" t="n"/>
      <c r="BL1223" s="2" t="n"/>
      <c r="BM1223" s="2" t="n"/>
      <c r="BN1223" s="2" t="n"/>
      <c r="BO1223" s="2" t="n"/>
      <c r="BP1223" s="143" t="n"/>
      <c r="BV1223" s="144" t="n"/>
      <c r="DU1223" s="144" t="n"/>
      <c r="DV1223" s="7" t="n"/>
      <c r="DW1223" s="2" t="n"/>
      <c r="DX1223" s="2" t="n"/>
      <c r="DY1223" s="2" t="n"/>
      <c r="DZ1223" s="2" t="n"/>
      <c r="EA1223" s="2" t="n"/>
      <c r="EB1223" s="2" t="n"/>
      <c r="EC1223" s="2" t="n"/>
    </row>
    <row r="1224" ht="6.75" customHeight="1" s="118">
      <c r="A1224" s="2" t="n"/>
      <c r="B1224" s="2" t="n"/>
      <c r="C1224" s="2" t="n"/>
      <c r="D1224" s="2" t="n"/>
      <c r="E1224" s="147" t="n"/>
      <c r="F1224" s="148" t="n"/>
      <c r="G1224" s="148" t="n"/>
      <c r="H1224" s="148" t="n"/>
      <c r="I1224" s="148" t="n"/>
      <c r="J1224" s="148" t="n"/>
      <c r="K1224" s="149" t="n"/>
      <c r="L1224" s="148" t="n"/>
      <c r="M1224" s="148" t="n"/>
      <c r="N1224" s="148" t="n"/>
      <c r="O1224" s="148" t="n"/>
      <c r="P1224" s="148" t="n"/>
      <c r="Q1224" s="148" t="n"/>
      <c r="R1224" s="148" t="n"/>
      <c r="S1224" s="148" t="n"/>
      <c r="T1224" s="148" t="n"/>
      <c r="U1224" s="148" t="n"/>
      <c r="V1224" s="148" t="n"/>
      <c r="W1224" s="148" t="n"/>
      <c r="X1224" s="148" t="n"/>
      <c r="Y1224" s="148" t="n"/>
      <c r="Z1224" s="148" t="n"/>
      <c r="AA1224" s="148" t="n"/>
      <c r="AB1224" s="148" t="n"/>
      <c r="AC1224" s="148" t="n"/>
      <c r="AD1224" s="148" t="n"/>
      <c r="AE1224" s="148" t="n"/>
      <c r="AF1224" s="148" t="n"/>
      <c r="AG1224" s="148" t="n"/>
      <c r="AH1224" s="148" t="n"/>
      <c r="AI1224" s="148" t="n"/>
      <c r="AJ1224" s="148" t="n"/>
      <c r="AK1224" s="148" t="n"/>
      <c r="AL1224" s="148" t="n"/>
      <c r="AM1224" s="148" t="n"/>
      <c r="AN1224" s="148" t="n"/>
      <c r="AO1224" s="148" t="n"/>
      <c r="AP1224" s="148" t="n"/>
      <c r="AQ1224" s="148" t="n"/>
      <c r="AR1224" s="148" t="n"/>
      <c r="AS1224" s="148" t="n"/>
      <c r="AT1224" s="148" t="n"/>
      <c r="AU1224" s="148" t="n"/>
      <c r="AV1224" s="148" t="n"/>
      <c r="AW1224" s="148" t="n"/>
      <c r="AX1224" s="148" t="n"/>
      <c r="AY1224" s="148" t="n"/>
      <c r="AZ1224" s="148" t="n"/>
      <c r="BA1224" s="148" t="n"/>
      <c r="BB1224" s="148" t="n"/>
      <c r="BC1224" s="148" t="n"/>
      <c r="BD1224" s="148" t="n"/>
      <c r="BE1224" s="148" t="n"/>
      <c r="BF1224" s="148" t="n"/>
      <c r="BG1224" s="148" t="n"/>
      <c r="BH1224" s="148" t="n"/>
      <c r="BI1224" s="149" t="n"/>
      <c r="BJ1224" s="2" t="n"/>
      <c r="BK1224" s="2" t="n"/>
      <c r="BL1224" s="2" t="n"/>
      <c r="BM1224" s="2" t="n"/>
      <c r="BN1224" s="2" t="n"/>
      <c r="BO1224" s="2" t="n"/>
      <c r="BP1224" s="143" t="n"/>
      <c r="BV1224" s="144" t="n"/>
      <c r="DU1224" s="144"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43" t="n"/>
      <c r="BV1225" s="144" t="n"/>
      <c r="DU1225" s="144"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43" t="n"/>
      <c r="BV1226" s="144" t="n"/>
      <c r="DU1226" s="144"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43" t="n"/>
      <c r="BV1227" s="144" t="n"/>
      <c r="DU1227" s="144"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43" t="n"/>
      <c r="BV1228" s="144" t="n"/>
      <c r="DU1228" s="144"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43" t="n"/>
      <c r="BV1229" s="144" t="n"/>
      <c r="DU1229" s="144"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75" t="n"/>
      <c r="BQ1230" s="140" t="n"/>
      <c r="BR1230" s="176" t="n"/>
      <c r="BS1230" s="140" t="n"/>
      <c r="BT1230" s="140" t="n"/>
      <c r="BU1230" s="28" t="n"/>
      <c r="BV1230" s="29" t="n"/>
      <c r="BW1230" s="177">
        <f>計算!$AR$16</f>
        <v/>
      </c>
      <c r="BX1230" s="140" t="n"/>
      <c r="BY1230" s="140" t="n"/>
      <c r="BZ1230" s="140" t="n"/>
      <c r="CA1230" s="140" t="n"/>
      <c r="CB1230" s="140" t="n"/>
      <c r="CC1230" s="140" t="n"/>
      <c r="CD1230" s="140" t="n"/>
      <c r="CE1230" s="140" t="n"/>
      <c r="CF1230" s="140" t="n"/>
      <c r="CG1230" s="140" t="n"/>
      <c r="CH1230" s="140" t="n"/>
      <c r="CI1230" s="140" t="n"/>
      <c r="CJ1230" s="140" t="n"/>
      <c r="CK1230" s="140" t="n"/>
      <c r="CL1230" s="140" t="n"/>
      <c r="CM1230" s="140" t="n"/>
      <c r="CN1230" s="140" t="n"/>
      <c r="CO1230" s="140" t="n"/>
      <c r="CP1230" s="140" t="n"/>
      <c r="CQ1230" s="140" t="n"/>
      <c r="CR1230" s="140" t="n"/>
      <c r="CS1230" s="140" t="n"/>
      <c r="CT1230" s="140" t="n"/>
      <c r="CU1230" s="140" t="n"/>
      <c r="CV1230" s="140" t="n"/>
      <c r="CW1230" s="140" t="n"/>
      <c r="CX1230" s="140" t="n"/>
      <c r="CY1230" s="140" t="n"/>
      <c r="CZ1230" s="140" t="n"/>
      <c r="DA1230" s="140" t="n"/>
      <c r="DB1230" s="140" t="n"/>
      <c r="DC1230" s="140" t="n"/>
      <c r="DD1230" s="140" t="n"/>
      <c r="DE1230" s="140" t="n"/>
      <c r="DF1230" s="140" t="n"/>
      <c r="DG1230" s="140" t="n"/>
      <c r="DH1230" s="140" t="n"/>
      <c r="DI1230" s="140" t="n"/>
      <c r="DJ1230" s="140" t="n"/>
      <c r="DK1230" s="140" t="n"/>
      <c r="DL1230" s="140" t="n"/>
      <c r="DM1230" s="140" t="n"/>
      <c r="DN1230" s="140" t="n"/>
      <c r="DO1230" s="140" t="n"/>
      <c r="DP1230" s="140" t="n"/>
      <c r="DQ1230" s="140" t="n"/>
      <c r="DR1230" s="140" t="n"/>
      <c r="DS1230" s="140" t="n"/>
      <c r="DT1230" s="140" t="n"/>
      <c r="DU1230" s="141"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43" t="n"/>
      <c r="BU1231" s="31" t="n"/>
      <c r="BV1231" s="32" t="n"/>
      <c r="DU1231" s="144"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43" t="n"/>
      <c r="BU1232" s="72" t="n"/>
      <c r="BV1232" s="144" t="n"/>
      <c r="DU1232" s="144"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43" t="n"/>
      <c r="BV1233" s="144" t="n"/>
      <c r="DU1233" s="144"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43" t="n"/>
      <c r="BV1234" s="144" t="n"/>
      <c r="DU1234" s="144"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43" t="n"/>
      <c r="BV1235" s="144" t="n"/>
      <c r="DU1235" s="144" t="n"/>
      <c r="DV1235" s="7" t="n"/>
      <c r="DW1235" s="2" t="n"/>
      <c r="DX1235" s="2" t="n"/>
      <c r="DY1235" s="2" t="n"/>
      <c r="DZ1235" s="2" t="n"/>
      <c r="EA1235" s="2" t="n"/>
      <c r="EB1235" s="2" t="n"/>
      <c r="EC1235" s="2" t="n"/>
    </row>
    <row r="1236" ht="6.75" customHeight="1" s="118">
      <c r="A1236" s="2" t="n"/>
      <c r="B1236" s="2" t="n"/>
      <c r="C1236" s="2" t="n"/>
      <c r="D1236" s="2" t="n"/>
      <c r="E1236" s="178" t="inlineStr">
        <is>
          <t>在籍校</t>
        </is>
      </c>
      <c r="F1236" s="140" t="n"/>
      <c r="G1236" s="140" t="n"/>
      <c r="H1236" s="140" t="n"/>
      <c r="I1236" s="140" t="n"/>
      <c r="J1236" s="140" t="n"/>
      <c r="K1236" s="141"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0" t="n"/>
      <c r="AY1236" s="140" t="n"/>
      <c r="AZ1236" s="140" t="n"/>
      <c r="BA1236" s="140" t="n"/>
      <c r="BB1236" s="140" t="n"/>
      <c r="BC1236" s="140" t="n"/>
      <c r="BD1236" s="140" t="n"/>
      <c r="BE1236" s="140" t="n"/>
      <c r="BF1236" s="140" t="n"/>
      <c r="BG1236" s="140" t="n"/>
      <c r="BH1236" s="140" t="n"/>
      <c r="BI1236" s="141" t="n"/>
      <c r="BJ1236" s="2" t="n"/>
      <c r="BK1236" s="2" t="n"/>
      <c r="BL1236" s="2" t="n"/>
      <c r="BM1236" s="2" t="n"/>
      <c r="BN1236" s="2" t="n"/>
      <c r="BO1236" s="2" t="n"/>
      <c r="BP1236" s="143" t="n"/>
      <c r="BV1236" s="144" t="n"/>
      <c r="DU1236" s="144" t="n"/>
      <c r="DV1236" s="2" t="n"/>
      <c r="DW1236" s="2" t="n"/>
      <c r="DX1236" s="2" t="n"/>
      <c r="DY1236" s="2" t="n"/>
      <c r="DZ1236" s="2" t="n"/>
      <c r="EA1236" s="2" t="n"/>
      <c r="EB1236" s="2" t="n"/>
      <c r="EC1236" s="2" t="n"/>
    </row>
    <row r="1237" ht="6.75" customHeight="1" s="118">
      <c r="A1237" s="2" t="n"/>
      <c r="B1237" s="2" t="n"/>
      <c r="C1237" s="2" t="n"/>
      <c r="D1237" s="2" t="n"/>
      <c r="E1237" s="143" t="n"/>
      <c r="K1237" s="144" t="n"/>
      <c r="L1237" s="36" t="n"/>
      <c r="M1237" s="19" t="n"/>
      <c r="N1237" s="19" t="n"/>
      <c r="O1237" s="19" t="n"/>
      <c r="P1237" s="19" t="n"/>
      <c r="Q1237" s="19" t="n"/>
      <c r="R1237" s="19" t="n"/>
      <c r="S1237" s="19" t="n"/>
      <c r="T1237" s="19" t="n"/>
      <c r="U1237" s="19" t="n"/>
      <c r="V1237" s="19" t="n"/>
      <c r="W1237" s="19" t="n"/>
      <c r="X1237" s="37" t="n"/>
      <c r="Y1237" s="179">
        <f>計算!$N$16</f>
        <v/>
      </c>
      <c r="BI1237" s="144" t="n"/>
      <c r="BJ1237" s="2" t="n"/>
      <c r="BK1237" s="2" t="n"/>
      <c r="BL1237" s="2" t="n"/>
      <c r="BM1237" s="2" t="n"/>
      <c r="BN1237" s="2" t="n"/>
      <c r="BO1237" s="2" t="n"/>
      <c r="BP1237" s="143" t="n"/>
      <c r="BV1237" s="144" t="n"/>
      <c r="DU1237" s="144" t="n"/>
      <c r="DV1237" s="2" t="n"/>
      <c r="DW1237" s="2" t="n"/>
      <c r="DX1237" s="2" t="n"/>
      <c r="DY1237" s="2" t="n"/>
      <c r="DZ1237" s="2" t="n"/>
      <c r="EA1237" s="2" t="n"/>
      <c r="EB1237" s="2" t="n"/>
      <c r="EC1237" s="2" t="n"/>
    </row>
    <row r="1238" ht="6.75" customHeight="1" s="118">
      <c r="A1238" s="2" t="n"/>
      <c r="B1238" s="2" t="n"/>
      <c r="C1238" s="2" t="n"/>
      <c r="D1238" s="2" t="n"/>
      <c r="E1238" s="143" t="n"/>
      <c r="K1238" s="144" t="n"/>
      <c r="L1238" s="36" t="n"/>
      <c r="M1238" s="19" t="n"/>
      <c r="N1238" s="19" t="n"/>
      <c r="O1238" s="19" t="n"/>
      <c r="P1238" s="180">
        <f>IF(計算!$B$16="","",設定!$B$6)&amp;""</f>
        <v/>
      </c>
      <c r="S1238" s="11" t="n"/>
      <c r="T1238" s="11" t="n"/>
      <c r="U1238" s="181">
        <f>IF(計算!$B$16="","",設定!$B$7)&amp;""</f>
        <v/>
      </c>
      <c r="W1238" s="11" t="n"/>
      <c r="X1238" s="12" t="n"/>
      <c r="Y1238" s="143" t="n"/>
      <c r="BI1238" s="144" t="n"/>
      <c r="BJ1238" s="2" t="n"/>
      <c r="BK1238" s="2" t="n"/>
      <c r="BL1238" s="2" t="n"/>
      <c r="BM1238" s="2" t="n"/>
      <c r="BN1238" s="2" t="n"/>
      <c r="BO1238" s="2" t="n"/>
      <c r="BP1238" s="143" t="n"/>
      <c r="BV1238" s="144" t="n"/>
      <c r="DU1238" s="144" t="n"/>
      <c r="DV1238" s="2" t="n"/>
      <c r="DW1238" s="2" t="n"/>
      <c r="DX1238" s="2" t="n"/>
      <c r="DY1238" s="2" t="n"/>
      <c r="DZ1238" s="2" t="n"/>
      <c r="EA1238" s="2" t="n"/>
      <c r="EB1238" s="2" t="n"/>
      <c r="EC1238" s="2" t="n"/>
    </row>
    <row r="1239" ht="6.75" customHeight="1" s="118">
      <c r="A1239" s="2" t="n"/>
      <c r="B1239" s="2" t="n"/>
      <c r="C1239" s="2" t="n"/>
      <c r="D1239" s="2" t="n"/>
      <c r="E1239" s="143" t="n"/>
      <c r="K1239" s="144" t="n"/>
      <c r="L1239" s="92" t="inlineStr">
        <is>
          <t>令和</t>
        </is>
      </c>
      <c r="S1239" s="52" t="inlineStr">
        <is>
          <t>年</t>
        </is>
      </c>
      <c r="W1239" s="53" t="inlineStr">
        <is>
          <t>月</t>
        </is>
      </c>
      <c r="X1239" s="144" t="n"/>
      <c r="Y1239" s="143" t="n"/>
      <c r="BI1239" s="144" t="n"/>
      <c r="BJ1239" s="2" t="n"/>
      <c r="BK1239" s="2" t="n"/>
      <c r="BL1239" s="2" t="n"/>
      <c r="BM1239" s="2" t="n"/>
      <c r="BN1239" s="2" t="n"/>
      <c r="BO1239" s="2" t="n"/>
      <c r="BP1239" s="143" t="n"/>
      <c r="BV1239" s="144" t="n"/>
      <c r="DU1239" s="144" t="n"/>
      <c r="DV1239" s="2" t="n"/>
      <c r="DW1239" s="2" t="n"/>
      <c r="DX1239" s="2" t="n"/>
      <c r="DY1239" s="2" t="n"/>
      <c r="DZ1239" s="2" t="n"/>
      <c r="EA1239" s="2" t="n"/>
      <c r="EB1239" s="2" t="n"/>
      <c r="EC1239" s="2" t="n"/>
    </row>
    <row r="1240" ht="6.75" customHeight="1" s="118">
      <c r="A1240" s="2" t="n"/>
      <c r="B1240" s="2" t="n"/>
      <c r="C1240" s="2" t="n"/>
      <c r="D1240" s="2" t="n"/>
      <c r="E1240" s="143" t="n"/>
      <c r="K1240" s="144" t="n"/>
      <c r="L1240" s="143" t="n"/>
      <c r="X1240" s="144" t="n"/>
      <c r="Y1240" s="143" t="n"/>
      <c r="AW1240" s="75" t="inlineStr">
        <is>
          <t>卒業</t>
        </is>
      </c>
      <c r="BI1240" s="144" t="n"/>
      <c r="BJ1240" s="2" t="n"/>
      <c r="BK1240" s="2" t="n"/>
      <c r="BL1240" s="2" t="n"/>
      <c r="BM1240" s="2" t="n"/>
      <c r="BN1240" s="2" t="n"/>
      <c r="BO1240" s="2" t="n"/>
      <c r="BP1240" s="143" t="n"/>
      <c r="BV1240" s="144" t="n"/>
      <c r="DU1240" s="144" t="n"/>
      <c r="DV1240" s="2" t="n"/>
      <c r="DW1240" s="2" t="n"/>
      <c r="DX1240" s="2" t="n"/>
      <c r="DY1240" s="2" t="n"/>
      <c r="DZ1240" s="2" t="n"/>
      <c r="EA1240" s="2" t="n"/>
      <c r="EB1240" s="2" t="n"/>
      <c r="EC1240" s="2" t="n"/>
    </row>
    <row r="1241" ht="6.75" customHeight="1" s="118">
      <c r="A1241" s="2" t="n"/>
      <c r="B1241" s="2" t="n"/>
      <c r="C1241" s="2" t="n"/>
      <c r="D1241" s="2" t="n"/>
      <c r="E1241" s="143" t="n"/>
      <c r="K1241" s="144" t="n"/>
      <c r="L1241" s="36" t="n"/>
      <c r="M1241" s="19" t="n"/>
      <c r="N1241" s="19" t="n"/>
      <c r="O1241" s="19" t="n"/>
      <c r="P1241" s="19" t="n"/>
      <c r="Q1241" s="19" t="n"/>
      <c r="R1241" s="19" t="n"/>
      <c r="S1241" s="19" t="n"/>
      <c r="T1241" s="19" t="n"/>
      <c r="U1241" s="19" t="n"/>
      <c r="V1241" s="19" t="n"/>
      <c r="W1241" s="19" t="n"/>
      <c r="X1241" s="37" t="n"/>
      <c r="Y1241" s="143" t="n"/>
      <c r="BI1241" s="144" t="n"/>
      <c r="BJ1241" s="2" t="n"/>
      <c r="BK1241" s="2" t="n"/>
      <c r="BL1241" s="2" t="n"/>
      <c r="BM1241" s="2" t="n"/>
      <c r="BN1241" s="2" t="n"/>
      <c r="BO1241" s="2" t="n"/>
      <c r="BP1241" s="143" t="n"/>
      <c r="BV1241" s="144" t="n"/>
      <c r="DU1241" s="144" t="n"/>
      <c r="DV1241" s="2" t="n"/>
      <c r="DW1241" s="2" t="n"/>
      <c r="DX1241" s="2" t="n"/>
      <c r="DY1241" s="2" t="n"/>
      <c r="DZ1241" s="2" t="n"/>
      <c r="EA1241" s="2" t="n"/>
      <c r="EB1241" s="2" t="n"/>
      <c r="EC1241" s="2" t="n"/>
    </row>
    <row r="1242" ht="6.75" customHeight="1" s="118">
      <c r="A1242" s="2" t="n"/>
      <c r="B1242" s="2" t="n"/>
      <c r="C1242" s="2" t="n"/>
      <c r="D1242" s="2" t="n"/>
      <c r="E1242" s="143" t="n"/>
      <c r="K1242" s="144" t="n"/>
      <c r="L1242" s="36" t="n"/>
      <c r="M1242" s="19" t="n"/>
      <c r="N1242" s="19" t="n"/>
      <c r="O1242" s="19" t="n"/>
      <c r="P1242" s="19" t="n"/>
      <c r="Q1242" s="19" t="n"/>
      <c r="R1242" s="19" t="n"/>
      <c r="S1242" s="19" t="n"/>
      <c r="T1242" s="19" t="n"/>
      <c r="U1242" s="19" t="n"/>
      <c r="V1242" s="19" t="n"/>
      <c r="W1242" s="19" t="n"/>
      <c r="X1242" s="37" t="n"/>
      <c r="Y1242" s="143" t="n"/>
      <c r="BI1242" s="144" t="n"/>
      <c r="BJ1242" s="2" t="n"/>
      <c r="BK1242" s="2" t="n"/>
      <c r="BL1242" s="2" t="n"/>
      <c r="BM1242" s="2" t="n"/>
      <c r="BN1242" s="2" t="n"/>
      <c r="BO1242" s="2" t="n"/>
      <c r="BP1242" s="143" t="n"/>
      <c r="BV1242" s="144" t="n"/>
      <c r="DU1242" s="144" t="n"/>
      <c r="DV1242" s="2" t="n"/>
      <c r="DW1242" s="2" t="n"/>
      <c r="DX1242" s="2" t="n"/>
      <c r="DY1242" s="2" t="n"/>
      <c r="DZ1242" s="2" t="n"/>
      <c r="EA1242" s="2" t="n"/>
      <c r="EB1242" s="2" t="n"/>
      <c r="EC1242" s="2" t="n"/>
    </row>
    <row r="1243" ht="6.75" customHeight="1" s="118">
      <c r="A1243" s="2" t="n"/>
      <c r="B1243" s="2" t="n"/>
      <c r="C1243" s="2" t="n"/>
      <c r="D1243" s="2" t="n"/>
      <c r="E1243" s="147" t="n"/>
      <c r="F1243" s="148" t="n"/>
      <c r="G1243" s="148" t="n"/>
      <c r="H1243" s="148" t="n"/>
      <c r="I1243" s="148" t="n"/>
      <c r="J1243" s="148" t="n"/>
      <c r="K1243" s="149"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48" t="n"/>
      <c r="AX1243" s="148" t="n"/>
      <c r="AY1243" s="148" t="n"/>
      <c r="AZ1243" s="148" t="n"/>
      <c r="BA1243" s="148" t="n"/>
      <c r="BB1243" s="148" t="n"/>
      <c r="BC1243" s="148" t="n"/>
      <c r="BD1243" s="148" t="n"/>
      <c r="BE1243" s="148" t="n"/>
      <c r="BF1243" s="148" t="n"/>
      <c r="BG1243" s="148" t="n"/>
      <c r="BH1243" s="148" t="n"/>
      <c r="BI1243" s="149" t="n"/>
      <c r="BJ1243" s="2" t="n"/>
      <c r="BK1243" s="2" t="n"/>
      <c r="BL1243" s="2" t="n"/>
      <c r="BM1243" s="2" t="n"/>
      <c r="BN1243" s="2" t="n"/>
      <c r="BO1243" s="2" t="n"/>
      <c r="BP1243" s="143" t="n"/>
      <c r="BV1243" s="144" t="n"/>
      <c r="DU1243" s="144"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0" t="n"/>
      <c r="U1244" s="17" t="n"/>
      <c r="V1244" s="17" t="n"/>
      <c r="W1244" s="76" t="n"/>
      <c r="X1244" s="140"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43" t="n"/>
      <c r="BV1244" s="144" t="n"/>
      <c r="DU1244" s="144"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43" t="n"/>
      <c r="BV1245" s="144" t="n"/>
      <c r="DU1245" s="144"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43" t="n"/>
      <c r="BV1246" s="144" t="n"/>
      <c r="DU1246" s="144" t="n"/>
      <c r="DV1246" s="2" t="n"/>
      <c r="DW1246" s="2" t="n"/>
      <c r="DX1246" s="2" t="n"/>
      <c r="DY1246" s="2" t="n"/>
      <c r="DZ1246" s="2" t="n"/>
      <c r="EA1246" s="2" t="n"/>
      <c r="EB1246" s="2" t="n"/>
      <c r="EC1246" s="2" t="n"/>
    </row>
    <row r="1247" ht="6.75" customHeight="1" s="118">
      <c r="A1247" s="2" t="n"/>
      <c r="B1247" s="2" t="n"/>
      <c r="C1247" s="2" t="n"/>
      <c r="D1247" s="2" t="n"/>
      <c r="E1247" s="182" t="inlineStr">
        <is>
          <t>職　歴</t>
        </is>
      </c>
      <c r="K1247" s="144" t="n"/>
      <c r="L1247" s="54" t="inlineStr">
        <is>
          <t>平成</t>
        </is>
      </c>
      <c r="M1247" s="140" t="n"/>
      <c r="N1247" s="140" t="n"/>
      <c r="O1247" s="140" t="n"/>
      <c r="P1247" s="19" t="n"/>
      <c r="Q1247" s="19" t="n"/>
      <c r="R1247" s="19" t="n"/>
      <c r="S1247" s="19" t="n"/>
      <c r="T1247" s="19" t="n"/>
      <c r="U1247" s="19" t="n"/>
      <c r="V1247" s="19" t="n"/>
      <c r="W1247" s="19" t="n"/>
      <c r="X1247" s="37" t="n"/>
      <c r="Y1247" s="172">
        <f>計算!$AV$16</f>
        <v/>
      </c>
      <c r="BI1247" s="144" t="n"/>
      <c r="BJ1247" s="2" t="n"/>
      <c r="BK1247" s="2" t="n"/>
      <c r="BL1247" s="2" t="n"/>
      <c r="BM1247" s="2" t="n"/>
      <c r="BN1247" s="2" t="n"/>
      <c r="BO1247" s="2" t="n"/>
      <c r="BP1247" s="143" t="n"/>
      <c r="BV1247" s="144" t="n"/>
      <c r="DU1247" s="144" t="n"/>
      <c r="DV1247" s="2" t="n"/>
      <c r="DW1247" s="2" t="n"/>
      <c r="DX1247" s="2" t="n"/>
      <c r="DY1247" s="2" t="n"/>
      <c r="DZ1247" s="2" t="n"/>
      <c r="EA1247" s="2" t="n"/>
      <c r="EB1247" s="2" t="n"/>
      <c r="EC1247" s="2" t="n"/>
    </row>
    <row r="1248" ht="6.75" customHeight="1" s="118">
      <c r="A1248" s="2" t="n"/>
      <c r="B1248" s="2" t="n"/>
      <c r="C1248" s="2" t="n"/>
      <c r="D1248" s="2" t="n"/>
      <c r="E1248" s="143" t="n"/>
      <c r="K1248" s="144" t="n"/>
      <c r="L1248" s="143" t="n"/>
      <c r="P1248" s="19" t="n"/>
      <c r="Q1248" s="19" t="n"/>
      <c r="R1248" s="19" t="n"/>
      <c r="S1248" s="19" t="n"/>
      <c r="T1248" s="19" t="n"/>
      <c r="U1248" s="19" t="n"/>
      <c r="V1248" s="19" t="n"/>
      <c r="W1248" s="19" t="n"/>
      <c r="X1248" s="37" t="n"/>
      <c r="Y1248" s="143" t="n"/>
      <c r="BI1248" s="144" t="n"/>
      <c r="BJ1248" s="2" t="n"/>
      <c r="BK1248" s="2" t="n"/>
      <c r="BL1248" s="2" t="n"/>
      <c r="BM1248" s="2" t="n"/>
      <c r="BN1248" s="2" t="n"/>
      <c r="BO1248" s="2" t="n"/>
      <c r="BP1248" s="143" t="n"/>
      <c r="BV1248" s="144" t="n"/>
      <c r="DU1248" s="144" t="n"/>
      <c r="DV1248" s="2" t="n"/>
      <c r="DW1248" s="2" t="n"/>
      <c r="DX1248" s="2" t="n"/>
      <c r="DY1248" s="2" t="n"/>
      <c r="DZ1248" s="2" t="n"/>
      <c r="EA1248" s="2" t="n"/>
      <c r="EB1248" s="2" t="n"/>
      <c r="EC1248" s="2" t="n"/>
    </row>
    <row r="1249" ht="6.75" customHeight="1" s="118">
      <c r="A1249" s="2" t="n"/>
      <c r="B1249" s="2" t="n"/>
      <c r="C1249" s="2" t="n"/>
      <c r="D1249" s="2" t="n"/>
      <c r="E1249" s="143" t="n"/>
      <c r="K1249" s="144" t="n"/>
      <c r="L1249" s="143" t="n"/>
      <c r="P1249" s="180">
        <f>計算!$AT$16</f>
        <v/>
      </c>
      <c r="S1249" s="52" t="inlineStr">
        <is>
          <t>年</t>
        </is>
      </c>
      <c r="U1249" s="181">
        <f>計算!$AU$16</f>
        <v/>
      </c>
      <c r="W1249" s="53" t="inlineStr">
        <is>
          <t>月</t>
        </is>
      </c>
      <c r="X1249" s="144" t="n"/>
      <c r="Y1249" s="143" t="n"/>
      <c r="BI1249" s="144" t="n"/>
      <c r="BJ1249" s="2" t="n"/>
      <c r="BK1249" s="2" t="n"/>
      <c r="BL1249" s="2" t="n"/>
      <c r="BM1249" s="2" t="n"/>
      <c r="BN1249" s="2" t="n"/>
      <c r="BO1249" s="2" t="n"/>
      <c r="BP1249" s="143" t="n"/>
      <c r="BV1249" s="144" t="n"/>
      <c r="DU1249" s="144" t="n"/>
      <c r="DV1249" s="2" t="n"/>
      <c r="DW1249" s="2" t="n"/>
      <c r="DX1249" s="2" t="n"/>
      <c r="DY1249" s="2" t="n"/>
      <c r="DZ1249" s="2" t="n"/>
      <c r="EA1249" s="2" t="n"/>
      <c r="EB1249" s="2" t="n"/>
      <c r="EC1249" s="2" t="n"/>
    </row>
    <row r="1250" ht="6.75" customHeight="1" s="118">
      <c r="A1250" s="2" t="n"/>
      <c r="B1250" s="2" t="n"/>
      <c r="C1250" s="2" t="n"/>
      <c r="D1250" s="2" t="n"/>
      <c r="E1250" s="143" t="n"/>
      <c r="K1250" s="144" t="n"/>
      <c r="L1250" s="49" t="inlineStr">
        <is>
          <t>令和</t>
        </is>
      </c>
      <c r="X1250" s="144" t="n"/>
      <c r="Y1250" s="143" t="n"/>
      <c r="BI1250" s="144" t="n"/>
      <c r="BJ1250" s="2" t="n"/>
      <c r="BK1250" s="2" t="n"/>
      <c r="BL1250" s="2" t="n"/>
      <c r="BM1250" s="2" t="n"/>
      <c r="BN1250" s="2" t="n"/>
      <c r="BO1250" s="2" t="n"/>
      <c r="BP1250" s="143" t="n"/>
      <c r="BV1250" s="144" t="n"/>
      <c r="DU1250" s="144" t="n"/>
      <c r="DV1250" s="2" t="n"/>
      <c r="DW1250" s="2" t="n"/>
      <c r="DX1250" s="2" t="n"/>
      <c r="DY1250" s="2" t="n"/>
      <c r="DZ1250" s="2" t="n"/>
      <c r="EA1250" s="2" t="n"/>
      <c r="EB1250" s="2" t="n"/>
      <c r="EC1250" s="2" t="n"/>
    </row>
    <row r="1251" ht="6.75" customHeight="1" s="118">
      <c r="A1251" s="2" t="n"/>
      <c r="B1251" s="2" t="n"/>
      <c r="C1251" s="2" t="n"/>
      <c r="D1251" s="2" t="n"/>
      <c r="E1251" s="143" t="n"/>
      <c r="K1251" s="144" t="n"/>
      <c r="L1251" s="143" t="n"/>
      <c r="P1251" s="19" t="n"/>
      <c r="Q1251" s="19" t="n"/>
      <c r="R1251" s="19" t="n"/>
      <c r="S1251" s="19" t="n"/>
      <c r="T1251" s="19" t="n"/>
      <c r="U1251" s="19" t="n"/>
      <c r="V1251" s="19" t="n"/>
      <c r="W1251" s="19" t="n"/>
      <c r="X1251" s="37" t="n"/>
      <c r="Y1251" s="143" t="n"/>
      <c r="BI1251" s="144" t="n"/>
      <c r="BJ1251" s="2" t="n"/>
      <c r="BK1251" s="2" t="n"/>
      <c r="BL1251" s="2" t="n"/>
      <c r="BM1251" s="2" t="n"/>
      <c r="BN1251" s="2" t="n"/>
      <c r="BO1251" s="2" t="n"/>
      <c r="BP1251" s="143" t="n"/>
      <c r="BV1251" s="144" t="n"/>
      <c r="DU1251" s="144" t="n"/>
      <c r="DV1251" s="2" t="n"/>
      <c r="DW1251" s="2" t="n"/>
      <c r="DX1251" s="2" t="n"/>
      <c r="DY1251" s="2" t="n"/>
      <c r="DZ1251" s="2" t="n"/>
      <c r="EA1251" s="2" t="n"/>
      <c r="EB1251" s="2" t="n"/>
      <c r="EC1251" s="2" t="n"/>
    </row>
    <row r="1252" ht="5.25" customHeight="1" s="118">
      <c r="A1252" s="2" t="n"/>
      <c r="B1252" s="2" t="n"/>
      <c r="C1252" s="2" t="n"/>
      <c r="D1252" s="2" t="n"/>
      <c r="E1252" s="143" t="n"/>
      <c r="K1252" s="144" t="n"/>
      <c r="L1252" s="147" t="n"/>
      <c r="M1252" s="148" t="n"/>
      <c r="N1252" s="148" t="n"/>
      <c r="O1252" s="148" t="n"/>
      <c r="P1252" s="20" t="n"/>
      <c r="Q1252" s="20" t="n"/>
      <c r="R1252" s="20" t="n"/>
      <c r="S1252" s="20" t="n"/>
      <c r="T1252" s="20" t="n"/>
      <c r="U1252" s="20" t="n"/>
      <c r="V1252" s="20" t="n"/>
      <c r="W1252" s="20" t="n"/>
      <c r="X1252" s="39" t="n"/>
      <c r="Y1252" s="147" t="n"/>
      <c r="Z1252" s="148" t="n"/>
      <c r="AA1252" s="148" t="n"/>
      <c r="AB1252" s="148" t="n"/>
      <c r="AC1252" s="148" t="n"/>
      <c r="AD1252" s="148" t="n"/>
      <c r="AE1252" s="148" t="n"/>
      <c r="AF1252" s="148" t="n"/>
      <c r="AG1252" s="148" t="n"/>
      <c r="AH1252" s="148" t="n"/>
      <c r="AI1252" s="148" t="n"/>
      <c r="AJ1252" s="148" t="n"/>
      <c r="AK1252" s="148" t="n"/>
      <c r="AL1252" s="148" t="n"/>
      <c r="AM1252" s="148" t="n"/>
      <c r="AN1252" s="148" t="n"/>
      <c r="AO1252" s="148" t="n"/>
      <c r="AP1252" s="148" t="n"/>
      <c r="AQ1252" s="148" t="n"/>
      <c r="AR1252" s="148" t="n"/>
      <c r="AS1252" s="148" t="n"/>
      <c r="AT1252" s="148" t="n"/>
      <c r="AU1252" s="148" t="n"/>
      <c r="AV1252" s="148" t="n"/>
      <c r="AW1252" s="148" t="n"/>
      <c r="AX1252" s="148" t="n"/>
      <c r="AY1252" s="148" t="n"/>
      <c r="AZ1252" s="148" t="n"/>
      <c r="BA1252" s="148" t="n"/>
      <c r="BB1252" s="148" t="n"/>
      <c r="BC1252" s="148" t="n"/>
      <c r="BD1252" s="148" t="n"/>
      <c r="BE1252" s="148" t="n"/>
      <c r="BF1252" s="148" t="n"/>
      <c r="BG1252" s="148" t="n"/>
      <c r="BH1252" s="148" t="n"/>
      <c r="BI1252" s="149" t="n"/>
      <c r="BJ1252" s="2" t="n"/>
      <c r="BK1252" s="2" t="n"/>
      <c r="BL1252" s="2" t="n"/>
      <c r="BM1252" s="2" t="n"/>
      <c r="BN1252" s="2" t="n"/>
      <c r="BO1252" s="2" t="n"/>
      <c r="BP1252" s="143" t="n"/>
      <c r="BV1252" s="144" t="n"/>
      <c r="DU1252" s="144" t="n"/>
      <c r="DV1252" s="2" t="n"/>
      <c r="DW1252" s="2" t="n"/>
      <c r="DX1252" s="2" t="n"/>
      <c r="DY1252" s="2" t="n"/>
      <c r="DZ1252" s="2" t="n"/>
      <c r="EA1252" s="2" t="n"/>
      <c r="EB1252" s="2" t="n"/>
      <c r="EC1252" s="2" t="n"/>
    </row>
    <row r="1253" ht="6.75" customHeight="1" s="118">
      <c r="A1253" s="2" t="n"/>
      <c r="B1253" s="2" t="n"/>
      <c r="C1253" s="2" t="n"/>
      <c r="D1253" s="2" t="n"/>
      <c r="E1253" s="143" t="n"/>
      <c r="K1253" s="144" t="n"/>
      <c r="L1253" s="54" t="inlineStr">
        <is>
          <t>平成</t>
        </is>
      </c>
      <c r="M1253" s="140" t="n"/>
      <c r="N1253" s="140" t="n"/>
      <c r="O1253" s="140" t="n"/>
      <c r="P1253" s="18" t="n"/>
      <c r="Q1253" s="18" t="n"/>
      <c r="R1253" s="18" t="n"/>
      <c r="S1253" s="18" t="n"/>
      <c r="T1253" s="18" t="n"/>
      <c r="U1253" s="18" t="n"/>
      <c r="V1253" s="18" t="n"/>
      <c r="W1253" s="18" t="n"/>
      <c r="X1253" s="35" t="n"/>
      <c r="Y1253" s="172">
        <f>計算!$AY$16</f>
        <v/>
      </c>
      <c r="BI1253" s="144" t="n"/>
      <c r="BJ1253" s="2" t="n"/>
      <c r="BK1253" s="2" t="n"/>
      <c r="BL1253" s="2" t="n"/>
      <c r="BM1253" s="2" t="n"/>
      <c r="BN1253" s="2" t="n"/>
      <c r="BO1253" s="2" t="n"/>
      <c r="BP1253" s="143" t="n"/>
      <c r="BV1253" s="144" t="n"/>
      <c r="DU1253" s="144" t="n"/>
      <c r="DV1253" s="2" t="n"/>
      <c r="DW1253" s="2" t="n"/>
      <c r="DX1253" s="2" t="n"/>
      <c r="DY1253" s="2" t="n"/>
      <c r="DZ1253" s="2" t="n"/>
      <c r="EA1253" s="2" t="n"/>
      <c r="EB1253" s="2" t="n"/>
      <c r="EC1253" s="2" t="n"/>
    </row>
    <row r="1254" ht="6.75" customHeight="1" s="118">
      <c r="A1254" s="2" t="n"/>
      <c r="B1254" s="2" t="n"/>
      <c r="C1254" s="2" t="n"/>
      <c r="D1254" s="2" t="n"/>
      <c r="E1254" s="143" t="n"/>
      <c r="K1254" s="144" t="n"/>
      <c r="L1254" s="143" t="n"/>
      <c r="P1254" s="19" t="n"/>
      <c r="Q1254" s="19" t="n"/>
      <c r="R1254" s="19" t="n"/>
      <c r="S1254" s="19" t="n"/>
      <c r="T1254" s="19" t="n"/>
      <c r="U1254" s="19" t="n"/>
      <c r="V1254" s="19" t="n"/>
      <c r="W1254" s="19" t="n"/>
      <c r="X1254" s="37" t="n"/>
      <c r="Y1254" s="143" t="n"/>
      <c r="BI1254" s="144" t="n"/>
      <c r="BJ1254" s="2" t="n"/>
      <c r="BK1254" s="2" t="n"/>
      <c r="BL1254" s="2" t="n"/>
      <c r="BM1254" s="2" t="n"/>
      <c r="BN1254" s="2" t="n"/>
      <c r="BO1254" s="2" t="n"/>
      <c r="BP1254" s="143" t="n"/>
      <c r="BV1254" s="144" t="n"/>
      <c r="DU1254" s="144" t="n"/>
      <c r="DV1254" s="2" t="n"/>
      <c r="DW1254" s="2" t="n"/>
      <c r="DX1254" s="2" t="n"/>
      <c r="DY1254" s="2" t="n"/>
      <c r="DZ1254" s="2" t="n"/>
      <c r="EA1254" s="2" t="n"/>
      <c r="EB1254" s="2" t="n"/>
      <c r="EC1254" s="2" t="n"/>
    </row>
    <row r="1255" ht="6.75" customHeight="1" s="118">
      <c r="A1255" s="2" t="n"/>
      <c r="B1255" s="2" t="n"/>
      <c r="C1255" s="2" t="n"/>
      <c r="D1255" s="2" t="n"/>
      <c r="E1255" s="143" t="n"/>
      <c r="K1255" s="144" t="n"/>
      <c r="L1255" s="143" t="n"/>
      <c r="P1255" s="180">
        <f>計算!$AW$16</f>
        <v/>
      </c>
      <c r="S1255" s="52" t="inlineStr">
        <is>
          <t>年</t>
        </is>
      </c>
      <c r="U1255" s="181">
        <f>計算!$AX$16</f>
        <v/>
      </c>
      <c r="W1255" s="53" t="inlineStr">
        <is>
          <t>月</t>
        </is>
      </c>
      <c r="X1255" s="144" t="n"/>
      <c r="Y1255" s="143" t="n"/>
      <c r="BI1255" s="144" t="n"/>
      <c r="BJ1255" s="2" t="n"/>
      <c r="BK1255" s="2" t="n"/>
      <c r="BL1255" s="2" t="n"/>
      <c r="BM1255" s="2" t="n"/>
      <c r="BN1255" s="2" t="n"/>
      <c r="BO1255" s="2" t="n"/>
      <c r="BP1255" s="143" t="n"/>
      <c r="BV1255" s="144" t="n"/>
      <c r="DU1255" s="144" t="n"/>
      <c r="DV1255" s="2" t="n"/>
      <c r="DW1255" s="2" t="n"/>
      <c r="DX1255" s="2" t="n"/>
      <c r="DY1255" s="2" t="n"/>
      <c r="DZ1255" s="2" t="n"/>
      <c r="EA1255" s="2" t="n"/>
      <c r="EB1255" s="2" t="n"/>
      <c r="EC1255" s="2" t="n"/>
    </row>
    <row r="1256" ht="6.75" customHeight="1" s="118">
      <c r="A1256" s="2" t="n"/>
      <c r="B1256" s="2" t="n"/>
      <c r="C1256" s="2" t="n"/>
      <c r="D1256" s="2" t="n"/>
      <c r="E1256" s="143" t="n"/>
      <c r="K1256" s="144" t="n"/>
      <c r="L1256" s="49" t="inlineStr">
        <is>
          <t>令和</t>
        </is>
      </c>
      <c r="X1256" s="144" t="n"/>
      <c r="Y1256" s="143" t="n"/>
      <c r="BI1256" s="144" t="n"/>
      <c r="BJ1256" s="2" t="n"/>
      <c r="BK1256" s="2" t="n"/>
      <c r="BL1256" s="2" t="n"/>
      <c r="BM1256" s="2" t="n"/>
      <c r="BN1256" s="2" t="n"/>
      <c r="BO1256" s="2" t="n"/>
      <c r="BP1256" s="143" t="n"/>
      <c r="BV1256" s="144" t="n"/>
      <c r="DU1256" s="144" t="n"/>
      <c r="DV1256" s="2" t="n"/>
      <c r="DW1256" s="2" t="n"/>
      <c r="DX1256" s="2" t="n"/>
      <c r="DY1256" s="2" t="n"/>
      <c r="DZ1256" s="2" t="n"/>
      <c r="EA1256" s="2" t="n"/>
      <c r="EB1256" s="2" t="n"/>
      <c r="EC1256" s="2" t="n"/>
    </row>
    <row r="1257" ht="6.75" customHeight="1" s="118">
      <c r="A1257" s="2" t="n"/>
      <c r="B1257" s="2" t="n"/>
      <c r="C1257" s="2" t="n"/>
      <c r="D1257" s="2" t="n"/>
      <c r="E1257" s="143" t="n"/>
      <c r="K1257" s="144" t="n"/>
      <c r="L1257" s="143" t="n"/>
      <c r="P1257" s="19" t="n"/>
      <c r="Q1257" s="19" t="n"/>
      <c r="R1257" s="19" t="n"/>
      <c r="S1257" s="19" t="n"/>
      <c r="T1257" s="19" t="n"/>
      <c r="U1257" s="19" t="n"/>
      <c r="V1257" s="19" t="n"/>
      <c r="W1257" s="19" t="n"/>
      <c r="X1257" s="37" t="n"/>
      <c r="Y1257" s="143" t="n"/>
      <c r="BI1257" s="144" t="n"/>
      <c r="BJ1257" s="2" t="n"/>
      <c r="BK1257" s="2" t="n"/>
      <c r="BL1257" s="2" t="n"/>
      <c r="BM1257" s="2" t="n"/>
      <c r="BN1257" s="2" t="n"/>
      <c r="BO1257" s="2" t="n"/>
      <c r="BP1257" s="143" t="n"/>
      <c r="BU1257" s="43" t="n"/>
      <c r="BV1257" s="44" t="n"/>
      <c r="DU1257" s="144" t="n"/>
      <c r="DV1257" s="2" t="n"/>
      <c r="DW1257" s="2" t="n"/>
      <c r="DX1257" s="2" t="n"/>
      <c r="DY1257" s="2" t="n"/>
      <c r="DZ1257" s="2" t="n"/>
      <c r="EA1257" s="2" t="n"/>
      <c r="EB1257" s="2" t="n"/>
      <c r="EC1257" s="2" t="n"/>
    </row>
    <row r="1258" ht="4.5" customHeight="1" s="118">
      <c r="A1258" s="2" t="n"/>
      <c r="B1258" s="2" t="n"/>
      <c r="C1258" s="2" t="n"/>
      <c r="D1258" s="2" t="n"/>
      <c r="E1258" s="143" t="n"/>
      <c r="K1258" s="144" t="n"/>
      <c r="L1258" s="147" t="n"/>
      <c r="M1258" s="148" t="n"/>
      <c r="N1258" s="148" t="n"/>
      <c r="O1258" s="148" t="n"/>
      <c r="P1258" s="20" t="n"/>
      <c r="Q1258" s="20" t="n"/>
      <c r="R1258" s="20" t="n"/>
      <c r="S1258" s="20" t="n"/>
      <c r="T1258" s="20" t="n"/>
      <c r="U1258" s="20" t="n"/>
      <c r="V1258" s="20" t="n"/>
      <c r="W1258" s="20" t="n"/>
      <c r="X1258" s="39" t="n"/>
      <c r="Y1258" s="147" t="n"/>
      <c r="Z1258" s="148" t="n"/>
      <c r="AA1258" s="148" t="n"/>
      <c r="AB1258" s="148" t="n"/>
      <c r="AC1258" s="148" t="n"/>
      <c r="AD1258" s="148" t="n"/>
      <c r="AE1258" s="148" t="n"/>
      <c r="AF1258" s="148" t="n"/>
      <c r="AG1258" s="148" t="n"/>
      <c r="AH1258" s="148" t="n"/>
      <c r="AI1258" s="148" t="n"/>
      <c r="AJ1258" s="148" t="n"/>
      <c r="AK1258" s="148" t="n"/>
      <c r="AL1258" s="148" t="n"/>
      <c r="AM1258" s="148" t="n"/>
      <c r="AN1258" s="148" t="n"/>
      <c r="AO1258" s="148" t="n"/>
      <c r="AP1258" s="148" t="n"/>
      <c r="AQ1258" s="148" t="n"/>
      <c r="AR1258" s="148" t="n"/>
      <c r="AS1258" s="148" t="n"/>
      <c r="AT1258" s="148" t="n"/>
      <c r="AU1258" s="148" t="n"/>
      <c r="AV1258" s="148" t="n"/>
      <c r="AW1258" s="148" t="n"/>
      <c r="AX1258" s="148" t="n"/>
      <c r="AY1258" s="148" t="n"/>
      <c r="AZ1258" s="148" t="n"/>
      <c r="BA1258" s="148" t="n"/>
      <c r="BB1258" s="148" t="n"/>
      <c r="BC1258" s="148" t="n"/>
      <c r="BD1258" s="148" t="n"/>
      <c r="BE1258" s="148" t="n"/>
      <c r="BF1258" s="148" t="n"/>
      <c r="BG1258" s="148" t="n"/>
      <c r="BH1258" s="148" t="n"/>
      <c r="BI1258" s="149" t="n"/>
      <c r="BJ1258" s="2" t="n"/>
      <c r="BK1258" s="2" t="n"/>
      <c r="BL1258" s="2" t="n"/>
      <c r="BM1258" s="2" t="n"/>
      <c r="BN1258" s="2" t="n"/>
      <c r="BO1258" s="2" t="n"/>
      <c r="BP1258" s="147" t="n"/>
      <c r="BQ1258" s="148" t="n"/>
      <c r="BR1258" s="148" t="n"/>
      <c r="BS1258" s="148" t="n"/>
      <c r="BT1258" s="148" t="n"/>
      <c r="BU1258" s="42" t="n"/>
      <c r="BV1258" s="45" t="n"/>
      <c r="BW1258" s="148" t="n"/>
      <c r="BX1258" s="148" t="n"/>
      <c r="BY1258" s="148" t="n"/>
      <c r="BZ1258" s="148" t="n"/>
      <c r="CA1258" s="148" t="n"/>
      <c r="CB1258" s="148" t="n"/>
      <c r="CC1258" s="148" t="n"/>
      <c r="CD1258" s="148" t="n"/>
      <c r="CE1258" s="148" t="n"/>
      <c r="CF1258" s="148" t="n"/>
      <c r="CG1258" s="148" t="n"/>
      <c r="CH1258" s="148" t="n"/>
      <c r="CI1258" s="148" t="n"/>
      <c r="CJ1258" s="148" t="n"/>
      <c r="CK1258" s="148" t="n"/>
      <c r="CL1258" s="148" t="n"/>
      <c r="CM1258" s="148" t="n"/>
      <c r="CN1258" s="148" t="n"/>
      <c r="CO1258" s="148" t="n"/>
      <c r="CP1258" s="148" t="n"/>
      <c r="CQ1258" s="148" t="n"/>
      <c r="CR1258" s="148" t="n"/>
      <c r="CS1258" s="148" t="n"/>
      <c r="CT1258" s="148" t="n"/>
      <c r="CU1258" s="148" t="n"/>
      <c r="CV1258" s="148" t="n"/>
      <c r="CW1258" s="148" t="n"/>
      <c r="CX1258" s="148" t="n"/>
      <c r="CY1258" s="148" t="n"/>
      <c r="CZ1258" s="148" t="n"/>
      <c r="DA1258" s="148" t="n"/>
      <c r="DB1258" s="148" t="n"/>
      <c r="DC1258" s="148" t="n"/>
      <c r="DD1258" s="148" t="n"/>
      <c r="DE1258" s="148" t="n"/>
      <c r="DF1258" s="148" t="n"/>
      <c r="DG1258" s="148" t="n"/>
      <c r="DH1258" s="148" t="n"/>
      <c r="DI1258" s="148" t="n"/>
      <c r="DJ1258" s="148" t="n"/>
      <c r="DK1258" s="148" t="n"/>
      <c r="DL1258" s="148" t="n"/>
      <c r="DM1258" s="148" t="n"/>
      <c r="DN1258" s="148" t="n"/>
      <c r="DO1258" s="148" t="n"/>
      <c r="DP1258" s="148" t="n"/>
      <c r="DQ1258" s="148" t="n"/>
      <c r="DR1258" s="148" t="n"/>
      <c r="DS1258" s="148" t="n"/>
      <c r="DT1258" s="148" t="n"/>
      <c r="DU1258" s="149" t="n"/>
      <c r="DV1258" s="2" t="n"/>
      <c r="DW1258" s="2" t="n"/>
      <c r="DX1258" s="2" t="n"/>
      <c r="DY1258" s="2" t="n"/>
      <c r="DZ1258" s="2" t="n"/>
      <c r="EA1258" s="2" t="n"/>
      <c r="EB1258" s="2" t="n"/>
      <c r="EC1258" s="2" t="n"/>
    </row>
    <row r="1259" ht="6.75" customHeight="1" s="118">
      <c r="A1259" s="2" t="n"/>
      <c r="B1259" s="2" t="n"/>
      <c r="C1259" s="2" t="n"/>
      <c r="D1259" s="2" t="n"/>
      <c r="E1259" s="143" t="n"/>
      <c r="K1259" s="144" t="n"/>
      <c r="L1259" s="54" t="inlineStr">
        <is>
          <t>平成</t>
        </is>
      </c>
      <c r="M1259" s="140" t="n"/>
      <c r="N1259" s="140" t="n"/>
      <c r="O1259" s="140"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39" t="inlineStr">
        <is>
          <t>備　考</t>
        </is>
      </c>
      <c r="BQ1259" s="140" t="n"/>
      <c r="BR1259" s="140" t="n"/>
      <c r="BS1259" s="140" t="n"/>
      <c r="BT1259" s="140" t="n"/>
      <c r="BU1259" s="140" t="n"/>
      <c r="BV1259" s="141" t="n"/>
      <c r="BW1259" s="177">
        <f>計算!$AS$16</f>
        <v/>
      </c>
      <c r="BX1259" s="140" t="n"/>
      <c r="BY1259" s="140" t="n"/>
      <c r="BZ1259" s="140" t="n"/>
      <c r="CA1259" s="140" t="n"/>
      <c r="CB1259" s="140" t="n"/>
      <c r="CC1259" s="140" t="n"/>
      <c r="CD1259" s="140" t="n"/>
      <c r="CE1259" s="140" t="n"/>
      <c r="CF1259" s="140" t="n"/>
      <c r="CG1259" s="140" t="n"/>
      <c r="CH1259" s="140" t="n"/>
      <c r="CI1259" s="140" t="n"/>
      <c r="CJ1259" s="140" t="n"/>
      <c r="CK1259" s="140" t="n"/>
      <c r="CL1259" s="140" t="n"/>
      <c r="CM1259" s="140" t="n"/>
      <c r="CN1259" s="140" t="n"/>
      <c r="CO1259" s="140" t="n"/>
      <c r="CP1259" s="140" t="n"/>
      <c r="CQ1259" s="140" t="n"/>
      <c r="CR1259" s="140" t="n"/>
      <c r="CS1259" s="140" t="n"/>
      <c r="CT1259" s="140" t="n"/>
      <c r="CU1259" s="140" t="n"/>
      <c r="CV1259" s="140" t="n"/>
      <c r="CW1259" s="140" t="n"/>
      <c r="CX1259" s="140" t="n"/>
      <c r="CY1259" s="140" t="n"/>
      <c r="CZ1259" s="140" t="n"/>
      <c r="DA1259" s="140" t="n"/>
      <c r="DB1259" s="140" t="n"/>
      <c r="DC1259" s="140" t="n"/>
      <c r="DD1259" s="140" t="n"/>
      <c r="DE1259" s="140" t="n"/>
      <c r="DF1259" s="140" t="n"/>
      <c r="DG1259" s="140" t="n"/>
      <c r="DH1259" s="140" t="n"/>
      <c r="DI1259" s="140" t="n"/>
      <c r="DJ1259" s="140" t="n"/>
      <c r="DK1259" s="140" t="n"/>
      <c r="DL1259" s="140" t="n"/>
      <c r="DM1259" s="140" t="n"/>
      <c r="DN1259" s="140" t="n"/>
      <c r="DO1259" s="140" t="n"/>
      <c r="DP1259" s="140" t="n"/>
      <c r="DQ1259" s="140" t="n"/>
      <c r="DR1259" s="140" t="n"/>
      <c r="DS1259" s="140" t="n"/>
      <c r="DT1259" s="140" t="n"/>
      <c r="DU1259" s="141" t="n"/>
      <c r="DV1259" s="2" t="n"/>
      <c r="DW1259" s="2" t="n"/>
      <c r="DX1259" s="2" t="n"/>
      <c r="DY1259" s="2" t="n"/>
      <c r="DZ1259" s="2" t="n"/>
      <c r="EA1259" s="2" t="n"/>
      <c r="EB1259" s="2" t="n"/>
      <c r="EC1259" s="2" t="n"/>
    </row>
    <row r="1260" ht="6.75" customHeight="1" s="118">
      <c r="A1260" s="2" t="n"/>
      <c r="B1260" s="2" t="n"/>
      <c r="C1260" s="2" t="n"/>
      <c r="D1260" s="2" t="n"/>
      <c r="E1260" s="143" t="n"/>
      <c r="K1260" s="144" t="n"/>
      <c r="L1260" s="143"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43" t="n"/>
      <c r="BV1260" s="144" t="n"/>
      <c r="DU1260" s="144" t="n"/>
      <c r="DV1260" s="2" t="n"/>
      <c r="DW1260" s="2" t="n"/>
      <c r="DX1260" s="2" t="n"/>
      <c r="DY1260" s="2" t="n"/>
      <c r="DZ1260" s="2" t="n"/>
      <c r="EA1260" s="2" t="n"/>
      <c r="EB1260" s="2" t="n"/>
      <c r="EC1260" s="2" t="n"/>
    </row>
    <row r="1261" ht="6.75" customHeight="1" s="118">
      <c r="A1261" s="2" t="n"/>
      <c r="B1261" s="2" t="n"/>
      <c r="C1261" s="2" t="n"/>
      <c r="D1261" s="2" t="n"/>
      <c r="E1261" s="143" t="n"/>
      <c r="K1261" s="144" t="n"/>
      <c r="L1261" s="143" t="n"/>
      <c r="P1261" s="19" t="n"/>
      <c r="Q1261" s="19" t="n"/>
      <c r="R1261" s="19" t="n"/>
      <c r="S1261" s="52" t="inlineStr">
        <is>
          <t>年</t>
        </is>
      </c>
      <c r="U1261" s="11" t="n"/>
      <c r="V1261" s="11" t="n"/>
      <c r="W1261" s="53" t="inlineStr">
        <is>
          <t>月</t>
        </is>
      </c>
      <c r="X1261" s="144"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43" t="n"/>
      <c r="BV1261" s="144" t="n"/>
      <c r="DU1261" s="144" t="n"/>
      <c r="DV1261" s="2" t="n"/>
      <c r="DW1261" s="2" t="n"/>
      <c r="DX1261" s="2" t="n"/>
      <c r="DY1261" s="2" t="n"/>
      <c r="DZ1261" s="2" t="n"/>
      <c r="EA1261" s="2" t="n"/>
      <c r="EB1261" s="2" t="n"/>
      <c r="EC1261" s="2" t="n"/>
    </row>
    <row r="1262" ht="6.75" customHeight="1" s="118">
      <c r="A1262" s="2" t="n"/>
      <c r="B1262" s="2" t="n"/>
      <c r="C1262" s="2" t="n"/>
      <c r="D1262" s="2" t="n"/>
      <c r="E1262" s="143" t="n"/>
      <c r="K1262" s="144" t="n"/>
      <c r="L1262" s="49" t="inlineStr">
        <is>
          <t>令和</t>
        </is>
      </c>
      <c r="P1262" s="19" t="n"/>
      <c r="Q1262" s="19" t="n"/>
      <c r="R1262" s="19" t="n"/>
      <c r="U1262" s="11" t="n"/>
      <c r="V1262" s="11" t="n"/>
      <c r="X1262" s="144"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43" t="n"/>
      <c r="BV1262" s="144" t="n"/>
      <c r="DU1262" s="144" t="n"/>
      <c r="DV1262" s="2" t="n"/>
      <c r="DW1262" s="2" t="n"/>
      <c r="DX1262" s="2" t="n"/>
      <c r="DY1262" s="2" t="n"/>
      <c r="DZ1262" s="2" t="n"/>
      <c r="EA1262" s="2" t="n"/>
      <c r="EB1262" s="2" t="n"/>
      <c r="EC1262" s="2" t="n"/>
    </row>
    <row r="1263" ht="6.75" customHeight="1" s="118">
      <c r="A1263" s="2" t="n"/>
      <c r="B1263" s="2" t="n"/>
      <c r="C1263" s="2" t="n"/>
      <c r="D1263" s="2" t="n"/>
      <c r="E1263" s="143" t="n"/>
      <c r="K1263" s="144" t="n"/>
      <c r="L1263" s="143"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43" t="n"/>
      <c r="BV1263" s="144" t="n"/>
      <c r="DU1263" s="144" t="n"/>
      <c r="DV1263" s="2" t="n"/>
      <c r="DW1263" s="2" t="n"/>
      <c r="DX1263" s="2" t="n"/>
      <c r="DY1263" s="2" t="n"/>
      <c r="DZ1263" s="2" t="n"/>
      <c r="EA1263" s="2" t="n"/>
      <c r="EB1263" s="2" t="n"/>
      <c r="EC1263" s="2" t="n"/>
    </row>
    <row r="1264" ht="3.75" customHeight="1" s="118">
      <c r="A1264" s="2" t="n"/>
      <c r="B1264" s="2" t="n"/>
      <c r="C1264" s="2" t="n"/>
      <c r="D1264" s="2" t="n"/>
      <c r="E1264" s="143" t="n"/>
      <c r="K1264" s="144" t="n"/>
      <c r="L1264" s="147" t="n"/>
      <c r="M1264" s="148" t="n"/>
      <c r="N1264" s="148" t="n"/>
      <c r="O1264" s="148"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43" t="n"/>
      <c r="BV1264" s="144" t="n"/>
      <c r="DU1264" s="144" t="n"/>
      <c r="DV1264" s="2" t="n"/>
      <c r="DW1264" s="2" t="n"/>
      <c r="DX1264" s="2" t="n"/>
      <c r="DY1264" s="2" t="n"/>
      <c r="DZ1264" s="2" t="n"/>
      <c r="EA1264" s="2" t="n"/>
      <c r="EB1264" s="2" t="n"/>
      <c r="EC1264" s="2" t="n"/>
    </row>
    <row r="1265" ht="6.75" customHeight="1" s="118">
      <c r="A1265" s="2" t="n"/>
      <c r="B1265" s="2" t="n"/>
      <c r="C1265" s="2" t="n"/>
      <c r="D1265" s="2" t="n"/>
      <c r="E1265" s="143" t="n"/>
      <c r="K1265" s="144" t="n"/>
      <c r="L1265" s="54" t="inlineStr">
        <is>
          <t>平成</t>
        </is>
      </c>
      <c r="M1265" s="140" t="n"/>
      <c r="N1265" s="140" t="n"/>
      <c r="O1265" s="140"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43" t="n"/>
      <c r="BV1265" s="144" t="n"/>
      <c r="DU1265" s="144" t="n"/>
      <c r="DV1265" s="2" t="n"/>
      <c r="DW1265" s="2" t="n"/>
      <c r="DX1265" s="2" t="n"/>
      <c r="DY1265" s="2" t="n"/>
      <c r="DZ1265" s="2" t="n"/>
      <c r="EA1265" s="2" t="n"/>
      <c r="EB1265" s="2" t="n"/>
      <c r="EC1265" s="2" t="n"/>
    </row>
    <row r="1266" ht="6.75" customHeight="1" s="118">
      <c r="A1266" s="2" t="n"/>
      <c r="B1266" s="2" t="n"/>
      <c r="C1266" s="2" t="n"/>
      <c r="D1266" s="2" t="n"/>
      <c r="E1266" s="143" t="n"/>
      <c r="K1266" s="144" t="n"/>
      <c r="L1266" s="143"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43" t="n"/>
      <c r="BV1266" s="144" t="n"/>
      <c r="DU1266" s="144" t="n"/>
      <c r="DV1266" s="2" t="n"/>
      <c r="DW1266" s="2" t="n"/>
      <c r="DX1266" s="2" t="n"/>
      <c r="DY1266" s="2" t="n"/>
      <c r="DZ1266" s="2" t="n"/>
      <c r="EA1266" s="2" t="n"/>
      <c r="EB1266" s="2" t="n"/>
      <c r="EC1266" s="2" t="n"/>
    </row>
    <row r="1267" ht="6.75" customHeight="1" s="118">
      <c r="A1267" s="2" t="n"/>
      <c r="B1267" s="2" t="n"/>
      <c r="C1267" s="2" t="n"/>
      <c r="D1267" s="2" t="n"/>
      <c r="E1267" s="143" t="n"/>
      <c r="K1267" s="144" t="n"/>
      <c r="L1267" s="143" t="n"/>
      <c r="P1267" s="19" t="n"/>
      <c r="Q1267" s="19" t="n"/>
      <c r="R1267" s="19" t="n"/>
      <c r="S1267" s="52" t="inlineStr">
        <is>
          <t>年</t>
        </is>
      </c>
      <c r="U1267" s="11" t="n"/>
      <c r="V1267" s="11" t="n"/>
      <c r="W1267" s="53" t="inlineStr">
        <is>
          <t>月</t>
        </is>
      </c>
      <c r="X1267" s="144"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43" t="n"/>
      <c r="BV1267" s="144" t="n"/>
      <c r="DU1267" s="144" t="n"/>
      <c r="DV1267" s="2" t="n"/>
      <c r="DW1267" s="2" t="n"/>
      <c r="DX1267" s="2" t="n"/>
      <c r="DY1267" s="2" t="n"/>
      <c r="DZ1267" s="2" t="n"/>
      <c r="EA1267" s="2" t="n"/>
      <c r="EB1267" s="2" t="n"/>
      <c r="EC1267" s="2" t="n"/>
    </row>
    <row r="1268" ht="6.75" customHeight="1" s="118">
      <c r="A1268" s="2" t="n"/>
      <c r="B1268" s="2" t="n"/>
      <c r="C1268" s="2" t="n"/>
      <c r="D1268" s="2" t="n"/>
      <c r="E1268" s="143" t="n"/>
      <c r="K1268" s="144" t="n"/>
      <c r="L1268" s="49" t="inlineStr">
        <is>
          <t>令和</t>
        </is>
      </c>
      <c r="P1268" s="19" t="n"/>
      <c r="Q1268" s="19" t="n"/>
      <c r="R1268" s="19" t="n"/>
      <c r="U1268" s="11" t="n"/>
      <c r="V1268" s="11" t="n"/>
      <c r="X1268" s="144"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43" t="n"/>
      <c r="BV1268" s="144" t="n"/>
      <c r="DU1268" s="144" t="n"/>
      <c r="DV1268" s="2" t="n"/>
      <c r="DW1268" s="2" t="n"/>
      <c r="DX1268" s="2" t="n"/>
      <c r="DY1268" s="2" t="n"/>
      <c r="DZ1268" s="2" t="n"/>
      <c r="EA1268" s="2" t="n"/>
      <c r="EB1268" s="2" t="n"/>
      <c r="EC1268" s="2" t="n"/>
    </row>
    <row r="1269" ht="6.75" customHeight="1" s="118">
      <c r="A1269" s="2" t="n"/>
      <c r="B1269" s="2" t="n"/>
      <c r="C1269" s="2" t="n"/>
      <c r="D1269" s="2" t="n"/>
      <c r="E1269" s="143" t="n"/>
      <c r="K1269" s="144" t="n"/>
      <c r="L1269" s="143"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43" t="n"/>
      <c r="BV1269" s="144" t="n"/>
      <c r="DU1269" s="144" t="n"/>
      <c r="DV1269" s="2" t="n"/>
      <c r="DW1269" s="2" t="n"/>
      <c r="DX1269" s="2" t="n"/>
      <c r="DY1269" s="2" t="n"/>
      <c r="DZ1269" s="2" t="n"/>
      <c r="EA1269" s="2" t="n"/>
      <c r="EB1269" s="2" t="n"/>
      <c r="EC1269" s="2" t="n"/>
    </row>
    <row r="1270" ht="6.75" customHeight="1" s="118">
      <c r="A1270" s="2" t="n"/>
      <c r="B1270" s="2" t="n"/>
      <c r="C1270" s="2" t="n"/>
      <c r="D1270" s="2" t="n"/>
      <c r="E1270" s="147" t="n"/>
      <c r="F1270" s="148" t="n"/>
      <c r="G1270" s="148" t="n"/>
      <c r="H1270" s="148" t="n"/>
      <c r="I1270" s="148" t="n"/>
      <c r="J1270" s="148" t="n"/>
      <c r="K1270" s="149" t="n"/>
      <c r="L1270" s="147" t="n"/>
      <c r="M1270" s="148" t="n"/>
      <c r="N1270" s="148" t="n"/>
      <c r="O1270" s="148"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47" t="n"/>
      <c r="BQ1270" s="148" t="n"/>
      <c r="BR1270" s="148" t="n"/>
      <c r="BS1270" s="148" t="n"/>
      <c r="BT1270" s="148" t="n"/>
      <c r="BU1270" s="148" t="n"/>
      <c r="BV1270" s="149" t="n"/>
      <c r="BW1270" s="148" t="n"/>
      <c r="BX1270" s="148" t="n"/>
      <c r="BY1270" s="148" t="n"/>
      <c r="BZ1270" s="148" t="n"/>
      <c r="CA1270" s="148" t="n"/>
      <c r="CB1270" s="148" t="n"/>
      <c r="CC1270" s="148" t="n"/>
      <c r="CD1270" s="148" t="n"/>
      <c r="CE1270" s="148" t="n"/>
      <c r="CF1270" s="148" t="n"/>
      <c r="CG1270" s="148" t="n"/>
      <c r="CH1270" s="148" t="n"/>
      <c r="CI1270" s="148" t="n"/>
      <c r="CJ1270" s="148" t="n"/>
      <c r="CK1270" s="148" t="n"/>
      <c r="CL1270" s="148" t="n"/>
      <c r="CM1270" s="148" t="n"/>
      <c r="CN1270" s="148" t="n"/>
      <c r="CO1270" s="148" t="n"/>
      <c r="CP1270" s="148" t="n"/>
      <c r="CQ1270" s="148" t="n"/>
      <c r="CR1270" s="148" t="n"/>
      <c r="CS1270" s="148" t="n"/>
      <c r="CT1270" s="148" t="n"/>
      <c r="CU1270" s="148" t="n"/>
      <c r="CV1270" s="148" t="n"/>
      <c r="CW1270" s="148" t="n"/>
      <c r="CX1270" s="148" t="n"/>
      <c r="CY1270" s="148" t="n"/>
      <c r="CZ1270" s="148" t="n"/>
      <c r="DA1270" s="148" t="n"/>
      <c r="DB1270" s="148" t="n"/>
      <c r="DC1270" s="148" t="n"/>
      <c r="DD1270" s="148" t="n"/>
      <c r="DE1270" s="148" t="n"/>
      <c r="DF1270" s="148" t="n"/>
      <c r="DG1270" s="148" t="n"/>
      <c r="DH1270" s="148" t="n"/>
      <c r="DI1270" s="148" t="n"/>
      <c r="DJ1270" s="148" t="n"/>
      <c r="DK1270" s="148" t="n"/>
      <c r="DL1270" s="148" t="n"/>
      <c r="DM1270" s="148" t="n"/>
      <c r="DN1270" s="148" t="n"/>
      <c r="DO1270" s="148" t="n"/>
      <c r="DP1270" s="148" t="n"/>
      <c r="DQ1270" s="148" t="n"/>
      <c r="DR1270" s="148" t="n"/>
      <c r="DS1270" s="148" t="n"/>
      <c r="DT1270" s="148" t="n"/>
      <c r="DU1270" s="149"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39" t="inlineStr">
        <is>
          <t xml:space="preserve">資 　格  等      </t>
        </is>
      </c>
      <c r="BQ1279" s="140" t="n"/>
      <c r="BR1279" s="140" t="n"/>
      <c r="BS1279" s="140" t="n"/>
      <c r="BT1279" s="140" t="n"/>
      <c r="BU1279" s="140" t="n"/>
      <c r="BV1279" s="141" t="n"/>
      <c r="BW1279" s="142" t="inlineStr">
        <is>
          <t>取  得  年  月</t>
        </is>
      </c>
      <c r="BX1279" s="140" t="n"/>
      <c r="BY1279" s="140" t="n"/>
      <c r="BZ1279" s="140" t="n"/>
      <c r="CA1279" s="140" t="n"/>
      <c r="CB1279" s="140" t="n"/>
      <c r="CC1279" s="140" t="n"/>
      <c r="CD1279" s="140" t="n"/>
      <c r="CE1279" s="140" t="n"/>
      <c r="CF1279" s="140" t="n"/>
      <c r="CG1279" s="141" t="n"/>
      <c r="CH1279" s="142" t="inlineStr">
        <is>
          <t>資       格       等       の       名       称</t>
        </is>
      </c>
      <c r="CI1279" s="140" t="n"/>
      <c r="CJ1279" s="140" t="n"/>
      <c r="CK1279" s="140" t="n"/>
      <c r="CL1279" s="140" t="n"/>
      <c r="CM1279" s="140" t="n"/>
      <c r="CN1279" s="140" t="n"/>
      <c r="CO1279" s="140" t="n"/>
      <c r="CP1279" s="140" t="n"/>
      <c r="CQ1279" s="140" t="n"/>
      <c r="CR1279" s="140" t="n"/>
      <c r="CS1279" s="140" t="n"/>
      <c r="CT1279" s="140" t="n"/>
      <c r="CU1279" s="140" t="n"/>
      <c r="CV1279" s="140" t="n"/>
      <c r="CW1279" s="140" t="n"/>
      <c r="CX1279" s="140" t="n"/>
      <c r="CY1279" s="140" t="n"/>
      <c r="CZ1279" s="140" t="n"/>
      <c r="DA1279" s="140" t="n"/>
      <c r="DB1279" s="140" t="n"/>
      <c r="DC1279" s="140" t="n"/>
      <c r="DD1279" s="140" t="n"/>
      <c r="DE1279" s="140" t="n"/>
      <c r="DF1279" s="140" t="n"/>
      <c r="DG1279" s="140" t="n"/>
      <c r="DH1279" s="140" t="n"/>
      <c r="DI1279" s="140" t="n"/>
      <c r="DJ1279" s="140" t="n"/>
      <c r="DK1279" s="140" t="n"/>
      <c r="DL1279" s="140" t="n"/>
      <c r="DM1279" s="140" t="n"/>
      <c r="DN1279" s="140" t="n"/>
      <c r="DO1279" s="140" t="n"/>
      <c r="DP1279" s="140" t="n"/>
      <c r="DQ1279" s="140" t="n"/>
      <c r="DR1279" s="140" t="n"/>
      <c r="DS1279" s="140" t="n"/>
      <c r="DT1279" s="140" t="n"/>
      <c r="DU1279" s="141"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43" t="n"/>
      <c r="BV1280" s="144" t="n"/>
      <c r="BW1280" s="143" t="n"/>
      <c r="CG1280" s="144" t="n"/>
      <c r="CH1280" s="143" t="n"/>
      <c r="DU1280" s="144"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43" t="n"/>
      <c r="BV1281" s="144" t="n"/>
      <c r="BW1281" s="143" t="n"/>
      <c r="CG1281" s="144" t="n"/>
      <c r="CH1281" s="143" t="n"/>
      <c r="DU1281" s="144"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45">
        <f>IF(計算!$B$17="","",IF(N(設定!$B$3)=0,"",YEAR(設定!$B$3)-2018))&amp;""</f>
        <v/>
      </c>
      <c r="AG1282" s="95" t="inlineStr">
        <is>
          <t>年</t>
        </is>
      </c>
      <c r="AI1282" s="145">
        <f>IF(計算!$B$17="","",IF(N(設定!$B$3)=0,"",MONTH(設定!$B$3)))&amp;""</f>
        <v/>
      </c>
      <c r="AL1282" s="95" t="inlineStr">
        <is>
          <t>月</t>
        </is>
      </c>
      <c r="AN1282" s="146">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43" t="n"/>
      <c r="BV1282" s="144" t="n"/>
      <c r="BW1282" s="147" t="n"/>
      <c r="BX1282" s="148" t="n"/>
      <c r="BY1282" s="148" t="n"/>
      <c r="BZ1282" s="148" t="n"/>
      <c r="CA1282" s="148" t="n"/>
      <c r="CB1282" s="148" t="n"/>
      <c r="CC1282" s="148" t="n"/>
      <c r="CD1282" s="148" t="n"/>
      <c r="CE1282" s="148" t="n"/>
      <c r="CF1282" s="148" t="n"/>
      <c r="CG1282" s="149" t="n"/>
      <c r="CH1282" s="147" t="n"/>
      <c r="CI1282" s="148" t="n"/>
      <c r="CJ1282" s="148" t="n"/>
      <c r="CK1282" s="148" t="n"/>
      <c r="CL1282" s="148" t="n"/>
      <c r="CM1282" s="148" t="n"/>
      <c r="CN1282" s="148" t="n"/>
      <c r="CO1282" s="148" t="n"/>
      <c r="CP1282" s="148" t="n"/>
      <c r="CQ1282" s="148" t="n"/>
      <c r="CR1282" s="148" t="n"/>
      <c r="CS1282" s="148" t="n"/>
      <c r="CT1282" s="148" t="n"/>
      <c r="CU1282" s="148" t="n"/>
      <c r="CV1282" s="148" t="n"/>
      <c r="CW1282" s="148" t="n"/>
      <c r="CX1282" s="148" t="n"/>
      <c r="CY1282" s="148" t="n"/>
      <c r="CZ1282" s="148" t="n"/>
      <c r="DA1282" s="148" t="n"/>
      <c r="DB1282" s="148" t="n"/>
      <c r="DC1282" s="148" t="n"/>
      <c r="DD1282" s="148" t="n"/>
      <c r="DE1282" s="148" t="n"/>
      <c r="DF1282" s="148" t="n"/>
      <c r="DG1282" s="148" t="n"/>
      <c r="DH1282" s="148" t="n"/>
      <c r="DI1282" s="148" t="n"/>
      <c r="DJ1282" s="148" t="n"/>
      <c r="DK1282" s="148" t="n"/>
      <c r="DL1282" s="148" t="n"/>
      <c r="DM1282" s="148" t="n"/>
      <c r="DN1282" s="148" t="n"/>
      <c r="DO1282" s="148" t="n"/>
      <c r="DP1282" s="148" t="n"/>
      <c r="DQ1282" s="148" t="n"/>
      <c r="DR1282" s="148" t="n"/>
      <c r="DS1282" s="148" t="n"/>
      <c r="DT1282" s="148" t="n"/>
      <c r="DU1282" s="149"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43" t="n"/>
      <c r="BV1283" s="144" t="n"/>
      <c r="BW1283" s="150">
        <f>計算!$BD$17</f>
        <v/>
      </c>
      <c r="CG1283" s="144" t="n"/>
      <c r="CH1283" s="151">
        <f>計算!$BE$17</f>
        <v/>
      </c>
      <c r="DU1283" s="144"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48" t="n"/>
      <c r="AA1284" s="148" t="n"/>
      <c r="AB1284" s="148" t="n"/>
      <c r="AC1284" s="148" t="n"/>
      <c r="AD1284" s="148" t="n"/>
      <c r="AE1284" s="148" t="n"/>
      <c r="AF1284" s="148" t="n"/>
      <c r="AG1284" s="148" t="n"/>
      <c r="AH1284" s="148" t="n"/>
      <c r="AI1284" s="148" t="n"/>
      <c r="AJ1284" s="148" t="n"/>
      <c r="AK1284" s="148" t="n"/>
      <c r="AL1284" s="148" t="n"/>
      <c r="AM1284" s="148" t="n"/>
      <c r="AN1284" s="148" t="n"/>
      <c r="AO1284" s="148" t="n"/>
      <c r="AP1284" s="148" t="n"/>
      <c r="AQ1284" s="148" t="n"/>
      <c r="AR1284" s="148" t="n"/>
      <c r="AS1284" s="148" t="n"/>
      <c r="AT1284" s="148" t="n"/>
      <c r="AU1284" s="12" t="n"/>
      <c r="AV1284" s="7" t="n"/>
      <c r="BI1284" s="8" t="n"/>
      <c r="BJ1284" s="7" t="n"/>
      <c r="BK1284" s="2" t="n"/>
      <c r="BL1284" s="2" t="n"/>
      <c r="BM1284" s="2" t="n"/>
      <c r="BN1284" s="2" t="n"/>
      <c r="BO1284" s="2" t="n"/>
      <c r="BP1284" s="143" t="n"/>
      <c r="BV1284" s="144" t="n"/>
      <c r="BW1284" s="143" t="n"/>
      <c r="CG1284" s="144" t="n"/>
      <c r="DU1284" s="144" t="n"/>
      <c r="DV1284" s="2" t="n"/>
      <c r="DW1284" s="2" t="n"/>
      <c r="DX1284" s="2" t="n"/>
      <c r="DY1284" s="2" t="n"/>
      <c r="DZ1284" s="2" t="n"/>
      <c r="EA1284" s="2" t="n"/>
      <c r="EB1284" s="2" t="n"/>
      <c r="EC1284" s="2" t="n"/>
    </row>
    <row r="1285" ht="6.75" customHeight="1" s="118">
      <c r="A1285" s="2" t="n"/>
      <c r="B1285" s="2" t="n"/>
      <c r="C1285" s="2" t="n"/>
      <c r="D1285" s="2" t="n"/>
      <c r="E1285" s="142" t="inlineStr">
        <is>
          <t>ふ り が な</t>
        </is>
      </c>
      <c r="F1285" s="140" t="n"/>
      <c r="G1285" s="140" t="n"/>
      <c r="H1285" s="140" t="n"/>
      <c r="I1285" s="140" t="n"/>
      <c r="J1285" s="140" t="n"/>
      <c r="K1285" s="141" t="n"/>
      <c r="L1285" s="152">
        <f>計算!$C$17</f>
        <v/>
      </c>
      <c r="M1285" s="140" t="n"/>
      <c r="N1285" s="140" t="n"/>
      <c r="O1285" s="140" t="n"/>
      <c r="P1285" s="140" t="n"/>
      <c r="Q1285" s="140" t="n"/>
      <c r="R1285" s="140" t="n"/>
      <c r="S1285" s="140" t="n"/>
      <c r="T1285" s="140" t="n"/>
      <c r="U1285" s="140" t="n"/>
      <c r="V1285" s="140" t="n"/>
      <c r="W1285" s="140" t="n"/>
      <c r="X1285" s="140" t="n"/>
      <c r="Y1285" s="140" t="n"/>
      <c r="Z1285" s="140" t="n"/>
      <c r="AA1285" s="140" t="n"/>
      <c r="AB1285" s="140" t="n"/>
      <c r="AC1285" s="140" t="n"/>
      <c r="AD1285" s="140" t="n"/>
      <c r="AE1285" s="140" t="n"/>
      <c r="AF1285" s="140" t="n"/>
      <c r="AG1285" s="140" t="n"/>
      <c r="AH1285" s="140" t="n"/>
      <c r="AI1285" s="140" t="n"/>
      <c r="AJ1285" s="140" t="n"/>
      <c r="AK1285" s="140" t="n"/>
      <c r="AL1285" s="140" t="n"/>
      <c r="AM1285" s="140" t="n"/>
      <c r="AN1285" s="140" t="n"/>
      <c r="AO1285" s="140" t="n"/>
      <c r="AP1285" s="140" t="n"/>
      <c r="AQ1285" s="140" t="n"/>
      <c r="AR1285" s="140" t="n"/>
      <c r="AS1285" s="140" t="n"/>
      <c r="AT1285" s="141"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43" t="n"/>
      <c r="BV1285" s="144" t="n"/>
      <c r="BW1285" s="143" t="n"/>
      <c r="CG1285" s="144" t="n"/>
      <c r="DU1285" s="144" t="n"/>
      <c r="DV1285" s="2" t="n"/>
      <c r="DW1285" s="2" t="n"/>
      <c r="DX1285" s="2" t="n"/>
      <c r="DY1285" s="2" t="n"/>
      <c r="DZ1285" s="2" t="n"/>
      <c r="EA1285" s="2" t="n"/>
      <c r="EB1285" s="2" t="n"/>
      <c r="EC1285" s="2" t="n"/>
    </row>
    <row r="1286" ht="6.75" customHeight="1" s="118">
      <c r="A1286" s="2" t="n"/>
      <c r="B1286" s="2" t="n"/>
      <c r="C1286" s="2" t="n"/>
      <c r="D1286" s="2" t="n"/>
      <c r="E1286" s="143" t="n"/>
      <c r="K1286" s="144" t="n"/>
      <c r="AT1286" s="144"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43" t="n"/>
      <c r="BV1286" s="144" t="n"/>
      <c r="BW1286" s="143" t="n"/>
      <c r="CG1286" s="144" t="n"/>
      <c r="DU1286" s="144" t="n"/>
      <c r="DV1286" s="2" t="n"/>
      <c r="DW1286" s="2" t="n"/>
      <c r="DX1286" s="2" t="n"/>
      <c r="DY1286" s="2" t="n"/>
      <c r="DZ1286" s="2" t="n"/>
      <c r="EA1286" s="2" t="n"/>
      <c r="EB1286" s="2" t="n"/>
      <c r="EC1286" s="2" t="n"/>
    </row>
    <row r="1287" ht="6.75" customHeight="1" s="118">
      <c r="A1287" s="2" t="n"/>
      <c r="B1287" s="2" t="n"/>
      <c r="C1287" s="2" t="n"/>
      <c r="D1287" s="2" t="n"/>
      <c r="E1287" s="143" t="n"/>
      <c r="K1287" s="144" t="n"/>
      <c r="AT1287" s="144"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43" t="n"/>
      <c r="BV1287" s="144" t="n"/>
      <c r="BW1287" s="143" t="n"/>
      <c r="CG1287" s="144" t="n"/>
      <c r="DU1287" s="144" t="n"/>
      <c r="DV1287" s="2" t="n"/>
      <c r="DW1287" s="2" t="n"/>
      <c r="DX1287" s="2" t="n"/>
      <c r="DY1287" s="2" t="n"/>
      <c r="DZ1287" s="2" t="n"/>
      <c r="EA1287" s="2" t="n"/>
      <c r="EB1287" s="2" t="n"/>
      <c r="EC1287" s="2" t="n"/>
    </row>
    <row r="1288" ht="6.75" customHeight="1" s="118">
      <c r="A1288" s="2" t="n"/>
      <c r="B1288" s="2" t="n"/>
      <c r="C1288" s="2" t="n"/>
      <c r="D1288" s="2" t="n"/>
      <c r="E1288" s="147" t="n"/>
      <c r="F1288" s="148" t="n"/>
      <c r="G1288" s="148" t="n"/>
      <c r="H1288" s="148" t="n"/>
      <c r="I1288" s="148" t="n"/>
      <c r="J1288" s="148" t="n"/>
      <c r="K1288" s="149" t="n"/>
      <c r="L1288" s="148" t="n"/>
      <c r="M1288" s="148" t="n"/>
      <c r="N1288" s="148" t="n"/>
      <c r="O1288" s="148" t="n"/>
      <c r="P1288" s="148" t="n"/>
      <c r="Q1288" s="148" t="n"/>
      <c r="R1288" s="148" t="n"/>
      <c r="S1288" s="148" t="n"/>
      <c r="T1288" s="148" t="n"/>
      <c r="U1288" s="148" t="n"/>
      <c r="V1288" s="148" t="n"/>
      <c r="W1288" s="148" t="n"/>
      <c r="X1288" s="148" t="n"/>
      <c r="Y1288" s="148" t="n"/>
      <c r="Z1288" s="148" t="n"/>
      <c r="AA1288" s="148" t="n"/>
      <c r="AB1288" s="148" t="n"/>
      <c r="AC1288" s="148" t="n"/>
      <c r="AD1288" s="148" t="n"/>
      <c r="AE1288" s="148" t="n"/>
      <c r="AF1288" s="148" t="n"/>
      <c r="AG1288" s="148" t="n"/>
      <c r="AH1288" s="148" t="n"/>
      <c r="AI1288" s="148" t="n"/>
      <c r="AJ1288" s="148" t="n"/>
      <c r="AK1288" s="148" t="n"/>
      <c r="AL1288" s="148" t="n"/>
      <c r="AM1288" s="148" t="n"/>
      <c r="AN1288" s="148" t="n"/>
      <c r="AO1288" s="148" t="n"/>
      <c r="AP1288" s="148" t="n"/>
      <c r="AQ1288" s="148" t="n"/>
      <c r="AR1288" s="148" t="n"/>
      <c r="AS1288" s="148" t="n"/>
      <c r="AT1288" s="149"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43" t="n"/>
      <c r="BV1288" s="144" t="n"/>
      <c r="BW1288" s="143" t="n"/>
      <c r="CG1288" s="144" t="n"/>
      <c r="DU1288" s="144" t="n"/>
      <c r="DV1288" s="2" t="n"/>
      <c r="DW1288" s="2" t="n"/>
      <c r="DX1288" s="2" t="n"/>
      <c r="DY1288" s="2" t="n"/>
      <c r="DZ1288" s="2" t="n"/>
      <c r="EA1288" s="2" t="n"/>
      <c r="EB1288" s="2" t="n"/>
      <c r="EC1288" s="2" t="n"/>
    </row>
    <row r="1289" ht="6.75" customHeight="1" s="118">
      <c r="A1289" s="2" t="n"/>
      <c r="B1289" s="2" t="n"/>
      <c r="C1289" s="2" t="n"/>
      <c r="D1289" s="2" t="n"/>
      <c r="E1289" s="153" t="inlineStr">
        <is>
          <t>名　前</t>
        </is>
      </c>
      <c r="F1289" s="140" t="n"/>
      <c r="G1289" s="140" t="n"/>
      <c r="H1289" s="140" t="n"/>
      <c r="I1289" s="140" t="n"/>
      <c r="J1289" s="140" t="n"/>
      <c r="K1289" s="141" t="n"/>
      <c r="L1289" s="154">
        <f>計算!$B$17</f>
        <v/>
      </c>
      <c r="M1289" s="140" t="n"/>
      <c r="N1289" s="140" t="n"/>
      <c r="O1289" s="140" t="n"/>
      <c r="P1289" s="140" t="n"/>
      <c r="Q1289" s="140" t="n"/>
      <c r="R1289" s="140" t="n"/>
      <c r="S1289" s="140" t="n"/>
      <c r="T1289" s="140" t="n"/>
      <c r="U1289" s="140" t="n"/>
      <c r="V1289" s="140" t="n"/>
      <c r="W1289" s="140" t="n"/>
      <c r="X1289" s="140" t="n"/>
      <c r="Y1289" s="140" t="n"/>
      <c r="Z1289" s="140" t="n"/>
      <c r="AA1289" s="140" t="n"/>
      <c r="AB1289" s="140" t="n"/>
      <c r="AC1289" s="140" t="n"/>
      <c r="AD1289" s="140" t="n"/>
      <c r="AE1289" s="140" t="n"/>
      <c r="AF1289" s="140" t="n"/>
      <c r="AG1289" s="140" t="n"/>
      <c r="AH1289" s="140" t="n"/>
      <c r="AI1289" s="140" t="n"/>
      <c r="AJ1289" s="140" t="n"/>
      <c r="AK1289" s="140" t="n"/>
      <c r="AL1289" s="140" t="n"/>
      <c r="AM1289" s="140" t="n"/>
      <c r="AN1289" s="140" t="n"/>
      <c r="AO1289" s="140" t="n"/>
      <c r="AP1289" s="140" t="n"/>
      <c r="AQ1289" s="140" t="n"/>
      <c r="AR1289" s="140" t="n"/>
      <c r="AS1289" s="140" t="n"/>
      <c r="AT1289" s="141"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43" t="n"/>
      <c r="BV1289" s="144" t="n"/>
      <c r="BW1289" s="143" t="n"/>
      <c r="CG1289" s="144" t="n"/>
      <c r="DU1289" s="144" t="n"/>
      <c r="DV1289" s="2" t="n"/>
      <c r="DW1289" s="2" t="n"/>
      <c r="DX1289" s="2" t="n"/>
      <c r="DY1289" s="2" t="n"/>
      <c r="DZ1289" s="2" t="n"/>
      <c r="EA1289" s="2" t="n"/>
      <c r="EB1289" s="2" t="n"/>
      <c r="EC1289" s="2" t="n"/>
    </row>
    <row r="1290" ht="6.75" customHeight="1" s="118">
      <c r="A1290" s="2" t="n"/>
      <c r="B1290" s="2" t="n"/>
      <c r="C1290" s="2" t="n"/>
      <c r="D1290" s="2" t="n"/>
      <c r="E1290" s="143" t="n"/>
      <c r="K1290" s="144" t="n"/>
      <c r="L1290" s="143" t="n"/>
      <c r="AT1290" s="144" t="n"/>
      <c r="AU1290" s="8" t="n"/>
      <c r="AV1290" s="7" t="n"/>
      <c r="AW1290" s="2" t="n"/>
      <c r="AX1290" s="52" t="inlineStr">
        <is>
          <t>（30×40mm）</t>
        </is>
      </c>
      <c r="BH1290" s="2" t="n"/>
      <c r="BI1290" s="8" t="n"/>
      <c r="BJ1290" s="7" t="n"/>
      <c r="BK1290" s="2" t="n"/>
      <c r="BL1290" s="2" t="n"/>
      <c r="BM1290" s="2" t="n"/>
      <c r="BN1290" s="2" t="n"/>
      <c r="BO1290" s="2" t="n"/>
      <c r="BP1290" s="143" t="n"/>
      <c r="BV1290" s="144" t="n"/>
      <c r="BW1290" s="143" t="n"/>
      <c r="CG1290" s="144" t="n"/>
      <c r="DU1290" s="144" t="n"/>
      <c r="DV1290" s="2" t="n"/>
      <c r="DW1290" s="2" t="n"/>
      <c r="DX1290" s="2" t="n"/>
      <c r="DY1290" s="2" t="n"/>
      <c r="DZ1290" s="2" t="n"/>
      <c r="EA1290" s="2" t="n"/>
      <c r="EB1290" s="2" t="n"/>
      <c r="EC1290" s="2" t="n"/>
    </row>
    <row r="1291" ht="6.75" customHeight="1" s="118">
      <c r="A1291" s="2" t="n"/>
      <c r="B1291" s="2" t="n"/>
      <c r="C1291" s="2" t="n"/>
      <c r="D1291" s="2" t="n"/>
      <c r="E1291" s="143" t="n"/>
      <c r="K1291" s="144" t="n"/>
      <c r="L1291" s="143" t="n"/>
      <c r="AT1291" s="144" t="n"/>
      <c r="AU1291" s="8" t="n"/>
      <c r="AV1291" s="7" t="n"/>
      <c r="AW1291" s="2" t="n"/>
      <c r="BH1291" s="2" t="n"/>
      <c r="BI1291" s="8" t="n"/>
      <c r="BJ1291" s="7" t="n"/>
      <c r="BK1291" s="2" t="n"/>
      <c r="BL1291" s="2" t="n"/>
      <c r="BM1291" s="2" t="n"/>
      <c r="BN1291" s="2" t="n"/>
      <c r="BO1291" s="2" t="n"/>
      <c r="BP1291" s="143" t="n"/>
      <c r="BV1291" s="144" t="n"/>
      <c r="BW1291" s="143" t="n"/>
      <c r="CG1291" s="144" t="n"/>
      <c r="DU1291" s="144" t="n"/>
      <c r="DV1291" s="2" t="n"/>
      <c r="DW1291" s="2" t="n"/>
      <c r="DX1291" s="2" t="n"/>
      <c r="DY1291" s="2" t="n"/>
      <c r="DZ1291" s="2" t="n"/>
      <c r="EA1291" s="2" t="n"/>
      <c r="EB1291" s="2" t="n"/>
      <c r="EC1291" s="2" t="n"/>
    </row>
    <row r="1292" ht="6.75" customHeight="1" s="118">
      <c r="A1292" s="2" t="n"/>
      <c r="B1292" s="2" t="n"/>
      <c r="C1292" s="2" t="n"/>
      <c r="D1292" s="2" t="n"/>
      <c r="E1292" s="143" t="n"/>
      <c r="K1292" s="144" t="n"/>
      <c r="L1292" s="143" t="n"/>
      <c r="AT1292" s="144"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43" t="n"/>
      <c r="BV1292" s="144" t="n"/>
      <c r="BW1292" s="143" t="n"/>
      <c r="CG1292" s="144" t="n"/>
      <c r="DU1292" s="144" t="n"/>
      <c r="DV1292" s="2" t="n"/>
      <c r="DW1292" s="2" t="n"/>
      <c r="DX1292" s="2" t="n"/>
      <c r="DY1292" s="2" t="n"/>
      <c r="DZ1292" s="2" t="n"/>
      <c r="EA1292" s="2" t="n"/>
      <c r="EB1292" s="2" t="n"/>
      <c r="EC1292" s="2" t="n"/>
    </row>
    <row r="1293" ht="6.75" customHeight="1" s="118">
      <c r="A1293" s="2" t="n"/>
      <c r="B1293" s="2" t="n"/>
      <c r="C1293" s="2" t="n"/>
      <c r="D1293" s="2" t="n"/>
      <c r="E1293" s="143" t="n"/>
      <c r="K1293" s="144" t="n"/>
      <c r="L1293" s="143" t="n"/>
      <c r="AT1293" s="144"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43" t="n"/>
      <c r="BV1293" s="144" t="n"/>
      <c r="BW1293" s="143" t="n"/>
      <c r="CG1293" s="144" t="n"/>
      <c r="DU1293" s="144" t="n"/>
      <c r="DV1293" s="2" t="n"/>
      <c r="DW1293" s="2" t="n"/>
      <c r="DX1293" s="2" t="n"/>
      <c r="DY1293" s="2" t="n"/>
      <c r="DZ1293" s="2" t="n"/>
      <c r="EA1293" s="2" t="n"/>
      <c r="EB1293" s="2" t="n"/>
      <c r="EC1293" s="2" t="n"/>
    </row>
    <row r="1294" ht="4.5" customHeight="1" s="118">
      <c r="A1294" s="2" t="n"/>
      <c r="B1294" s="2" t="n"/>
      <c r="C1294" s="2" t="n"/>
      <c r="D1294" s="2" t="n"/>
      <c r="E1294" s="147" t="n"/>
      <c r="F1294" s="148" t="n"/>
      <c r="G1294" s="148" t="n"/>
      <c r="H1294" s="148" t="n"/>
      <c r="I1294" s="148" t="n"/>
      <c r="J1294" s="148" t="n"/>
      <c r="K1294" s="149" t="n"/>
      <c r="L1294" s="147" t="n"/>
      <c r="M1294" s="148" t="n"/>
      <c r="N1294" s="148" t="n"/>
      <c r="O1294" s="148" t="n"/>
      <c r="P1294" s="148" t="n"/>
      <c r="Q1294" s="148" t="n"/>
      <c r="R1294" s="148" t="n"/>
      <c r="S1294" s="148" t="n"/>
      <c r="T1294" s="148" t="n"/>
      <c r="U1294" s="148" t="n"/>
      <c r="V1294" s="148" t="n"/>
      <c r="W1294" s="148" t="n"/>
      <c r="X1294" s="148" t="n"/>
      <c r="Y1294" s="148" t="n"/>
      <c r="Z1294" s="148" t="n"/>
      <c r="AA1294" s="148" t="n"/>
      <c r="AB1294" s="148" t="n"/>
      <c r="AC1294" s="148" t="n"/>
      <c r="AD1294" s="148" t="n"/>
      <c r="AE1294" s="148" t="n"/>
      <c r="AF1294" s="148" t="n"/>
      <c r="AG1294" s="148" t="n"/>
      <c r="AH1294" s="148" t="n"/>
      <c r="AI1294" s="148" t="n"/>
      <c r="AJ1294" s="148" t="n"/>
      <c r="AK1294" s="148" t="n"/>
      <c r="AL1294" s="148" t="n"/>
      <c r="AM1294" s="148" t="n"/>
      <c r="AN1294" s="148" t="n"/>
      <c r="AO1294" s="148" t="n"/>
      <c r="AP1294" s="148" t="n"/>
      <c r="AQ1294" s="148" t="n"/>
      <c r="AR1294" s="148" t="n"/>
      <c r="AS1294" s="148" t="n"/>
      <c r="AT1294" s="149"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43" t="n"/>
      <c r="BV1294" s="144" t="n"/>
      <c r="BW1294" s="143" t="n"/>
      <c r="CG1294" s="144" t="n"/>
      <c r="DU1294" s="144" t="n"/>
      <c r="DV1294" s="2" t="n"/>
      <c r="DW1294" s="2" t="n"/>
      <c r="DX1294" s="2" t="n"/>
      <c r="DY1294" s="2" t="n"/>
      <c r="DZ1294" s="2" t="n"/>
      <c r="EA1294" s="2" t="n"/>
      <c r="EB1294" s="2" t="n"/>
      <c r="EC1294" s="2" t="n"/>
    </row>
    <row r="1295" ht="6.75" customHeight="1" s="118">
      <c r="A1295" s="2" t="n"/>
      <c r="B1295" s="2" t="n"/>
      <c r="C1295" s="2" t="n"/>
      <c r="D1295" s="2" t="n"/>
      <c r="E1295" s="153" t="inlineStr">
        <is>
          <t>生年月日</t>
        </is>
      </c>
      <c r="F1295" s="140" t="n"/>
      <c r="G1295" s="140" t="n"/>
      <c r="H1295" s="140" t="n"/>
      <c r="I1295" s="140" t="n"/>
      <c r="J1295" s="140" t="n"/>
      <c r="K1295" s="141" t="n"/>
      <c r="L1295" s="155" t="inlineStr">
        <is>
          <t>昭和 ・ 平成</t>
        </is>
      </c>
      <c r="M1295" s="140" t="n"/>
      <c r="N1295" s="140" t="n"/>
      <c r="O1295" s="140" t="n"/>
      <c r="P1295" s="140" t="n"/>
      <c r="Q1295" s="140" t="n"/>
      <c r="R1295" s="140" t="n"/>
      <c r="S1295" s="140" t="n"/>
      <c r="T1295" s="140" t="n"/>
      <c r="U1295" s="140" t="n"/>
      <c r="V1295" s="156">
        <f>計算!$D$17</f>
        <v/>
      </c>
      <c r="W1295" s="140" t="n"/>
      <c r="X1295" s="157" t="inlineStr">
        <is>
          <t>年</t>
        </is>
      </c>
      <c r="Y1295" s="140" t="n"/>
      <c r="Z1295" s="158">
        <f>計算!$E$17</f>
        <v/>
      </c>
      <c r="AA1295" s="140" t="n"/>
      <c r="AB1295" s="140" t="n"/>
      <c r="AC1295" s="157" t="inlineStr">
        <is>
          <t>月</t>
        </is>
      </c>
      <c r="AD1295" s="140" t="n"/>
      <c r="AE1295" s="158">
        <f>計算!$F$17</f>
        <v/>
      </c>
      <c r="AF1295" s="140" t="n"/>
      <c r="AG1295" s="140" t="n"/>
      <c r="AH1295" s="157" t="inlineStr">
        <is>
          <t>日　生 （満</t>
        </is>
      </c>
      <c r="AI1295" s="140" t="n"/>
      <c r="AJ1295" s="140" t="n"/>
      <c r="AK1295" s="140" t="n"/>
      <c r="AL1295" s="140" t="n"/>
      <c r="AM1295" s="140" t="n"/>
      <c r="AN1295" s="140" t="n"/>
      <c r="AO1295" s="140" t="n"/>
      <c r="AP1295" s="159">
        <f>計算!$G$17</f>
        <v/>
      </c>
      <c r="AQ1295" s="140" t="n"/>
      <c r="AR1295" s="160" t="inlineStr">
        <is>
          <t>歳）</t>
        </is>
      </c>
      <c r="AS1295" s="140" t="n"/>
      <c r="AT1295" s="141"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43" t="n"/>
      <c r="BV1295" s="144" t="n"/>
      <c r="BW1295" s="143" t="n"/>
      <c r="CG1295" s="144" t="n"/>
      <c r="DU1295" s="144" t="n"/>
      <c r="DV1295" s="2" t="n"/>
      <c r="DW1295" s="2" t="n"/>
      <c r="DX1295" s="2" t="n"/>
      <c r="DY1295" s="2" t="n"/>
      <c r="DZ1295" s="2" t="n"/>
      <c r="EA1295" s="2" t="n"/>
      <c r="EB1295" s="2" t="n"/>
      <c r="EC1295" s="2" t="n"/>
    </row>
    <row r="1296" ht="6.75" customHeight="1" s="118">
      <c r="A1296" s="2" t="n"/>
      <c r="B1296" s="2" t="n"/>
      <c r="C1296" s="2" t="n"/>
      <c r="D1296" s="2" t="n"/>
      <c r="E1296" s="143" t="n"/>
      <c r="K1296" s="144" t="n"/>
      <c r="L1296" s="143" t="n"/>
      <c r="AT1296" s="144"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43" t="n"/>
      <c r="BV1296" s="144" t="n"/>
      <c r="BW1296" s="143" t="n"/>
      <c r="CG1296" s="144" t="n"/>
      <c r="DU1296" s="144" t="n"/>
      <c r="DV1296" s="2" t="n"/>
      <c r="DW1296" s="2" t="n"/>
      <c r="DX1296" s="2" t="n"/>
      <c r="DY1296" s="2" t="n"/>
      <c r="DZ1296" s="2" t="n"/>
      <c r="EA1296" s="2" t="n"/>
      <c r="EB1296" s="2" t="n"/>
      <c r="EC1296" s="2" t="n"/>
    </row>
    <row r="1297" ht="6.75" customHeight="1" s="118">
      <c r="A1297" s="2" t="n"/>
      <c r="B1297" s="2" t="n"/>
      <c r="C1297" s="2" t="n"/>
      <c r="D1297" s="2" t="n"/>
      <c r="E1297" s="143" t="n"/>
      <c r="K1297" s="144" t="n"/>
      <c r="L1297" s="143" t="n"/>
      <c r="AT1297" s="144"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43" t="n"/>
      <c r="BV1297" s="144" t="n"/>
      <c r="BW1297" s="143" t="n"/>
      <c r="CG1297" s="144" t="n"/>
      <c r="DU1297" s="144" t="n"/>
      <c r="DV1297" s="2" t="n"/>
      <c r="DW1297" s="2" t="n"/>
      <c r="DX1297" s="2" t="n"/>
      <c r="DY1297" s="2" t="n"/>
      <c r="DZ1297" s="2" t="n"/>
      <c r="EA1297" s="2" t="n"/>
      <c r="EB1297" s="2" t="n"/>
      <c r="EC1297" s="2" t="n"/>
    </row>
    <row r="1298" ht="3.75" customHeight="1" s="118">
      <c r="A1298" s="2" t="n"/>
      <c r="B1298" s="2" t="n"/>
      <c r="C1298" s="2" t="n"/>
      <c r="D1298" s="2" t="n"/>
      <c r="E1298" s="147" t="n"/>
      <c r="F1298" s="148" t="n"/>
      <c r="G1298" s="148" t="n"/>
      <c r="H1298" s="148" t="n"/>
      <c r="I1298" s="148" t="n"/>
      <c r="J1298" s="148" t="n"/>
      <c r="K1298" s="149" t="n"/>
      <c r="L1298" s="147" t="n"/>
      <c r="M1298" s="148" t="n"/>
      <c r="N1298" s="148" t="n"/>
      <c r="O1298" s="148" t="n"/>
      <c r="P1298" s="148" t="n"/>
      <c r="Q1298" s="148" t="n"/>
      <c r="R1298" s="148" t="n"/>
      <c r="S1298" s="148" t="n"/>
      <c r="T1298" s="148" t="n"/>
      <c r="U1298" s="148" t="n"/>
      <c r="X1298" s="148" t="n"/>
      <c r="Y1298" s="148" t="n"/>
      <c r="AC1298" s="148" t="n"/>
      <c r="AD1298" s="148" t="n"/>
      <c r="AH1298" s="148" t="n"/>
      <c r="AI1298" s="148" t="n"/>
      <c r="AJ1298" s="148" t="n"/>
      <c r="AK1298" s="148" t="n"/>
      <c r="AL1298" s="148" t="n"/>
      <c r="AM1298" s="148" t="n"/>
      <c r="AN1298" s="148" t="n"/>
      <c r="AO1298" s="148" t="n"/>
      <c r="AP1298" s="148" t="n"/>
      <c r="AQ1298" s="148" t="n"/>
      <c r="AR1298" s="148" t="n"/>
      <c r="AS1298" s="148" t="n"/>
      <c r="AT1298" s="149"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43" t="n"/>
      <c r="BV1298" s="144" t="n"/>
      <c r="BW1298" s="143" t="n"/>
      <c r="CG1298" s="144" t="n"/>
      <c r="DU1298" s="144" t="n"/>
      <c r="DV1298" s="2" t="n"/>
      <c r="DW1298" s="2" t="n"/>
      <c r="DX1298" s="2" t="n"/>
      <c r="DY1298" s="2" t="n"/>
      <c r="DZ1298" s="2" t="n"/>
      <c r="EA1298" s="2" t="n"/>
      <c r="EB1298" s="2" t="n"/>
      <c r="EC1298" s="2" t="n"/>
    </row>
    <row r="1299" ht="6.75" customHeight="1" s="118">
      <c r="A1299" s="2" t="n"/>
      <c r="B1299" s="2" t="n"/>
      <c r="C1299" s="2" t="n"/>
      <c r="D1299" s="2" t="n"/>
      <c r="E1299" s="161" t="inlineStr">
        <is>
          <t>ふ り が な</t>
        </is>
      </c>
      <c r="F1299" s="140" t="n"/>
      <c r="G1299" s="140" t="n"/>
      <c r="H1299" s="140" t="n"/>
      <c r="I1299" s="140" t="n"/>
      <c r="J1299" s="140" t="n"/>
      <c r="K1299" s="141" t="n"/>
      <c r="L1299" s="162">
        <f>計算!$J$17</f>
        <v/>
      </c>
      <c r="M1299" s="140" t="n"/>
      <c r="N1299" s="140" t="n"/>
      <c r="O1299" s="140" t="n"/>
      <c r="P1299" s="140" t="n"/>
      <c r="Q1299" s="140" t="n"/>
      <c r="R1299" s="140" t="n"/>
      <c r="S1299" s="140" t="n"/>
      <c r="T1299" s="140" t="n"/>
      <c r="U1299" s="140" t="n"/>
      <c r="V1299" s="140" t="n"/>
      <c r="W1299" s="140" t="n"/>
      <c r="X1299" s="140" t="n"/>
      <c r="Y1299" s="140" t="n"/>
      <c r="Z1299" s="140" t="n"/>
      <c r="AA1299" s="140" t="n"/>
      <c r="AB1299" s="140" t="n"/>
      <c r="AC1299" s="140" t="n"/>
      <c r="AD1299" s="140" t="n"/>
      <c r="AE1299" s="140" t="n"/>
      <c r="AF1299" s="140" t="n"/>
      <c r="AG1299" s="140" t="n"/>
      <c r="AH1299" s="140" t="n"/>
      <c r="AI1299" s="140" t="n"/>
      <c r="AJ1299" s="140" t="n"/>
      <c r="AK1299" s="140" t="n"/>
      <c r="AL1299" s="140" t="n"/>
      <c r="AM1299" s="140" t="n"/>
      <c r="AN1299" s="140" t="n"/>
      <c r="AO1299" s="140" t="n"/>
      <c r="AP1299" s="140" t="n"/>
      <c r="AQ1299" s="140" t="n"/>
      <c r="AR1299" s="140" t="n"/>
      <c r="AS1299" s="140" t="n"/>
      <c r="AT1299" s="140" t="n"/>
      <c r="AU1299" s="140" t="n"/>
      <c r="AV1299" s="140" t="n"/>
      <c r="AW1299" s="140" t="n"/>
      <c r="AX1299" s="140" t="n"/>
      <c r="AY1299" s="140" t="n"/>
      <c r="AZ1299" s="140" t="n"/>
      <c r="BA1299" s="140" t="n"/>
      <c r="BB1299" s="140" t="n"/>
      <c r="BC1299" s="140" t="n"/>
      <c r="BD1299" s="140" t="n"/>
      <c r="BE1299" s="140" t="n"/>
      <c r="BF1299" s="140" t="n"/>
      <c r="BG1299" s="140" t="n"/>
      <c r="BH1299" s="140" t="n"/>
      <c r="BI1299" s="141" t="n"/>
      <c r="BJ1299" s="2" t="n"/>
      <c r="BK1299" s="2" t="n"/>
      <c r="BL1299" s="2" t="n"/>
      <c r="BM1299" s="2" t="n"/>
      <c r="BN1299" s="2" t="n"/>
      <c r="BO1299" s="2" t="n"/>
      <c r="BP1299" s="143" t="n"/>
      <c r="BV1299" s="144" t="n"/>
      <c r="BW1299" s="143" t="n"/>
      <c r="CG1299" s="144" t="n"/>
      <c r="DU1299" s="144" t="n"/>
      <c r="DV1299" s="2" t="n"/>
      <c r="DW1299" s="2" t="n"/>
      <c r="DX1299" s="2" t="n"/>
      <c r="DY1299" s="2" t="n"/>
      <c r="DZ1299" s="2" t="n"/>
      <c r="EA1299" s="2" t="n"/>
      <c r="EB1299" s="2" t="n"/>
      <c r="EC1299" s="2" t="n"/>
    </row>
    <row r="1300" ht="6.75" customHeight="1" s="118">
      <c r="A1300" s="2" t="n"/>
      <c r="B1300" s="2" t="n"/>
      <c r="C1300" s="2" t="n"/>
      <c r="D1300" s="2" t="n"/>
      <c r="E1300" s="143" t="n"/>
      <c r="K1300" s="144" t="n"/>
      <c r="BI1300" s="144" t="n"/>
      <c r="BJ1300" s="2" t="n"/>
      <c r="BK1300" s="2" t="n"/>
      <c r="BL1300" s="2" t="n"/>
      <c r="BM1300" s="2" t="n"/>
      <c r="BN1300" s="2" t="n"/>
      <c r="BO1300" s="2" t="n"/>
      <c r="BP1300" s="143" t="n"/>
      <c r="BV1300" s="144" t="n"/>
      <c r="BW1300" s="143" t="n"/>
      <c r="CG1300" s="144" t="n"/>
      <c r="DU1300" s="144" t="n"/>
      <c r="DV1300" s="2" t="n"/>
      <c r="DW1300" s="2" t="n"/>
      <c r="DX1300" s="2" t="n"/>
      <c r="DY1300" s="2" t="n"/>
      <c r="DZ1300" s="2" t="n"/>
      <c r="EA1300" s="2" t="n"/>
      <c r="EB1300" s="2" t="n"/>
      <c r="EC1300" s="2" t="n"/>
    </row>
    <row r="1301" ht="6.75" customHeight="1" s="118">
      <c r="A1301" s="2" t="n"/>
      <c r="B1301" s="2" t="n"/>
      <c r="C1301" s="2" t="n"/>
      <c r="D1301" s="2" t="n"/>
      <c r="E1301" s="163" t="n"/>
      <c r="F1301" s="164" t="n"/>
      <c r="G1301" s="164" t="n"/>
      <c r="H1301" s="164" t="n"/>
      <c r="I1301" s="164" t="n"/>
      <c r="J1301" s="164" t="n"/>
      <c r="K1301" s="165" t="n"/>
      <c r="L1301" s="164" t="n"/>
      <c r="M1301" s="164" t="n"/>
      <c r="N1301" s="164" t="n"/>
      <c r="O1301" s="164" t="n"/>
      <c r="P1301" s="164" t="n"/>
      <c r="Q1301" s="164" t="n"/>
      <c r="R1301" s="164" t="n"/>
      <c r="S1301" s="164" t="n"/>
      <c r="T1301" s="164" t="n"/>
      <c r="U1301" s="164" t="n"/>
      <c r="V1301" s="164" t="n"/>
      <c r="W1301" s="164" t="n"/>
      <c r="X1301" s="164" t="n"/>
      <c r="Y1301" s="164" t="n"/>
      <c r="Z1301" s="164" t="n"/>
      <c r="AA1301" s="164" t="n"/>
      <c r="AB1301" s="164" t="n"/>
      <c r="AC1301" s="164" t="n"/>
      <c r="AD1301" s="164" t="n"/>
      <c r="AE1301" s="164" t="n"/>
      <c r="AF1301" s="164" t="n"/>
      <c r="AG1301" s="164" t="n"/>
      <c r="AH1301" s="164" t="n"/>
      <c r="AI1301" s="164" t="n"/>
      <c r="AJ1301" s="164" t="n"/>
      <c r="AK1301" s="164" t="n"/>
      <c r="AL1301" s="164" t="n"/>
      <c r="AM1301" s="164" t="n"/>
      <c r="AN1301" s="164" t="n"/>
      <c r="AO1301" s="164" t="n"/>
      <c r="AP1301" s="164" t="n"/>
      <c r="AQ1301" s="164" t="n"/>
      <c r="AR1301" s="164" t="n"/>
      <c r="AS1301" s="164" t="n"/>
      <c r="AT1301" s="164" t="n"/>
      <c r="AU1301" s="164" t="n"/>
      <c r="AV1301" s="164" t="n"/>
      <c r="AW1301" s="164" t="n"/>
      <c r="AX1301" s="164" t="n"/>
      <c r="AY1301" s="164" t="n"/>
      <c r="AZ1301" s="164" t="n"/>
      <c r="BA1301" s="164" t="n"/>
      <c r="BB1301" s="164" t="n"/>
      <c r="BC1301" s="164" t="n"/>
      <c r="BD1301" s="164" t="n"/>
      <c r="BE1301" s="164" t="n"/>
      <c r="BF1301" s="164" t="n"/>
      <c r="BG1301" s="164" t="n"/>
      <c r="BH1301" s="164" t="n"/>
      <c r="BI1301" s="165" t="n"/>
      <c r="BJ1301" s="2" t="n"/>
      <c r="BK1301" s="2" t="n"/>
      <c r="BL1301" s="2" t="n"/>
      <c r="BM1301" s="2" t="n"/>
      <c r="BN1301" s="2" t="n"/>
      <c r="BO1301" s="2" t="n"/>
      <c r="BP1301" s="143" t="n"/>
      <c r="BV1301" s="144" t="n"/>
      <c r="BW1301" s="143" t="n"/>
      <c r="CG1301" s="144" t="n"/>
      <c r="DU1301" s="144" t="n"/>
      <c r="DV1301" s="2" t="n"/>
      <c r="DW1301" s="2" t="n"/>
      <c r="DX1301" s="2" t="n"/>
      <c r="DY1301" s="2" t="n"/>
      <c r="DZ1301" s="2" t="n"/>
      <c r="EA1301" s="2" t="n"/>
      <c r="EB1301" s="2" t="n"/>
      <c r="EC1301" s="2" t="n"/>
    </row>
    <row r="1302" ht="6.75" customHeight="1" s="118">
      <c r="A1302" s="2" t="n"/>
      <c r="B1302" s="2" t="n"/>
      <c r="C1302" s="2" t="n"/>
      <c r="D1302" s="2" t="n"/>
      <c r="E1302" s="166" t="inlineStr">
        <is>
          <t>現住所</t>
        </is>
      </c>
      <c r="F1302" s="167" t="n"/>
      <c r="G1302" s="167" t="n"/>
      <c r="H1302" s="167" t="n"/>
      <c r="I1302" s="167" t="n"/>
      <c r="J1302" s="167" t="n"/>
      <c r="K1302" s="168" t="n"/>
      <c r="L1302" s="107" t="inlineStr">
        <is>
          <t>〒</t>
        </is>
      </c>
      <c r="M1302" s="167" t="n"/>
      <c r="N1302" s="167" t="n"/>
      <c r="O1302" s="167" t="n"/>
      <c r="P1302" s="169">
        <f>計算!$H$17</f>
        <v/>
      </c>
      <c r="Q1302" s="167" t="n"/>
      <c r="R1302" s="167" t="n"/>
      <c r="S1302" s="167" t="n"/>
      <c r="T1302" s="167" t="n"/>
      <c r="U1302" s="167" t="n"/>
      <c r="V1302" s="167" t="n"/>
      <c r="W1302" s="167" t="n"/>
      <c r="X1302" s="167" t="n"/>
      <c r="Y1302" s="167" t="n"/>
      <c r="Z1302" s="167" t="n"/>
      <c r="AA1302" s="167" t="n"/>
      <c r="AB1302" s="167" t="n"/>
      <c r="AC1302" s="167" t="n"/>
      <c r="AD1302" s="167" t="n"/>
      <c r="AE1302" s="167" t="n"/>
      <c r="AF1302" s="167" t="n"/>
      <c r="AG1302" s="167" t="n"/>
      <c r="AH1302" s="167" t="n"/>
      <c r="AI1302" s="167" t="n"/>
      <c r="AJ1302" s="167"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43" t="n"/>
      <c r="BV1302" s="144" t="n"/>
      <c r="BW1302" s="143" t="n"/>
      <c r="CG1302" s="144" t="n"/>
      <c r="DU1302" s="144" t="n"/>
      <c r="DV1302" s="2" t="n"/>
      <c r="DW1302" s="2" t="n"/>
      <c r="DX1302" s="2" t="n"/>
      <c r="DY1302" s="2" t="n"/>
      <c r="DZ1302" s="2" t="n"/>
      <c r="EA1302" s="2" t="n"/>
      <c r="EB1302" s="2" t="n"/>
      <c r="EC1302" s="2" t="n"/>
    </row>
    <row r="1303" ht="4.5" customHeight="1" s="118">
      <c r="A1303" s="2" t="n"/>
      <c r="B1303" s="2" t="n"/>
      <c r="C1303" s="2" t="n"/>
      <c r="D1303" s="2" t="n"/>
      <c r="E1303" s="143" t="n"/>
      <c r="K1303" s="144" t="n"/>
      <c r="L1303" s="143"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47" t="n"/>
      <c r="BQ1303" s="148" t="n"/>
      <c r="BR1303" s="148" t="n"/>
      <c r="BS1303" s="148" t="n"/>
      <c r="BT1303" s="148" t="n"/>
      <c r="BU1303" s="148" t="n"/>
      <c r="BV1303" s="149" t="n"/>
      <c r="BW1303" s="147" t="n"/>
      <c r="BX1303" s="148" t="n"/>
      <c r="BY1303" s="148" t="n"/>
      <c r="BZ1303" s="148" t="n"/>
      <c r="CA1303" s="148" t="n"/>
      <c r="CB1303" s="148" t="n"/>
      <c r="CC1303" s="148" t="n"/>
      <c r="CD1303" s="148" t="n"/>
      <c r="CE1303" s="148" t="n"/>
      <c r="CF1303" s="148" t="n"/>
      <c r="CG1303" s="149" t="n"/>
      <c r="DU1303" s="144" t="n"/>
      <c r="DV1303" s="2" t="n"/>
      <c r="DW1303" s="2" t="n"/>
      <c r="DX1303" s="2" t="n"/>
      <c r="DY1303" s="2" t="n"/>
      <c r="DZ1303" s="2" t="n"/>
      <c r="EA1303" s="2" t="n"/>
      <c r="EB1303" s="2" t="n"/>
      <c r="EC1303" s="2" t="n"/>
    </row>
    <row r="1304" ht="6.75" customHeight="1" s="118">
      <c r="A1304" s="2" t="n"/>
      <c r="B1304" s="2" t="n"/>
      <c r="C1304" s="2" t="n"/>
      <c r="D1304" s="2" t="n"/>
      <c r="E1304" s="143" t="n"/>
      <c r="K1304" s="144" t="n"/>
      <c r="L1304" s="143"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0" t="inlineStr">
        <is>
          <t>校内外の諸活動</t>
        </is>
      </c>
      <c r="BQ1304" s="140" t="n"/>
      <c r="BR1304" s="140" t="n"/>
      <c r="BS1304" s="140" t="n"/>
      <c r="BT1304" s="140" t="n"/>
      <c r="BU1304" s="140" t="n"/>
      <c r="BV1304" s="141" t="n"/>
      <c r="BW1304" s="171">
        <f>計算!$AQ$17</f>
        <v/>
      </c>
      <c r="BX1304" s="140" t="n"/>
      <c r="BY1304" s="140" t="n"/>
      <c r="BZ1304" s="140" t="n"/>
      <c r="CA1304" s="140" t="n"/>
      <c r="CB1304" s="140" t="n"/>
      <c r="CC1304" s="140" t="n"/>
      <c r="CD1304" s="140" t="n"/>
      <c r="CE1304" s="140" t="n"/>
      <c r="CF1304" s="140" t="n"/>
      <c r="CG1304" s="140" t="n"/>
      <c r="CH1304" s="140" t="n"/>
      <c r="CI1304" s="140" t="n"/>
      <c r="CJ1304" s="140" t="n"/>
      <c r="CK1304" s="140" t="n"/>
      <c r="CL1304" s="140" t="n"/>
      <c r="CM1304" s="140" t="n"/>
      <c r="CN1304" s="140" t="n"/>
      <c r="CO1304" s="140" t="n"/>
      <c r="CP1304" s="140" t="n"/>
      <c r="CQ1304" s="140" t="n"/>
      <c r="CR1304" s="140" t="n"/>
      <c r="CS1304" s="140" t="n"/>
      <c r="CT1304" s="140" t="n"/>
      <c r="CU1304" s="140" t="n"/>
      <c r="CV1304" s="140" t="n"/>
      <c r="CW1304" s="140" t="n"/>
      <c r="CX1304" s="140" t="n"/>
      <c r="CY1304" s="140" t="n"/>
      <c r="CZ1304" s="140" t="n"/>
      <c r="DA1304" s="140" t="n"/>
      <c r="DB1304" s="140" t="n"/>
      <c r="DC1304" s="140" t="n"/>
      <c r="DD1304" s="140" t="n"/>
      <c r="DE1304" s="140" t="n"/>
      <c r="DF1304" s="140" t="n"/>
      <c r="DG1304" s="140" t="n"/>
      <c r="DH1304" s="140" t="n"/>
      <c r="DI1304" s="140" t="n"/>
      <c r="DJ1304" s="140" t="n"/>
      <c r="DK1304" s="140" t="n"/>
      <c r="DL1304" s="140" t="n"/>
      <c r="DM1304" s="140" t="n"/>
      <c r="DN1304" s="140" t="n"/>
      <c r="DO1304" s="140" t="n"/>
      <c r="DP1304" s="140" t="n"/>
      <c r="DQ1304" s="140" t="n"/>
      <c r="DR1304" s="140" t="n"/>
      <c r="DS1304" s="140" t="n"/>
      <c r="DT1304" s="140" t="n"/>
      <c r="DU1304" s="141" t="n"/>
      <c r="DV1304" s="7" t="n"/>
      <c r="DW1304" s="2" t="n"/>
      <c r="DX1304" s="2" t="n"/>
      <c r="DY1304" s="2" t="n"/>
      <c r="DZ1304" s="2" t="n"/>
      <c r="EA1304" s="2" t="n"/>
      <c r="EB1304" s="2" t="n"/>
      <c r="EC1304" s="2" t="n"/>
    </row>
    <row r="1305" ht="6.75" customHeight="1" s="118">
      <c r="A1305" s="2" t="n"/>
      <c r="B1305" s="2" t="n"/>
      <c r="C1305" s="2" t="n"/>
      <c r="D1305" s="2" t="n"/>
      <c r="E1305" s="143" t="n"/>
      <c r="K1305" s="144" t="n"/>
      <c r="L1305" s="172">
        <f>計算!$I$17</f>
        <v/>
      </c>
      <c r="BI1305" s="144" t="n"/>
      <c r="BJ1305" s="2" t="n"/>
      <c r="BK1305" s="2" t="n"/>
      <c r="BL1305" s="2" t="n"/>
      <c r="BM1305" s="2" t="n"/>
      <c r="BN1305" s="2" t="n"/>
      <c r="BO1305" s="2" t="n"/>
      <c r="BP1305" s="143" t="n"/>
      <c r="BV1305" s="144" t="n"/>
      <c r="DU1305" s="144" t="n"/>
      <c r="DV1305" s="7" t="n"/>
      <c r="DW1305" s="2" t="n"/>
      <c r="DX1305" s="2" t="n"/>
      <c r="DY1305" s="2" t="n"/>
      <c r="DZ1305" s="2" t="n"/>
      <c r="EA1305" s="2" t="n"/>
      <c r="EB1305" s="2" t="n"/>
      <c r="EC1305" s="2" t="n"/>
    </row>
    <row r="1306" ht="6.75" customHeight="1" s="118">
      <c r="A1306" s="2" t="n"/>
      <c r="B1306" s="2" t="n"/>
      <c r="C1306" s="2" t="n"/>
      <c r="D1306" s="2" t="n"/>
      <c r="E1306" s="143" t="n"/>
      <c r="K1306" s="144" t="n"/>
      <c r="L1306" s="143" t="n"/>
      <c r="BI1306" s="144" t="n"/>
      <c r="BJ1306" s="2" t="n"/>
      <c r="BK1306" s="2" t="n"/>
      <c r="BL1306" s="2" t="n"/>
      <c r="BM1306" s="2" t="n"/>
      <c r="BN1306" s="2" t="n"/>
      <c r="BO1306" s="2" t="n"/>
      <c r="BP1306" s="143" t="n"/>
      <c r="BV1306" s="144" t="n"/>
      <c r="DU1306" s="144" t="n"/>
      <c r="DV1306" s="7" t="n"/>
      <c r="DW1306" s="2" t="n"/>
      <c r="DX1306" s="2" t="n"/>
      <c r="DY1306" s="2" t="n"/>
      <c r="DZ1306" s="2" t="n"/>
      <c r="EA1306" s="2" t="n"/>
      <c r="EB1306" s="2" t="n"/>
      <c r="EC1306" s="2" t="n"/>
    </row>
    <row r="1307" ht="6.75" customHeight="1" s="118">
      <c r="A1307" s="2" t="n"/>
      <c r="B1307" s="2" t="n"/>
      <c r="C1307" s="2" t="n"/>
      <c r="D1307" s="2" t="n"/>
      <c r="E1307" s="147" t="n"/>
      <c r="F1307" s="148" t="n"/>
      <c r="G1307" s="148" t="n"/>
      <c r="H1307" s="148" t="n"/>
      <c r="I1307" s="148" t="n"/>
      <c r="J1307" s="148" t="n"/>
      <c r="K1307" s="149" t="n"/>
      <c r="L1307" s="147" t="n"/>
      <c r="M1307" s="148" t="n"/>
      <c r="N1307" s="148" t="n"/>
      <c r="O1307" s="148" t="n"/>
      <c r="P1307" s="148" t="n"/>
      <c r="Q1307" s="148" t="n"/>
      <c r="R1307" s="148" t="n"/>
      <c r="S1307" s="148" t="n"/>
      <c r="T1307" s="148" t="n"/>
      <c r="U1307" s="148" t="n"/>
      <c r="V1307" s="148" t="n"/>
      <c r="W1307" s="148" t="n"/>
      <c r="X1307" s="148" t="n"/>
      <c r="Y1307" s="148" t="n"/>
      <c r="Z1307" s="148" t="n"/>
      <c r="AA1307" s="148" t="n"/>
      <c r="AB1307" s="148" t="n"/>
      <c r="AC1307" s="148" t="n"/>
      <c r="AD1307" s="148" t="n"/>
      <c r="AE1307" s="148" t="n"/>
      <c r="AF1307" s="148" t="n"/>
      <c r="AG1307" s="148" t="n"/>
      <c r="AH1307" s="148" t="n"/>
      <c r="AI1307" s="148" t="n"/>
      <c r="AJ1307" s="148" t="n"/>
      <c r="AK1307" s="148" t="n"/>
      <c r="AL1307" s="148" t="n"/>
      <c r="AM1307" s="148" t="n"/>
      <c r="AN1307" s="148" t="n"/>
      <c r="AO1307" s="148" t="n"/>
      <c r="AP1307" s="148" t="n"/>
      <c r="AQ1307" s="148" t="n"/>
      <c r="AR1307" s="148" t="n"/>
      <c r="AS1307" s="148" t="n"/>
      <c r="AT1307" s="148" t="n"/>
      <c r="AU1307" s="148" t="n"/>
      <c r="AV1307" s="148" t="n"/>
      <c r="AW1307" s="148" t="n"/>
      <c r="AX1307" s="148" t="n"/>
      <c r="AY1307" s="148" t="n"/>
      <c r="AZ1307" s="148" t="n"/>
      <c r="BA1307" s="148" t="n"/>
      <c r="BB1307" s="148" t="n"/>
      <c r="BC1307" s="148" t="n"/>
      <c r="BD1307" s="148" t="n"/>
      <c r="BE1307" s="148" t="n"/>
      <c r="BF1307" s="148" t="n"/>
      <c r="BG1307" s="148" t="n"/>
      <c r="BH1307" s="148" t="n"/>
      <c r="BI1307" s="149" t="n"/>
      <c r="BJ1307" s="2" t="n"/>
      <c r="BK1307" s="2" t="n"/>
      <c r="BL1307" s="2" t="n"/>
      <c r="BM1307" s="2" t="n"/>
      <c r="BN1307" s="2" t="n"/>
      <c r="BO1307" s="2" t="n"/>
      <c r="BP1307" s="143" t="n"/>
      <c r="BV1307" s="144" t="n"/>
      <c r="DU1307" s="144" t="n"/>
      <c r="DV1307" s="7" t="n"/>
      <c r="DW1307" s="2" t="n"/>
      <c r="DX1307" s="2" t="n"/>
      <c r="DY1307" s="2" t="n"/>
      <c r="DZ1307" s="2" t="n"/>
      <c r="EA1307" s="2" t="n"/>
      <c r="EB1307" s="2" t="n"/>
      <c r="EC1307" s="2" t="n"/>
    </row>
    <row r="1308" ht="6.75" customHeight="1" s="118">
      <c r="A1308" s="2" t="n"/>
      <c r="B1308" s="2" t="n"/>
      <c r="C1308" s="2" t="n"/>
      <c r="D1308" s="2" t="n"/>
      <c r="E1308" s="161" t="inlineStr">
        <is>
          <t>ふ り が な</t>
        </is>
      </c>
      <c r="F1308" s="140" t="n"/>
      <c r="G1308" s="140" t="n"/>
      <c r="H1308" s="140" t="n"/>
      <c r="I1308" s="140" t="n"/>
      <c r="J1308" s="140" t="n"/>
      <c r="K1308" s="141" t="n"/>
      <c r="L1308" s="162">
        <f>計算!$M$17</f>
        <v/>
      </c>
      <c r="M1308" s="140" t="n"/>
      <c r="N1308" s="140" t="n"/>
      <c r="O1308" s="140" t="n"/>
      <c r="P1308" s="140" t="n"/>
      <c r="Q1308" s="140" t="n"/>
      <c r="R1308" s="140" t="n"/>
      <c r="S1308" s="140" t="n"/>
      <c r="T1308" s="140" t="n"/>
      <c r="U1308" s="140" t="n"/>
      <c r="V1308" s="140" t="n"/>
      <c r="W1308" s="140" t="n"/>
      <c r="X1308" s="140" t="n"/>
      <c r="Y1308" s="140" t="n"/>
      <c r="Z1308" s="140" t="n"/>
      <c r="AA1308" s="140" t="n"/>
      <c r="AB1308" s="140" t="n"/>
      <c r="AC1308" s="140" t="n"/>
      <c r="AD1308" s="140" t="n"/>
      <c r="AE1308" s="140" t="n"/>
      <c r="AF1308" s="140" t="n"/>
      <c r="AG1308" s="140" t="n"/>
      <c r="AH1308" s="140" t="n"/>
      <c r="AI1308" s="140" t="n"/>
      <c r="AJ1308" s="140" t="n"/>
      <c r="AK1308" s="140" t="n"/>
      <c r="AL1308" s="140" t="n"/>
      <c r="AM1308" s="140" t="n"/>
      <c r="AN1308" s="140" t="n"/>
      <c r="AO1308" s="140" t="n"/>
      <c r="AP1308" s="140" t="n"/>
      <c r="AQ1308" s="140" t="n"/>
      <c r="AR1308" s="140" t="n"/>
      <c r="AS1308" s="140" t="n"/>
      <c r="AT1308" s="140" t="n"/>
      <c r="AU1308" s="140" t="n"/>
      <c r="AV1308" s="140" t="n"/>
      <c r="AW1308" s="140" t="n"/>
      <c r="AX1308" s="140" t="n"/>
      <c r="AY1308" s="140" t="n"/>
      <c r="AZ1308" s="140" t="n"/>
      <c r="BA1308" s="140" t="n"/>
      <c r="BB1308" s="140" t="n"/>
      <c r="BC1308" s="140" t="n"/>
      <c r="BD1308" s="140" t="n"/>
      <c r="BE1308" s="140" t="n"/>
      <c r="BF1308" s="140" t="n"/>
      <c r="BG1308" s="140" t="n"/>
      <c r="BH1308" s="140" t="n"/>
      <c r="BI1308" s="141" t="n"/>
      <c r="BJ1308" s="2" t="n"/>
      <c r="BK1308" s="2" t="n"/>
      <c r="BL1308" s="2" t="n"/>
      <c r="BM1308" s="2" t="n"/>
      <c r="BN1308" s="2" t="n"/>
      <c r="BO1308" s="2" t="n"/>
      <c r="BP1308" s="143" t="n"/>
      <c r="BV1308" s="144" t="n"/>
      <c r="DU1308" s="144" t="n"/>
      <c r="DV1308" s="7" t="n"/>
      <c r="DW1308" s="2" t="n"/>
      <c r="DX1308" s="2" t="n"/>
      <c r="DY1308" s="2" t="n"/>
      <c r="DZ1308" s="2" t="n"/>
      <c r="EA1308" s="2" t="n"/>
      <c r="EB1308" s="2" t="n"/>
      <c r="EC1308" s="2" t="n"/>
    </row>
    <row r="1309" ht="6.75" customHeight="1" s="118">
      <c r="A1309" s="2" t="n"/>
      <c r="B1309" s="2" t="n"/>
      <c r="C1309" s="2" t="n"/>
      <c r="D1309" s="2" t="n"/>
      <c r="E1309" s="143" t="n"/>
      <c r="K1309" s="144" t="n"/>
      <c r="BI1309" s="144" t="n"/>
      <c r="BJ1309" s="2" t="n"/>
      <c r="BK1309" s="2" t="n"/>
      <c r="BL1309" s="2" t="n"/>
      <c r="BM1309" s="2" t="n"/>
      <c r="BN1309" s="2" t="n"/>
      <c r="BO1309" s="2" t="n"/>
      <c r="BP1309" s="143" t="n"/>
      <c r="BV1309" s="144" t="n"/>
      <c r="DU1309" s="144" t="n"/>
      <c r="DV1309" s="7" t="n"/>
      <c r="DW1309" s="2" t="n"/>
      <c r="DX1309" s="2" t="n"/>
      <c r="DY1309" s="2" t="n"/>
      <c r="DZ1309" s="2" t="n"/>
      <c r="EA1309" s="2" t="n"/>
      <c r="EB1309" s="2" t="n"/>
      <c r="EC1309" s="2" t="n"/>
    </row>
    <row r="1310" ht="6.75" customHeight="1" s="118">
      <c r="A1310" s="2" t="n"/>
      <c r="B1310" s="2" t="n"/>
      <c r="C1310" s="2" t="n"/>
      <c r="D1310" s="2" t="n"/>
      <c r="E1310" s="163" t="n"/>
      <c r="F1310" s="164" t="n"/>
      <c r="G1310" s="164" t="n"/>
      <c r="H1310" s="164" t="n"/>
      <c r="I1310" s="164" t="n"/>
      <c r="J1310" s="164" t="n"/>
      <c r="K1310" s="165" t="n"/>
      <c r="L1310" s="164" t="n"/>
      <c r="M1310" s="164" t="n"/>
      <c r="N1310" s="164" t="n"/>
      <c r="O1310" s="164" t="n"/>
      <c r="P1310" s="164" t="n"/>
      <c r="Q1310" s="164" t="n"/>
      <c r="R1310" s="164" t="n"/>
      <c r="S1310" s="164" t="n"/>
      <c r="T1310" s="164" t="n"/>
      <c r="U1310" s="164" t="n"/>
      <c r="V1310" s="164" t="n"/>
      <c r="W1310" s="164" t="n"/>
      <c r="X1310" s="164" t="n"/>
      <c r="Y1310" s="164" t="n"/>
      <c r="Z1310" s="164" t="n"/>
      <c r="AA1310" s="164" t="n"/>
      <c r="AB1310" s="164" t="n"/>
      <c r="AC1310" s="164" t="n"/>
      <c r="AD1310" s="164" t="n"/>
      <c r="AE1310" s="164" t="n"/>
      <c r="AF1310" s="164" t="n"/>
      <c r="AG1310" s="164" t="n"/>
      <c r="AH1310" s="164" t="n"/>
      <c r="AI1310" s="164" t="n"/>
      <c r="AJ1310" s="164" t="n"/>
      <c r="AK1310" s="164" t="n"/>
      <c r="AL1310" s="164" t="n"/>
      <c r="AM1310" s="164" t="n"/>
      <c r="AN1310" s="164" t="n"/>
      <c r="AO1310" s="164" t="n"/>
      <c r="AP1310" s="164" t="n"/>
      <c r="AQ1310" s="164" t="n"/>
      <c r="AR1310" s="164" t="n"/>
      <c r="AS1310" s="164" t="n"/>
      <c r="AT1310" s="164" t="n"/>
      <c r="AU1310" s="164" t="n"/>
      <c r="AV1310" s="164" t="n"/>
      <c r="AW1310" s="164" t="n"/>
      <c r="AX1310" s="164" t="n"/>
      <c r="AY1310" s="164" t="n"/>
      <c r="AZ1310" s="164" t="n"/>
      <c r="BA1310" s="164" t="n"/>
      <c r="BB1310" s="164" t="n"/>
      <c r="BC1310" s="164" t="n"/>
      <c r="BD1310" s="164" t="n"/>
      <c r="BE1310" s="164" t="n"/>
      <c r="BF1310" s="164" t="n"/>
      <c r="BG1310" s="164" t="n"/>
      <c r="BH1310" s="164" t="n"/>
      <c r="BI1310" s="165" t="n"/>
      <c r="BJ1310" s="2" t="n"/>
      <c r="BK1310" s="2" t="n"/>
      <c r="BL1310" s="2" t="n"/>
      <c r="BM1310" s="2" t="n"/>
      <c r="BN1310" s="2" t="n"/>
      <c r="BO1310" s="2" t="n"/>
      <c r="BP1310" s="143" t="n"/>
      <c r="BV1310" s="144" t="n"/>
      <c r="DU1310" s="144" t="n"/>
      <c r="DV1310" s="7" t="n"/>
      <c r="DW1310" s="2" t="n"/>
      <c r="DX1310" s="2" t="n"/>
      <c r="DY1310" s="2" t="n"/>
      <c r="DZ1310" s="2" t="n"/>
      <c r="EA1310" s="2" t="n"/>
      <c r="EB1310" s="2" t="n"/>
      <c r="EC1310" s="2" t="n"/>
    </row>
    <row r="1311" ht="6.75" customHeight="1" s="118">
      <c r="A1311" s="2" t="n"/>
      <c r="B1311" s="2" t="n"/>
      <c r="C1311" s="2" t="n"/>
      <c r="D1311" s="2" t="n"/>
      <c r="E1311" s="166" t="inlineStr">
        <is>
          <t>連絡先</t>
        </is>
      </c>
      <c r="F1311" s="167" t="n"/>
      <c r="G1311" s="167" t="n"/>
      <c r="H1311" s="167" t="n"/>
      <c r="I1311" s="167" t="n"/>
      <c r="J1311" s="167" t="n"/>
      <c r="K1311" s="168" t="n"/>
      <c r="L1311" s="107" t="inlineStr">
        <is>
          <t>〒</t>
        </is>
      </c>
      <c r="M1311" s="167" t="n"/>
      <c r="N1311" s="167" t="n"/>
      <c r="O1311" s="167" t="n"/>
      <c r="P1311" s="173">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43" t="n"/>
      <c r="BV1311" s="144" t="n"/>
      <c r="DU1311" s="144" t="n"/>
      <c r="DV1311" s="7" t="n"/>
      <c r="DW1311" s="2" t="n"/>
      <c r="DX1311" s="2" t="n"/>
      <c r="DY1311" s="2" t="n"/>
      <c r="DZ1311" s="2" t="n"/>
      <c r="EA1311" s="2" t="n"/>
      <c r="EB1311" s="2" t="n"/>
      <c r="EC1311" s="2" t="n"/>
    </row>
    <row r="1312" ht="6.75" customHeight="1" s="118">
      <c r="A1312" s="2" t="n"/>
      <c r="B1312" s="2" t="n"/>
      <c r="C1312" s="2" t="n"/>
      <c r="D1312" s="2" t="n"/>
      <c r="E1312" s="143" t="n"/>
      <c r="K1312" s="144" t="n"/>
      <c r="L1312" s="143"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43" t="n"/>
      <c r="BV1312" s="144" t="n"/>
      <c r="DU1312" s="144" t="n"/>
      <c r="DV1312" s="7" t="n"/>
      <c r="DW1312" s="2" t="n"/>
      <c r="DX1312" s="2" t="n"/>
      <c r="DY1312" s="2" t="n"/>
      <c r="DZ1312" s="2" t="n"/>
      <c r="EA1312" s="2" t="n"/>
      <c r="EB1312" s="2" t="n"/>
      <c r="EC1312" s="2" t="n"/>
    </row>
    <row r="1313" ht="6.75" customHeight="1" s="118">
      <c r="A1313" s="2" t="n"/>
      <c r="B1313" s="2" t="n"/>
      <c r="C1313" s="2" t="n"/>
      <c r="D1313" s="2" t="n"/>
      <c r="E1313" s="143" t="n"/>
      <c r="K1313" s="144" t="n"/>
      <c r="L1313" s="143"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43" t="n"/>
      <c r="BV1313" s="144" t="n"/>
      <c r="DU1313" s="144" t="n"/>
      <c r="DV1313" s="7" t="n"/>
      <c r="DW1313" s="2" t="n"/>
      <c r="DX1313" s="2" t="n"/>
      <c r="DY1313" s="2" t="n"/>
      <c r="DZ1313" s="2" t="n"/>
      <c r="EA1313" s="2" t="n"/>
      <c r="EB1313" s="2" t="n"/>
      <c r="EC1313" s="2" t="n"/>
    </row>
    <row r="1314" ht="6.75" customHeight="1" s="118">
      <c r="A1314" s="2" t="n"/>
      <c r="B1314" s="2" t="n"/>
      <c r="C1314" s="2" t="n"/>
      <c r="D1314" s="2" t="n"/>
      <c r="E1314" s="143" t="n"/>
      <c r="K1314" s="144" t="n"/>
      <c r="L1314" s="174">
        <f>計算!$L$17</f>
        <v/>
      </c>
      <c r="BI1314" s="144" t="n"/>
      <c r="BJ1314" s="2" t="n"/>
      <c r="BK1314" s="2" t="n"/>
      <c r="BL1314" s="2" t="n"/>
      <c r="BM1314" s="2" t="n"/>
      <c r="BN1314" s="2" t="n"/>
      <c r="BO1314" s="2" t="n"/>
      <c r="BP1314" s="143" t="n"/>
      <c r="BV1314" s="144" t="n"/>
      <c r="DU1314" s="144" t="n"/>
      <c r="DV1314" s="7" t="n"/>
      <c r="DW1314" s="2" t="n"/>
      <c r="DX1314" s="2" t="n"/>
      <c r="DY1314" s="2" t="n"/>
      <c r="DZ1314" s="2" t="n"/>
      <c r="EA1314" s="2" t="n"/>
      <c r="EB1314" s="2" t="n"/>
      <c r="EC1314" s="2" t="n"/>
    </row>
    <row r="1315" ht="6.75" customHeight="1" s="118">
      <c r="A1315" s="2" t="n"/>
      <c r="B1315" s="2" t="n"/>
      <c r="C1315" s="2" t="n"/>
      <c r="D1315" s="2" t="n"/>
      <c r="E1315" s="147" t="n"/>
      <c r="F1315" s="148" t="n"/>
      <c r="G1315" s="148" t="n"/>
      <c r="H1315" s="148" t="n"/>
      <c r="I1315" s="148" t="n"/>
      <c r="J1315" s="148" t="n"/>
      <c r="K1315" s="149" t="n"/>
      <c r="L1315" s="148" t="n"/>
      <c r="M1315" s="148" t="n"/>
      <c r="N1315" s="148" t="n"/>
      <c r="O1315" s="148" t="n"/>
      <c r="P1315" s="148" t="n"/>
      <c r="Q1315" s="148" t="n"/>
      <c r="R1315" s="148" t="n"/>
      <c r="S1315" s="148" t="n"/>
      <c r="T1315" s="148" t="n"/>
      <c r="U1315" s="148" t="n"/>
      <c r="V1315" s="148" t="n"/>
      <c r="W1315" s="148" t="n"/>
      <c r="X1315" s="148" t="n"/>
      <c r="Y1315" s="148" t="n"/>
      <c r="Z1315" s="148" t="n"/>
      <c r="AA1315" s="148" t="n"/>
      <c r="AB1315" s="148" t="n"/>
      <c r="AC1315" s="148" t="n"/>
      <c r="AD1315" s="148" t="n"/>
      <c r="AE1315" s="148" t="n"/>
      <c r="AF1315" s="148" t="n"/>
      <c r="AG1315" s="148" t="n"/>
      <c r="AH1315" s="148" t="n"/>
      <c r="AI1315" s="148" t="n"/>
      <c r="AJ1315" s="148" t="n"/>
      <c r="AK1315" s="148" t="n"/>
      <c r="AL1315" s="148" t="n"/>
      <c r="AM1315" s="148" t="n"/>
      <c r="AN1315" s="148" t="n"/>
      <c r="AO1315" s="148" t="n"/>
      <c r="AP1315" s="148" t="n"/>
      <c r="AQ1315" s="148" t="n"/>
      <c r="AR1315" s="148" t="n"/>
      <c r="AS1315" s="148" t="n"/>
      <c r="AT1315" s="148" t="n"/>
      <c r="AU1315" s="148" t="n"/>
      <c r="AV1315" s="148" t="n"/>
      <c r="AW1315" s="148" t="n"/>
      <c r="AX1315" s="148" t="n"/>
      <c r="AY1315" s="148" t="n"/>
      <c r="AZ1315" s="148" t="n"/>
      <c r="BA1315" s="148" t="n"/>
      <c r="BB1315" s="148" t="n"/>
      <c r="BC1315" s="148" t="n"/>
      <c r="BD1315" s="148" t="n"/>
      <c r="BE1315" s="148" t="n"/>
      <c r="BF1315" s="148" t="n"/>
      <c r="BG1315" s="148" t="n"/>
      <c r="BH1315" s="148" t="n"/>
      <c r="BI1315" s="149" t="n"/>
      <c r="BJ1315" s="2" t="n"/>
      <c r="BK1315" s="2" t="n"/>
      <c r="BL1315" s="2" t="n"/>
      <c r="BM1315" s="2" t="n"/>
      <c r="BN1315" s="2" t="n"/>
      <c r="BO1315" s="2" t="n"/>
      <c r="BP1315" s="143" t="n"/>
      <c r="BV1315" s="144" t="n"/>
      <c r="DU1315" s="144"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43" t="n"/>
      <c r="BV1316" s="144" t="n"/>
      <c r="DU1316" s="144"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43" t="n"/>
      <c r="BV1317" s="144" t="n"/>
      <c r="DU1317" s="144"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43" t="n"/>
      <c r="BV1318" s="144" t="n"/>
      <c r="DU1318" s="144"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43" t="n"/>
      <c r="BV1319" s="144" t="n"/>
      <c r="DU1319" s="144"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43" t="n"/>
      <c r="BV1320" s="144" t="n"/>
      <c r="DU1320" s="144"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75" t="n"/>
      <c r="BQ1321" s="140" t="n"/>
      <c r="BR1321" s="176" t="n"/>
      <c r="BS1321" s="140" t="n"/>
      <c r="BT1321" s="140" t="n"/>
      <c r="BU1321" s="28" t="n"/>
      <c r="BV1321" s="29" t="n"/>
      <c r="BW1321" s="177">
        <f>計算!$AR$17</f>
        <v/>
      </c>
      <c r="BX1321" s="140" t="n"/>
      <c r="BY1321" s="140" t="n"/>
      <c r="BZ1321" s="140" t="n"/>
      <c r="CA1321" s="140" t="n"/>
      <c r="CB1321" s="140" t="n"/>
      <c r="CC1321" s="140" t="n"/>
      <c r="CD1321" s="140" t="n"/>
      <c r="CE1321" s="140" t="n"/>
      <c r="CF1321" s="140" t="n"/>
      <c r="CG1321" s="140" t="n"/>
      <c r="CH1321" s="140" t="n"/>
      <c r="CI1321" s="140" t="n"/>
      <c r="CJ1321" s="140" t="n"/>
      <c r="CK1321" s="140" t="n"/>
      <c r="CL1321" s="140" t="n"/>
      <c r="CM1321" s="140" t="n"/>
      <c r="CN1321" s="140" t="n"/>
      <c r="CO1321" s="140" t="n"/>
      <c r="CP1321" s="140" t="n"/>
      <c r="CQ1321" s="140" t="n"/>
      <c r="CR1321" s="140" t="n"/>
      <c r="CS1321" s="140" t="n"/>
      <c r="CT1321" s="140" t="n"/>
      <c r="CU1321" s="140" t="n"/>
      <c r="CV1321" s="140" t="n"/>
      <c r="CW1321" s="140" t="n"/>
      <c r="CX1321" s="140" t="n"/>
      <c r="CY1321" s="140" t="n"/>
      <c r="CZ1321" s="140" t="n"/>
      <c r="DA1321" s="140" t="n"/>
      <c r="DB1321" s="140" t="n"/>
      <c r="DC1321" s="140" t="n"/>
      <c r="DD1321" s="140" t="n"/>
      <c r="DE1321" s="140" t="n"/>
      <c r="DF1321" s="140" t="n"/>
      <c r="DG1321" s="140" t="n"/>
      <c r="DH1321" s="140" t="n"/>
      <c r="DI1321" s="140" t="n"/>
      <c r="DJ1321" s="140" t="n"/>
      <c r="DK1321" s="140" t="n"/>
      <c r="DL1321" s="140" t="n"/>
      <c r="DM1321" s="140" t="n"/>
      <c r="DN1321" s="140" t="n"/>
      <c r="DO1321" s="140" t="n"/>
      <c r="DP1321" s="140" t="n"/>
      <c r="DQ1321" s="140" t="n"/>
      <c r="DR1321" s="140" t="n"/>
      <c r="DS1321" s="140" t="n"/>
      <c r="DT1321" s="140" t="n"/>
      <c r="DU1321" s="141"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43" t="n"/>
      <c r="BU1322" s="31" t="n"/>
      <c r="BV1322" s="32" t="n"/>
      <c r="DU1322" s="144"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43" t="n"/>
      <c r="BU1323" s="72" t="n"/>
      <c r="BV1323" s="144" t="n"/>
      <c r="DU1323" s="144"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43" t="n"/>
      <c r="BV1324" s="144" t="n"/>
      <c r="DU1324" s="144"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43" t="n"/>
      <c r="BV1325" s="144" t="n"/>
      <c r="DU1325" s="144"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43" t="n"/>
      <c r="BV1326" s="144" t="n"/>
      <c r="DU1326" s="144" t="n"/>
      <c r="DV1326" s="7" t="n"/>
      <c r="DW1326" s="2" t="n"/>
      <c r="DX1326" s="2" t="n"/>
      <c r="DY1326" s="2" t="n"/>
      <c r="DZ1326" s="2" t="n"/>
      <c r="EA1326" s="2" t="n"/>
      <c r="EB1326" s="2" t="n"/>
      <c r="EC1326" s="2" t="n"/>
    </row>
    <row r="1327" ht="6.75" customHeight="1" s="118">
      <c r="A1327" s="2" t="n"/>
      <c r="B1327" s="2" t="n"/>
      <c r="C1327" s="2" t="n"/>
      <c r="D1327" s="2" t="n"/>
      <c r="E1327" s="178" t="inlineStr">
        <is>
          <t>在籍校</t>
        </is>
      </c>
      <c r="F1327" s="140" t="n"/>
      <c r="G1327" s="140" t="n"/>
      <c r="H1327" s="140" t="n"/>
      <c r="I1327" s="140" t="n"/>
      <c r="J1327" s="140" t="n"/>
      <c r="K1327" s="141"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0" t="n"/>
      <c r="AY1327" s="140" t="n"/>
      <c r="AZ1327" s="140" t="n"/>
      <c r="BA1327" s="140" t="n"/>
      <c r="BB1327" s="140" t="n"/>
      <c r="BC1327" s="140" t="n"/>
      <c r="BD1327" s="140" t="n"/>
      <c r="BE1327" s="140" t="n"/>
      <c r="BF1327" s="140" t="n"/>
      <c r="BG1327" s="140" t="n"/>
      <c r="BH1327" s="140" t="n"/>
      <c r="BI1327" s="141" t="n"/>
      <c r="BJ1327" s="2" t="n"/>
      <c r="BK1327" s="2" t="n"/>
      <c r="BL1327" s="2" t="n"/>
      <c r="BM1327" s="2" t="n"/>
      <c r="BN1327" s="2" t="n"/>
      <c r="BO1327" s="2" t="n"/>
      <c r="BP1327" s="143" t="n"/>
      <c r="BV1327" s="144" t="n"/>
      <c r="DU1327" s="144" t="n"/>
      <c r="DV1327" s="2" t="n"/>
      <c r="DW1327" s="2" t="n"/>
      <c r="DX1327" s="2" t="n"/>
      <c r="DY1327" s="2" t="n"/>
      <c r="DZ1327" s="2" t="n"/>
      <c r="EA1327" s="2" t="n"/>
      <c r="EB1327" s="2" t="n"/>
      <c r="EC1327" s="2" t="n"/>
    </row>
    <row r="1328" ht="6.75" customHeight="1" s="118">
      <c r="A1328" s="2" t="n"/>
      <c r="B1328" s="2" t="n"/>
      <c r="C1328" s="2" t="n"/>
      <c r="D1328" s="2" t="n"/>
      <c r="E1328" s="143" t="n"/>
      <c r="K1328" s="144" t="n"/>
      <c r="L1328" s="36" t="n"/>
      <c r="M1328" s="19" t="n"/>
      <c r="N1328" s="19" t="n"/>
      <c r="O1328" s="19" t="n"/>
      <c r="P1328" s="19" t="n"/>
      <c r="Q1328" s="19" t="n"/>
      <c r="R1328" s="19" t="n"/>
      <c r="S1328" s="19" t="n"/>
      <c r="T1328" s="19" t="n"/>
      <c r="U1328" s="19" t="n"/>
      <c r="V1328" s="19" t="n"/>
      <c r="W1328" s="19" t="n"/>
      <c r="X1328" s="37" t="n"/>
      <c r="Y1328" s="179">
        <f>計算!$N$17</f>
        <v/>
      </c>
      <c r="BI1328" s="144" t="n"/>
      <c r="BJ1328" s="2" t="n"/>
      <c r="BK1328" s="2" t="n"/>
      <c r="BL1328" s="2" t="n"/>
      <c r="BM1328" s="2" t="n"/>
      <c r="BN1328" s="2" t="n"/>
      <c r="BO1328" s="2" t="n"/>
      <c r="BP1328" s="143" t="n"/>
      <c r="BV1328" s="144" t="n"/>
      <c r="DU1328" s="144" t="n"/>
      <c r="DV1328" s="2" t="n"/>
      <c r="DW1328" s="2" t="n"/>
      <c r="DX1328" s="2" t="n"/>
      <c r="DY1328" s="2" t="n"/>
      <c r="DZ1328" s="2" t="n"/>
      <c r="EA1328" s="2" t="n"/>
      <c r="EB1328" s="2" t="n"/>
      <c r="EC1328" s="2" t="n"/>
    </row>
    <row r="1329" ht="6.75" customHeight="1" s="118">
      <c r="A1329" s="2" t="n"/>
      <c r="B1329" s="2" t="n"/>
      <c r="C1329" s="2" t="n"/>
      <c r="D1329" s="2" t="n"/>
      <c r="E1329" s="143" t="n"/>
      <c r="K1329" s="144" t="n"/>
      <c r="L1329" s="36" t="n"/>
      <c r="M1329" s="19" t="n"/>
      <c r="N1329" s="19" t="n"/>
      <c r="O1329" s="19" t="n"/>
      <c r="P1329" s="180">
        <f>IF(計算!$B$17="","",設定!$B$6)&amp;""</f>
        <v/>
      </c>
      <c r="S1329" s="11" t="n"/>
      <c r="T1329" s="11" t="n"/>
      <c r="U1329" s="181">
        <f>IF(計算!$B$17="","",設定!$B$7)&amp;""</f>
        <v/>
      </c>
      <c r="W1329" s="11" t="n"/>
      <c r="X1329" s="12" t="n"/>
      <c r="Y1329" s="143" t="n"/>
      <c r="BI1329" s="144" t="n"/>
      <c r="BJ1329" s="2" t="n"/>
      <c r="BK1329" s="2" t="n"/>
      <c r="BL1329" s="2" t="n"/>
      <c r="BM1329" s="2" t="n"/>
      <c r="BN1329" s="2" t="n"/>
      <c r="BO1329" s="2" t="n"/>
      <c r="BP1329" s="143" t="n"/>
      <c r="BV1329" s="144" t="n"/>
      <c r="DU1329" s="144" t="n"/>
      <c r="DV1329" s="2" t="n"/>
      <c r="DW1329" s="2" t="n"/>
      <c r="DX1329" s="2" t="n"/>
      <c r="DY1329" s="2" t="n"/>
      <c r="DZ1329" s="2" t="n"/>
      <c r="EA1329" s="2" t="n"/>
      <c r="EB1329" s="2" t="n"/>
      <c r="EC1329" s="2" t="n"/>
    </row>
    <row r="1330" ht="6.75" customHeight="1" s="118">
      <c r="A1330" s="2" t="n"/>
      <c r="B1330" s="2" t="n"/>
      <c r="C1330" s="2" t="n"/>
      <c r="D1330" s="2" t="n"/>
      <c r="E1330" s="143" t="n"/>
      <c r="K1330" s="144" t="n"/>
      <c r="L1330" s="92" t="inlineStr">
        <is>
          <t>令和</t>
        </is>
      </c>
      <c r="S1330" s="52" t="inlineStr">
        <is>
          <t>年</t>
        </is>
      </c>
      <c r="W1330" s="53" t="inlineStr">
        <is>
          <t>月</t>
        </is>
      </c>
      <c r="X1330" s="144" t="n"/>
      <c r="Y1330" s="143" t="n"/>
      <c r="BI1330" s="144" t="n"/>
      <c r="BJ1330" s="2" t="n"/>
      <c r="BK1330" s="2" t="n"/>
      <c r="BL1330" s="2" t="n"/>
      <c r="BM1330" s="2" t="n"/>
      <c r="BN1330" s="2" t="n"/>
      <c r="BO1330" s="2" t="n"/>
      <c r="BP1330" s="143" t="n"/>
      <c r="BV1330" s="144" t="n"/>
      <c r="DU1330" s="144" t="n"/>
      <c r="DV1330" s="2" t="n"/>
      <c r="DW1330" s="2" t="n"/>
      <c r="DX1330" s="2" t="n"/>
      <c r="DY1330" s="2" t="n"/>
      <c r="DZ1330" s="2" t="n"/>
      <c r="EA1330" s="2" t="n"/>
      <c r="EB1330" s="2" t="n"/>
      <c r="EC1330" s="2" t="n"/>
    </row>
    <row r="1331" ht="6.75" customHeight="1" s="118">
      <c r="A1331" s="2" t="n"/>
      <c r="B1331" s="2" t="n"/>
      <c r="C1331" s="2" t="n"/>
      <c r="D1331" s="2" t="n"/>
      <c r="E1331" s="143" t="n"/>
      <c r="K1331" s="144" t="n"/>
      <c r="L1331" s="143" t="n"/>
      <c r="X1331" s="144" t="n"/>
      <c r="Y1331" s="143" t="n"/>
      <c r="AW1331" s="75" t="inlineStr">
        <is>
          <t>卒業</t>
        </is>
      </c>
      <c r="BI1331" s="144" t="n"/>
      <c r="BJ1331" s="2" t="n"/>
      <c r="BK1331" s="2" t="n"/>
      <c r="BL1331" s="2" t="n"/>
      <c r="BM1331" s="2" t="n"/>
      <c r="BN1331" s="2" t="n"/>
      <c r="BO1331" s="2" t="n"/>
      <c r="BP1331" s="143" t="n"/>
      <c r="BV1331" s="144" t="n"/>
      <c r="DU1331" s="144" t="n"/>
      <c r="DV1331" s="2" t="n"/>
      <c r="DW1331" s="2" t="n"/>
      <c r="DX1331" s="2" t="n"/>
      <c r="DY1331" s="2" t="n"/>
      <c r="DZ1331" s="2" t="n"/>
      <c r="EA1331" s="2" t="n"/>
      <c r="EB1331" s="2" t="n"/>
      <c r="EC1331" s="2" t="n"/>
    </row>
    <row r="1332" ht="6.75" customHeight="1" s="118">
      <c r="A1332" s="2" t="n"/>
      <c r="B1332" s="2" t="n"/>
      <c r="C1332" s="2" t="n"/>
      <c r="D1332" s="2" t="n"/>
      <c r="E1332" s="143" t="n"/>
      <c r="K1332" s="144" t="n"/>
      <c r="L1332" s="36" t="n"/>
      <c r="M1332" s="19" t="n"/>
      <c r="N1332" s="19" t="n"/>
      <c r="O1332" s="19" t="n"/>
      <c r="P1332" s="19" t="n"/>
      <c r="Q1332" s="19" t="n"/>
      <c r="R1332" s="19" t="n"/>
      <c r="S1332" s="19" t="n"/>
      <c r="T1332" s="19" t="n"/>
      <c r="U1332" s="19" t="n"/>
      <c r="V1332" s="19" t="n"/>
      <c r="W1332" s="19" t="n"/>
      <c r="X1332" s="37" t="n"/>
      <c r="Y1332" s="143" t="n"/>
      <c r="BI1332" s="144" t="n"/>
      <c r="BJ1332" s="2" t="n"/>
      <c r="BK1332" s="2" t="n"/>
      <c r="BL1332" s="2" t="n"/>
      <c r="BM1332" s="2" t="n"/>
      <c r="BN1332" s="2" t="n"/>
      <c r="BO1332" s="2" t="n"/>
      <c r="BP1332" s="143" t="n"/>
      <c r="BV1332" s="144" t="n"/>
      <c r="DU1332" s="144" t="n"/>
      <c r="DV1332" s="2" t="n"/>
      <c r="DW1332" s="2" t="n"/>
      <c r="DX1332" s="2" t="n"/>
      <c r="DY1332" s="2" t="n"/>
      <c r="DZ1332" s="2" t="n"/>
      <c r="EA1332" s="2" t="n"/>
      <c r="EB1332" s="2" t="n"/>
      <c r="EC1332" s="2" t="n"/>
    </row>
    <row r="1333" ht="6.75" customHeight="1" s="118">
      <c r="A1333" s="2" t="n"/>
      <c r="B1333" s="2" t="n"/>
      <c r="C1333" s="2" t="n"/>
      <c r="D1333" s="2" t="n"/>
      <c r="E1333" s="143" t="n"/>
      <c r="K1333" s="144" t="n"/>
      <c r="L1333" s="36" t="n"/>
      <c r="M1333" s="19" t="n"/>
      <c r="N1333" s="19" t="n"/>
      <c r="O1333" s="19" t="n"/>
      <c r="P1333" s="19" t="n"/>
      <c r="Q1333" s="19" t="n"/>
      <c r="R1333" s="19" t="n"/>
      <c r="S1333" s="19" t="n"/>
      <c r="T1333" s="19" t="n"/>
      <c r="U1333" s="19" t="n"/>
      <c r="V1333" s="19" t="n"/>
      <c r="W1333" s="19" t="n"/>
      <c r="X1333" s="37" t="n"/>
      <c r="Y1333" s="143" t="n"/>
      <c r="BI1333" s="144" t="n"/>
      <c r="BJ1333" s="2" t="n"/>
      <c r="BK1333" s="2" t="n"/>
      <c r="BL1333" s="2" t="n"/>
      <c r="BM1333" s="2" t="n"/>
      <c r="BN1333" s="2" t="n"/>
      <c r="BO1333" s="2" t="n"/>
      <c r="BP1333" s="143" t="n"/>
      <c r="BV1333" s="144" t="n"/>
      <c r="DU1333" s="144" t="n"/>
      <c r="DV1333" s="2" t="n"/>
      <c r="DW1333" s="2" t="n"/>
      <c r="DX1333" s="2" t="n"/>
      <c r="DY1333" s="2" t="n"/>
      <c r="DZ1333" s="2" t="n"/>
      <c r="EA1333" s="2" t="n"/>
      <c r="EB1333" s="2" t="n"/>
      <c r="EC1333" s="2" t="n"/>
    </row>
    <row r="1334" ht="6.75" customHeight="1" s="118">
      <c r="A1334" s="2" t="n"/>
      <c r="B1334" s="2" t="n"/>
      <c r="C1334" s="2" t="n"/>
      <c r="D1334" s="2" t="n"/>
      <c r="E1334" s="147" t="n"/>
      <c r="F1334" s="148" t="n"/>
      <c r="G1334" s="148" t="n"/>
      <c r="H1334" s="148" t="n"/>
      <c r="I1334" s="148" t="n"/>
      <c r="J1334" s="148" t="n"/>
      <c r="K1334" s="149"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48" t="n"/>
      <c r="AX1334" s="148" t="n"/>
      <c r="AY1334" s="148" t="n"/>
      <c r="AZ1334" s="148" t="n"/>
      <c r="BA1334" s="148" t="n"/>
      <c r="BB1334" s="148" t="n"/>
      <c r="BC1334" s="148" t="n"/>
      <c r="BD1334" s="148" t="n"/>
      <c r="BE1334" s="148" t="n"/>
      <c r="BF1334" s="148" t="n"/>
      <c r="BG1334" s="148" t="n"/>
      <c r="BH1334" s="148" t="n"/>
      <c r="BI1334" s="149" t="n"/>
      <c r="BJ1334" s="2" t="n"/>
      <c r="BK1334" s="2" t="n"/>
      <c r="BL1334" s="2" t="n"/>
      <c r="BM1334" s="2" t="n"/>
      <c r="BN1334" s="2" t="n"/>
      <c r="BO1334" s="2" t="n"/>
      <c r="BP1334" s="143" t="n"/>
      <c r="BV1334" s="144" t="n"/>
      <c r="DU1334" s="144"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0" t="n"/>
      <c r="U1335" s="17" t="n"/>
      <c r="V1335" s="17" t="n"/>
      <c r="W1335" s="76" t="n"/>
      <c r="X1335" s="140"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43" t="n"/>
      <c r="BV1335" s="144" t="n"/>
      <c r="DU1335" s="144"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43" t="n"/>
      <c r="BV1336" s="144" t="n"/>
      <c r="DU1336" s="144"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43" t="n"/>
      <c r="BV1337" s="144" t="n"/>
      <c r="DU1337" s="144" t="n"/>
      <c r="DV1337" s="2" t="n"/>
      <c r="DW1337" s="2" t="n"/>
      <c r="DX1337" s="2" t="n"/>
      <c r="DY1337" s="2" t="n"/>
      <c r="DZ1337" s="2" t="n"/>
      <c r="EA1337" s="2" t="n"/>
      <c r="EB1337" s="2" t="n"/>
      <c r="EC1337" s="2" t="n"/>
    </row>
    <row r="1338" ht="6.75" customHeight="1" s="118">
      <c r="A1338" s="2" t="n"/>
      <c r="B1338" s="2" t="n"/>
      <c r="C1338" s="2" t="n"/>
      <c r="D1338" s="2" t="n"/>
      <c r="E1338" s="182" t="inlineStr">
        <is>
          <t>職　歴</t>
        </is>
      </c>
      <c r="K1338" s="144" t="n"/>
      <c r="L1338" s="54" t="inlineStr">
        <is>
          <t>平成</t>
        </is>
      </c>
      <c r="M1338" s="140" t="n"/>
      <c r="N1338" s="140" t="n"/>
      <c r="O1338" s="140" t="n"/>
      <c r="P1338" s="19" t="n"/>
      <c r="Q1338" s="19" t="n"/>
      <c r="R1338" s="19" t="n"/>
      <c r="S1338" s="19" t="n"/>
      <c r="T1338" s="19" t="n"/>
      <c r="U1338" s="19" t="n"/>
      <c r="V1338" s="19" t="n"/>
      <c r="W1338" s="19" t="n"/>
      <c r="X1338" s="37" t="n"/>
      <c r="Y1338" s="172">
        <f>計算!$AV$17</f>
        <v/>
      </c>
      <c r="BI1338" s="144" t="n"/>
      <c r="BJ1338" s="2" t="n"/>
      <c r="BK1338" s="2" t="n"/>
      <c r="BL1338" s="2" t="n"/>
      <c r="BM1338" s="2" t="n"/>
      <c r="BN1338" s="2" t="n"/>
      <c r="BO1338" s="2" t="n"/>
      <c r="BP1338" s="143" t="n"/>
      <c r="BV1338" s="144" t="n"/>
      <c r="DU1338" s="144" t="n"/>
      <c r="DV1338" s="2" t="n"/>
      <c r="DW1338" s="2" t="n"/>
      <c r="DX1338" s="2" t="n"/>
      <c r="DY1338" s="2" t="n"/>
      <c r="DZ1338" s="2" t="n"/>
      <c r="EA1338" s="2" t="n"/>
      <c r="EB1338" s="2" t="n"/>
      <c r="EC1338" s="2" t="n"/>
    </row>
    <row r="1339" ht="6.75" customHeight="1" s="118">
      <c r="A1339" s="2" t="n"/>
      <c r="B1339" s="2" t="n"/>
      <c r="C1339" s="2" t="n"/>
      <c r="D1339" s="2" t="n"/>
      <c r="E1339" s="143" t="n"/>
      <c r="K1339" s="144" t="n"/>
      <c r="L1339" s="143" t="n"/>
      <c r="P1339" s="19" t="n"/>
      <c r="Q1339" s="19" t="n"/>
      <c r="R1339" s="19" t="n"/>
      <c r="S1339" s="19" t="n"/>
      <c r="T1339" s="19" t="n"/>
      <c r="U1339" s="19" t="n"/>
      <c r="V1339" s="19" t="n"/>
      <c r="W1339" s="19" t="n"/>
      <c r="X1339" s="37" t="n"/>
      <c r="Y1339" s="143" t="n"/>
      <c r="BI1339" s="144" t="n"/>
      <c r="BJ1339" s="2" t="n"/>
      <c r="BK1339" s="2" t="n"/>
      <c r="BL1339" s="2" t="n"/>
      <c r="BM1339" s="2" t="n"/>
      <c r="BN1339" s="2" t="n"/>
      <c r="BO1339" s="2" t="n"/>
      <c r="BP1339" s="143" t="n"/>
      <c r="BV1339" s="144" t="n"/>
      <c r="DU1339" s="144" t="n"/>
      <c r="DV1339" s="2" t="n"/>
      <c r="DW1339" s="2" t="n"/>
      <c r="DX1339" s="2" t="n"/>
      <c r="DY1339" s="2" t="n"/>
      <c r="DZ1339" s="2" t="n"/>
      <c r="EA1339" s="2" t="n"/>
      <c r="EB1339" s="2" t="n"/>
      <c r="EC1339" s="2" t="n"/>
    </row>
    <row r="1340" ht="6.75" customHeight="1" s="118">
      <c r="A1340" s="2" t="n"/>
      <c r="B1340" s="2" t="n"/>
      <c r="C1340" s="2" t="n"/>
      <c r="D1340" s="2" t="n"/>
      <c r="E1340" s="143" t="n"/>
      <c r="K1340" s="144" t="n"/>
      <c r="L1340" s="143" t="n"/>
      <c r="P1340" s="180">
        <f>計算!$AT$17</f>
        <v/>
      </c>
      <c r="S1340" s="52" t="inlineStr">
        <is>
          <t>年</t>
        </is>
      </c>
      <c r="U1340" s="181">
        <f>計算!$AU$17</f>
        <v/>
      </c>
      <c r="W1340" s="53" t="inlineStr">
        <is>
          <t>月</t>
        </is>
      </c>
      <c r="X1340" s="144" t="n"/>
      <c r="Y1340" s="143" t="n"/>
      <c r="BI1340" s="144" t="n"/>
      <c r="BJ1340" s="2" t="n"/>
      <c r="BK1340" s="2" t="n"/>
      <c r="BL1340" s="2" t="n"/>
      <c r="BM1340" s="2" t="n"/>
      <c r="BN1340" s="2" t="n"/>
      <c r="BO1340" s="2" t="n"/>
      <c r="BP1340" s="143" t="n"/>
      <c r="BV1340" s="144" t="n"/>
      <c r="DU1340" s="144" t="n"/>
      <c r="DV1340" s="2" t="n"/>
      <c r="DW1340" s="2" t="n"/>
      <c r="DX1340" s="2" t="n"/>
      <c r="DY1340" s="2" t="n"/>
      <c r="DZ1340" s="2" t="n"/>
      <c r="EA1340" s="2" t="n"/>
      <c r="EB1340" s="2" t="n"/>
      <c r="EC1340" s="2" t="n"/>
    </row>
    <row r="1341" ht="6.75" customHeight="1" s="118">
      <c r="A1341" s="2" t="n"/>
      <c r="B1341" s="2" t="n"/>
      <c r="C1341" s="2" t="n"/>
      <c r="D1341" s="2" t="n"/>
      <c r="E1341" s="143" t="n"/>
      <c r="K1341" s="144" t="n"/>
      <c r="L1341" s="49" t="inlineStr">
        <is>
          <t>令和</t>
        </is>
      </c>
      <c r="X1341" s="144" t="n"/>
      <c r="Y1341" s="143" t="n"/>
      <c r="BI1341" s="144" t="n"/>
      <c r="BJ1341" s="2" t="n"/>
      <c r="BK1341" s="2" t="n"/>
      <c r="BL1341" s="2" t="n"/>
      <c r="BM1341" s="2" t="n"/>
      <c r="BN1341" s="2" t="n"/>
      <c r="BO1341" s="2" t="n"/>
      <c r="BP1341" s="143" t="n"/>
      <c r="BV1341" s="144" t="n"/>
      <c r="DU1341" s="144" t="n"/>
      <c r="DV1341" s="2" t="n"/>
      <c r="DW1341" s="2" t="n"/>
      <c r="DX1341" s="2" t="n"/>
      <c r="DY1341" s="2" t="n"/>
      <c r="DZ1341" s="2" t="n"/>
      <c r="EA1341" s="2" t="n"/>
      <c r="EB1341" s="2" t="n"/>
      <c r="EC1341" s="2" t="n"/>
    </row>
    <row r="1342" ht="6.75" customHeight="1" s="118">
      <c r="A1342" s="2" t="n"/>
      <c r="B1342" s="2" t="n"/>
      <c r="C1342" s="2" t="n"/>
      <c r="D1342" s="2" t="n"/>
      <c r="E1342" s="143" t="n"/>
      <c r="K1342" s="144" t="n"/>
      <c r="L1342" s="143" t="n"/>
      <c r="P1342" s="19" t="n"/>
      <c r="Q1342" s="19" t="n"/>
      <c r="R1342" s="19" t="n"/>
      <c r="S1342" s="19" t="n"/>
      <c r="T1342" s="19" t="n"/>
      <c r="U1342" s="19" t="n"/>
      <c r="V1342" s="19" t="n"/>
      <c r="W1342" s="19" t="n"/>
      <c r="X1342" s="37" t="n"/>
      <c r="Y1342" s="143" t="n"/>
      <c r="BI1342" s="144" t="n"/>
      <c r="BJ1342" s="2" t="n"/>
      <c r="BK1342" s="2" t="n"/>
      <c r="BL1342" s="2" t="n"/>
      <c r="BM1342" s="2" t="n"/>
      <c r="BN1342" s="2" t="n"/>
      <c r="BO1342" s="2" t="n"/>
      <c r="BP1342" s="143" t="n"/>
      <c r="BV1342" s="144" t="n"/>
      <c r="DU1342" s="144" t="n"/>
      <c r="DV1342" s="2" t="n"/>
      <c r="DW1342" s="2" t="n"/>
      <c r="DX1342" s="2" t="n"/>
      <c r="DY1342" s="2" t="n"/>
      <c r="DZ1342" s="2" t="n"/>
      <c r="EA1342" s="2" t="n"/>
      <c r="EB1342" s="2" t="n"/>
      <c r="EC1342" s="2" t="n"/>
    </row>
    <row r="1343" ht="5.25" customHeight="1" s="118">
      <c r="A1343" s="2" t="n"/>
      <c r="B1343" s="2" t="n"/>
      <c r="C1343" s="2" t="n"/>
      <c r="D1343" s="2" t="n"/>
      <c r="E1343" s="143" t="n"/>
      <c r="K1343" s="144" t="n"/>
      <c r="L1343" s="147" t="n"/>
      <c r="M1343" s="148" t="n"/>
      <c r="N1343" s="148" t="n"/>
      <c r="O1343" s="148" t="n"/>
      <c r="P1343" s="20" t="n"/>
      <c r="Q1343" s="20" t="n"/>
      <c r="R1343" s="20" t="n"/>
      <c r="S1343" s="20" t="n"/>
      <c r="T1343" s="20" t="n"/>
      <c r="U1343" s="20" t="n"/>
      <c r="V1343" s="20" t="n"/>
      <c r="W1343" s="20" t="n"/>
      <c r="X1343" s="39" t="n"/>
      <c r="Y1343" s="147" t="n"/>
      <c r="Z1343" s="148" t="n"/>
      <c r="AA1343" s="148" t="n"/>
      <c r="AB1343" s="148" t="n"/>
      <c r="AC1343" s="148" t="n"/>
      <c r="AD1343" s="148" t="n"/>
      <c r="AE1343" s="148" t="n"/>
      <c r="AF1343" s="148" t="n"/>
      <c r="AG1343" s="148" t="n"/>
      <c r="AH1343" s="148" t="n"/>
      <c r="AI1343" s="148" t="n"/>
      <c r="AJ1343" s="148" t="n"/>
      <c r="AK1343" s="148" t="n"/>
      <c r="AL1343" s="148" t="n"/>
      <c r="AM1343" s="148" t="n"/>
      <c r="AN1343" s="148" t="n"/>
      <c r="AO1343" s="148" t="n"/>
      <c r="AP1343" s="148" t="n"/>
      <c r="AQ1343" s="148" t="n"/>
      <c r="AR1343" s="148" t="n"/>
      <c r="AS1343" s="148" t="n"/>
      <c r="AT1343" s="148" t="n"/>
      <c r="AU1343" s="148" t="n"/>
      <c r="AV1343" s="148" t="n"/>
      <c r="AW1343" s="148" t="n"/>
      <c r="AX1343" s="148" t="n"/>
      <c r="AY1343" s="148" t="n"/>
      <c r="AZ1343" s="148" t="n"/>
      <c r="BA1343" s="148" t="n"/>
      <c r="BB1343" s="148" t="n"/>
      <c r="BC1343" s="148" t="n"/>
      <c r="BD1343" s="148" t="n"/>
      <c r="BE1343" s="148" t="n"/>
      <c r="BF1343" s="148" t="n"/>
      <c r="BG1343" s="148" t="n"/>
      <c r="BH1343" s="148" t="n"/>
      <c r="BI1343" s="149" t="n"/>
      <c r="BJ1343" s="2" t="n"/>
      <c r="BK1343" s="2" t="n"/>
      <c r="BL1343" s="2" t="n"/>
      <c r="BM1343" s="2" t="n"/>
      <c r="BN1343" s="2" t="n"/>
      <c r="BO1343" s="2" t="n"/>
      <c r="BP1343" s="143" t="n"/>
      <c r="BV1343" s="144" t="n"/>
      <c r="DU1343" s="144" t="n"/>
      <c r="DV1343" s="2" t="n"/>
      <c r="DW1343" s="2" t="n"/>
      <c r="DX1343" s="2" t="n"/>
      <c r="DY1343" s="2" t="n"/>
      <c r="DZ1343" s="2" t="n"/>
      <c r="EA1343" s="2" t="n"/>
      <c r="EB1343" s="2" t="n"/>
      <c r="EC1343" s="2" t="n"/>
    </row>
    <row r="1344" ht="6.75" customHeight="1" s="118">
      <c r="A1344" s="2" t="n"/>
      <c r="B1344" s="2" t="n"/>
      <c r="C1344" s="2" t="n"/>
      <c r="D1344" s="2" t="n"/>
      <c r="E1344" s="143" t="n"/>
      <c r="K1344" s="144" t="n"/>
      <c r="L1344" s="54" t="inlineStr">
        <is>
          <t>平成</t>
        </is>
      </c>
      <c r="M1344" s="140" t="n"/>
      <c r="N1344" s="140" t="n"/>
      <c r="O1344" s="140" t="n"/>
      <c r="P1344" s="18" t="n"/>
      <c r="Q1344" s="18" t="n"/>
      <c r="R1344" s="18" t="n"/>
      <c r="S1344" s="18" t="n"/>
      <c r="T1344" s="18" t="n"/>
      <c r="U1344" s="18" t="n"/>
      <c r="V1344" s="18" t="n"/>
      <c r="W1344" s="18" t="n"/>
      <c r="X1344" s="35" t="n"/>
      <c r="Y1344" s="172">
        <f>計算!$AY$17</f>
        <v/>
      </c>
      <c r="BI1344" s="144" t="n"/>
      <c r="BJ1344" s="2" t="n"/>
      <c r="BK1344" s="2" t="n"/>
      <c r="BL1344" s="2" t="n"/>
      <c r="BM1344" s="2" t="n"/>
      <c r="BN1344" s="2" t="n"/>
      <c r="BO1344" s="2" t="n"/>
      <c r="BP1344" s="143" t="n"/>
      <c r="BV1344" s="144" t="n"/>
      <c r="DU1344" s="144" t="n"/>
      <c r="DV1344" s="2" t="n"/>
      <c r="DW1344" s="2" t="n"/>
      <c r="DX1344" s="2" t="n"/>
      <c r="DY1344" s="2" t="n"/>
      <c r="DZ1344" s="2" t="n"/>
      <c r="EA1344" s="2" t="n"/>
      <c r="EB1344" s="2" t="n"/>
      <c r="EC1344" s="2" t="n"/>
    </row>
    <row r="1345" ht="6.75" customHeight="1" s="118">
      <c r="A1345" s="2" t="n"/>
      <c r="B1345" s="2" t="n"/>
      <c r="C1345" s="2" t="n"/>
      <c r="D1345" s="2" t="n"/>
      <c r="E1345" s="143" t="n"/>
      <c r="K1345" s="144" t="n"/>
      <c r="L1345" s="143" t="n"/>
      <c r="P1345" s="19" t="n"/>
      <c r="Q1345" s="19" t="n"/>
      <c r="R1345" s="19" t="n"/>
      <c r="S1345" s="19" t="n"/>
      <c r="T1345" s="19" t="n"/>
      <c r="U1345" s="19" t="n"/>
      <c r="V1345" s="19" t="n"/>
      <c r="W1345" s="19" t="n"/>
      <c r="X1345" s="37" t="n"/>
      <c r="Y1345" s="143" t="n"/>
      <c r="BI1345" s="144" t="n"/>
      <c r="BJ1345" s="2" t="n"/>
      <c r="BK1345" s="2" t="n"/>
      <c r="BL1345" s="2" t="n"/>
      <c r="BM1345" s="2" t="n"/>
      <c r="BN1345" s="2" t="n"/>
      <c r="BO1345" s="2" t="n"/>
      <c r="BP1345" s="143" t="n"/>
      <c r="BV1345" s="144" t="n"/>
      <c r="DU1345" s="144" t="n"/>
      <c r="DV1345" s="2" t="n"/>
      <c r="DW1345" s="2" t="n"/>
      <c r="DX1345" s="2" t="n"/>
      <c r="DY1345" s="2" t="n"/>
      <c r="DZ1345" s="2" t="n"/>
      <c r="EA1345" s="2" t="n"/>
      <c r="EB1345" s="2" t="n"/>
      <c r="EC1345" s="2" t="n"/>
    </row>
    <row r="1346" ht="6.75" customHeight="1" s="118">
      <c r="A1346" s="2" t="n"/>
      <c r="B1346" s="2" t="n"/>
      <c r="C1346" s="2" t="n"/>
      <c r="D1346" s="2" t="n"/>
      <c r="E1346" s="143" t="n"/>
      <c r="K1346" s="144" t="n"/>
      <c r="L1346" s="143" t="n"/>
      <c r="P1346" s="180">
        <f>計算!$AW$17</f>
        <v/>
      </c>
      <c r="S1346" s="52" t="inlineStr">
        <is>
          <t>年</t>
        </is>
      </c>
      <c r="U1346" s="181">
        <f>計算!$AX$17</f>
        <v/>
      </c>
      <c r="W1346" s="53" t="inlineStr">
        <is>
          <t>月</t>
        </is>
      </c>
      <c r="X1346" s="144" t="n"/>
      <c r="Y1346" s="143" t="n"/>
      <c r="BI1346" s="144" t="n"/>
      <c r="BJ1346" s="2" t="n"/>
      <c r="BK1346" s="2" t="n"/>
      <c r="BL1346" s="2" t="n"/>
      <c r="BM1346" s="2" t="n"/>
      <c r="BN1346" s="2" t="n"/>
      <c r="BO1346" s="2" t="n"/>
      <c r="BP1346" s="143" t="n"/>
      <c r="BV1346" s="144" t="n"/>
      <c r="DU1346" s="144" t="n"/>
      <c r="DV1346" s="2" t="n"/>
      <c r="DW1346" s="2" t="n"/>
      <c r="DX1346" s="2" t="n"/>
      <c r="DY1346" s="2" t="n"/>
      <c r="DZ1346" s="2" t="n"/>
      <c r="EA1346" s="2" t="n"/>
      <c r="EB1346" s="2" t="n"/>
      <c r="EC1346" s="2" t="n"/>
    </row>
    <row r="1347" ht="6.75" customHeight="1" s="118">
      <c r="A1347" s="2" t="n"/>
      <c r="B1347" s="2" t="n"/>
      <c r="C1347" s="2" t="n"/>
      <c r="D1347" s="2" t="n"/>
      <c r="E1347" s="143" t="n"/>
      <c r="K1347" s="144" t="n"/>
      <c r="L1347" s="49" t="inlineStr">
        <is>
          <t>令和</t>
        </is>
      </c>
      <c r="X1347" s="144" t="n"/>
      <c r="Y1347" s="143" t="n"/>
      <c r="BI1347" s="144" t="n"/>
      <c r="BJ1347" s="2" t="n"/>
      <c r="BK1347" s="2" t="n"/>
      <c r="BL1347" s="2" t="n"/>
      <c r="BM1347" s="2" t="n"/>
      <c r="BN1347" s="2" t="n"/>
      <c r="BO1347" s="2" t="n"/>
      <c r="BP1347" s="143" t="n"/>
      <c r="BV1347" s="144" t="n"/>
      <c r="DU1347" s="144" t="n"/>
      <c r="DV1347" s="2" t="n"/>
      <c r="DW1347" s="2" t="n"/>
      <c r="DX1347" s="2" t="n"/>
      <c r="DY1347" s="2" t="n"/>
      <c r="DZ1347" s="2" t="n"/>
      <c r="EA1347" s="2" t="n"/>
      <c r="EB1347" s="2" t="n"/>
      <c r="EC1347" s="2" t="n"/>
    </row>
    <row r="1348" ht="6.75" customHeight="1" s="118">
      <c r="A1348" s="2" t="n"/>
      <c r="B1348" s="2" t="n"/>
      <c r="C1348" s="2" t="n"/>
      <c r="D1348" s="2" t="n"/>
      <c r="E1348" s="143" t="n"/>
      <c r="K1348" s="144" t="n"/>
      <c r="L1348" s="143" t="n"/>
      <c r="P1348" s="19" t="n"/>
      <c r="Q1348" s="19" t="n"/>
      <c r="R1348" s="19" t="n"/>
      <c r="S1348" s="19" t="n"/>
      <c r="T1348" s="19" t="n"/>
      <c r="U1348" s="19" t="n"/>
      <c r="V1348" s="19" t="n"/>
      <c r="W1348" s="19" t="n"/>
      <c r="X1348" s="37" t="n"/>
      <c r="Y1348" s="143" t="n"/>
      <c r="BI1348" s="144" t="n"/>
      <c r="BJ1348" s="2" t="n"/>
      <c r="BK1348" s="2" t="n"/>
      <c r="BL1348" s="2" t="n"/>
      <c r="BM1348" s="2" t="n"/>
      <c r="BN1348" s="2" t="n"/>
      <c r="BO1348" s="2" t="n"/>
      <c r="BP1348" s="143" t="n"/>
      <c r="BU1348" s="43" t="n"/>
      <c r="BV1348" s="44" t="n"/>
      <c r="DU1348" s="144" t="n"/>
      <c r="DV1348" s="2" t="n"/>
      <c r="DW1348" s="2" t="n"/>
      <c r="DX1348" s="2" t="n"/>
      <c r="DY1348" s="2" t="n"/>
      <c r="DZ1348" s="2" t="n"/>
      <c r="EA1348" s="2" t="n"/>
      <c r="EB1348" s="2" t="n"/>
      <c r="EC1348" s="2" t="n"/>
    </row>
    <row r="1349" ht="4.5" customHeight="1" s="118">
      <c r="A1349" s="2" t="n"/>
      <c r="B1349" s="2" t="n"/>
      <c r="C1349" s="2" t="n"/>
      <c r="D1349" s="2" t="n"/>
      <c r="E1349" s="143" t="n"/>
      <c r="K1349" s="144" t="n"/>
      <c r="L1349" s="147" t="n"/>
      <c r="M1349" s="148" t="n"/>
      <c r="N1349" s="148" t="n"/>
      <c r="O1349" s="148" t="n"/>
      <c r="P1349" s="20" t="n"/>
      <c r="Q1349" s="20" t="n"/>
      <c r="R1349" s="20" t="n"/>
      <c r="S1349" s="20" t="n"/>
      <c r="T1349" s="20" t="n"/>
      <c r="U1349" s="20" t="n"/>
      <c r="V1349" s="20" t="n"/>
      <c r="W1349" s="20" t="n"/>
      <c r="X1349" s="39" t="n"/>
      <c r="Y1349" s="147" t="n"/>
      <c r="Z1349" s="148" t="n"/>
      <c r="AA1349" s="148" t="n"/>
      <c r="AB1349" s="148" t="n"/>
      <c r="AC1349" s="148" t="n"/>
      <c r="AD1349" s="148" t="n"/>
      <c r="AE1349" s="148" t="n"/>
      <c r="AF1349" s="148" t="n"/>
      <c r="AG1349" s="148" t="n"/>
      <c r="AH1349" s="148" t="n"/>
      <c r="AI1349" s="148" t="n"/>
      <c r="AJ1349" s="148" t="n"/>
      <c r="AK1349" s="148" t="n"/>
      <c r="AL1349" s="148" t="n"/>
      <c r="AM1349" s="148" t="n"/>
      <c r="AN1349" s="148" t="n"/>
      <c r="AO1349" s="148" t="n"/>
      <c r="AP1349" s="148" t="n"/>
      <c r="AQ1349" s="148" t="n"/>
      <c r="AR1349" s="148" t="n"/>
      <c r="AS1349" s="148" t="n"/>
      <c r="AT1349" s="148" t="n"/>
      <c r="AU1349" s="148" t="n"/>
      <c r="AV1349" s="148" t="n"/>
      <c r="AW1349" s="148" t="n"/>
      <c r="AX1349" s="148" t="n"/>
      <c r="AY1349" s="148" t="n"/>
      <c r="AZ1349" s="148" t="n"/>
      <c r="BA1349" s="148" t="n"/>
      <c r="BB1349" s="148" t="n"/>
      <c r="BC1349" s="148" t="n"/>
      <c r="BD1349" s="148" t="n"/>
      <c r="BE1349" s="148" t="n"/>
      <c r="BF1349" s="148" t="n"/>
      <c r="BG1349" s="148" t="n"/>
      <c r="BH1349" s="148" t="n"/>
      <c r="BI1349" s="149" t="n"/>
      <c r="BJ1349" s="2" t="n"/>
      <c r="BK1349" s="2" t="n"/>
      <c r="BL1349" s="2" t="n"/>
      <c r="BM1349" s="2" t="n"/>
      <c r="BN1349" s="2" t="n"/>
      <c r="BO1349" s="2" t="n"/>
      <c r="BP1349" s="147" t="n"/>
      <c r="BQ1349" s="148" t="n"/>
      <c r="BR1349" s="148" t="n"/>
      <c r="BS1349" s="148" t="n"/>
      <c r="BT1349" s="148" t="n"/>
      <c r="BU1349" s="42" t="n"/>
      <c r="BV1349" s="45" t="n"/>
      <c r="BW1349" s="148" t="n"/>
      <c r="BX1349" s="148" t="n"/>
      <c r="BY1349" s="148" t="n"/>
      <c r="BZ1349" s="148" t="n"/>
      <c r="CA1349" s="148" t="n"/>
      <c r="CB1349" s="148" t="n"/>
      <c r="CC1349" s="148" t="n"/>
      <c r="CD1349" s="148" t="n"/>
      <c r="CE1349" s="148" t="n"/>
      <c r="CF1349" s="148" t="n"/>
      <c r="CG1349" s="148" t="n"/>
      <c r="CH1349" s="148" t="n"/>
      <c r="CI1349" s="148" t="n"/>
      <c r="CJ1349" s="148" t="n"/>
      <c r="CK1349" s="148" t="n"/>
      <c r="CL1349" s="148" t="n"/>
      <c r="CM1349" s="148" t="n"/>
      <c r="CN1349" s="148" t="n"/>
      <c r="CO1349" s="148" t="n"/>
      <c r="CP1349" s="148" t="n"/>
      <c r="CQ1349" s="148" t="n"/>
      <c r="CR1349" s="148" t="n"/>
      <c r="CS1349" s="148" t="n"/>
      <c r="CT1349" s="148" t="n"/>
      <c r="CU1349" s="148" t="n"/>
      <c r="CV1349" s="148" t="n"/>
      <c r="CW1349" s="148" t="n"/>
      <c r="CX1349" s="148" t="n"/>
      <c r="CY1349" s="148" t="n"/>
      <c r="CZ1349" s="148" t="n"/>
      <c r="DA1349" s="148" t="n"/>
      <c r="DB1349" s="148" t="n"/>
      <c r="DC1349" s="148" t="n"/>
      <c r="DD1349" s="148" t="n"/>
      <c r="DE1349" s="148" t="n"/>
      <c r="DF1349" s="148" t="n"/>
      <c r="DG1349" s="148" t="n"/>
      <c r="DH1349" s="148" t="n"/>
      <c r="DI1349" s="148" t="n"/>
      <c r="DJ1349" s="148" t="n"/>
      <c r="DK1349" s="148" t="n"/>
      <c r="DL1349" s="148" t="n"/>
      <c r="DM1349" s="148" t="n"/>
      <c r="DN1349" s="148" t="n"/>
      <c r="DO1349" s="148" t="n"/>
      <c r="DP1349" s="148" t="n"/>
      <c r="DQ1349" s="148" t="n"/>
      <c r="DR1349" s="148" t="n"/>
      <c r="DS1349" s="148" t="n"/>
      <c r="DT1349" s="148" t="n"/>
      <c r="DU1349" s="149" t="n"/>
      <c r="DV1349" s="2" t="n"/>
      <c r="DW1349" s="2" t="n"/>
      <c r="DX1349" s="2" t="n"/>
      <c r="DY1349" s="2" t="n"/>
      <c r="DZ1349" s="2" t="n"/>
      <c r="EA1349" s="2" t="n"/>
      <c r="EB1349" s="2" t="n"/>
      <c r="EC1349" s="2" t="n"/>
    </row>
    <row r="1350" ht="6.75" customHeight="1" s="118">
      <c r="A1350" s="2" t="n"/>
      <c r="B1350" s="2" t="n"/>
      <c r="C1350" s="2" t="n"/>
      <c r="D1350" s="2" t="n"/>
      <c r="E1350" s="143" t="n"/>
      <c r="K1350" s="144" t="n"/>
      <c r="L1350" s="54" t="inlineStr">
        <is>
          <t>平成</t>
        </is>
      </c>
      <c r="M1350" s="140" t="n"/>
      <c r="N1350" s="140" t="n"/>
      <c r="O1350" s="140"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39" t="inlineStr">
        <is>
          <t>備　考</t>
        </is>
      </c>
      <c r="BQ1350" s="140" t="n"/>
      <c r="BR1350" s="140" t="n"/>
      <c r="BS1350" s="140" t="n"/>
      <c r="BT1350" s="140" t="n"/>
      <c r="BU1350" s="140" t="n"/>
      <c r="BV1350" s="141" t="n"/>
      <c r="BW1350" s="177">
        <f>計算!$AS$17</f>
        <v/>
      </c>
      <c r="BX1350" s="140" t="n"/>
      <c r="BY1350" s="140" t="n"/>
      <c r="BZ1350" s="140" t="n"/>
      <c r="CA1350" s="140" t="n"/>
      <c r="CB1350" s="140" t="n"/>
      <c r="CC1350" s="140" t="n"/>
      <c r="CD1350" s="140" t="n"/>
      <c r="CE1350" s="140" t="n"/>
      <c r="CF1350" s="140" t="n"/>
      <c r="CG1350" s="140" t="n"/>
      <c r="CH1350" s="140" t="n"/>
      <c r="CI1350" s="140" t="n"/>
      <c r="CJ1350" s="140" t="n"/>
      <c r="CK1350" s="140" t="n"/>
      <c r="CL1350" s="140" t="n"/>
      <c r="CM1350" s="140" t="n"/>
      <c r="CN1350" s="140" t="n"/>
      <c r="CO1350" s="140" t="n"/>
      <c r="CP1350" s="140" t="n"/>
      <c r="CQ1350" s="140" t="n"/>
      <c r="CR1350" s="140" t="n"/>
      <c r="CS1350" s="140" t="n"/>
      <c r="CT1350" s="140" t="n"/>
      <c r="CU1350" s="140" t="n"/>
      <c r="CV1350" s="140" t="n"/>
      <c r="CW1350" s="140" t="n"/>
      <c r="CX1350" s="140" t="n"/>
      <c r="CY1350" s="140" t="n"/>
      <c r="CZ1350" s="140" t="n"/>
      <c r="DA1350" s="140" t="n"/>
      <c r="DB1350" s="140" t="n"/>
      <c r="DC1350" s="140" t="n"/>
      <c r="DD1350" s="140" t="n"/>
      <c r="DE1350" s="140" t="n"/>
      <c r="DF1350" s="140" t="n"/>
      <c r="DG1350" s="140" t="n"/>
      <c r="DH1350" s="140" t="n"/>
      <c r="DI1350" s="140" t="n"/>
      <c r="DJ1350" s="140" t="n"/>
      <c r="DK1350" s="140" t="n"/>
      <c r="DL1350" s="140" t="n"/>
      <c r="DM1350" s="140" t="n"/>
      <c r="DN1350" s="140" t="n"/>
      <c r="DO1350" s="140" t="n"/>
      <c r="DP1350" s="140" t="n"/>
      <c r="DQ1350" s="140" t="n"/>
      <c r="DR1350" s="140" t="n"/>
      <c r="DS1350" s="140" t="n"/>
      <c r="DT1350" s="140" t="n"/>
      <c r="DU1350" s="141" t="n"/>
      <c r="DV1350" s="2" t="n"/>
      <c r="DW1350" s="2" t="n"/>
      <c r="DX1350" s="2" t="n"/>
      <c r="DY1350" s="2" t="n"/>
      <c r="DZ1350" s="2" t="n"/>
      <c r="EA1350" s="2" t="n"/>
      <c r="EB1350" s="2" t="n"/>
      <c r="EC1350" s="2" t="n"/>
    </row>
    <row r="1351" ht="6.75" customHeight="1" s="118">
      <c r="A1351" s="2" t="n"/>
      <c r="B1351" s="2" t="n"/>
      <c r="C1351" s="2" t="n"/>
      <c r="D1351" s="2" t="n"/>
      <c r="E1351" s="143" t="n"/>
      <c r="K1351" s="144" t="n"/>
      <c r="L1351" s="143"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43" t="n"/>
      <c r="BV1351" s="144" t="n"/>
      <c r="DU1351" s="144" t="n"/>
      <c r="DV1351" s="2" t="n"/>
      <c r="DW1351" s="2" t="n"/>
      <c r="DX1351" s="2" t="n"/>
      <c r="DY1351" s="2" t="n"/>
      <c r="DZ1351" s="2" t="n"/>
      <c r="EA1351" s="2" t="n"/>
      <c r="EB1351" s="2" t="n"/>
      <c r="EC1351" s="2" t="n"/>
    </row>
    <row r="1352" ht="6.75" customHeight="1" s="118">
      <c r="A1352" s="2" t="n"/>
      <c r="B1352" s="2" t="n"/>
      <c r="C1352" s="2" t="n"/>
      <c r="D1352" s="2" t="n"/>
      <c r="E1352" s="143" t="n"/>
      <c r="K1352" s="144" t="n"/>
      <c r="L1352" s="143" t="n"/>
      <c r="P1352" s="19" t="n"/>
      <c r="Q1352" s="19" t="n"/>
      <c r="R1352" s="19" t="n"/>
      <c r="S1352" s="52" t="inlineStr">
        <is>
          <t>年</t>
        </is>
      </c>
      <c r="U1352" s="11" t="n"/>
      <c r="V1352" s="11" t="n"/>
      <c r="W1352" s="53" t="inlineStr">
        <is>
          <t>月</t>
        </is>
      </c>
      <c r="X1352" s="144"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43" t="n"/>
      <c r="BV1352" s="144" t="n"/>
      <c r="DU1352" s="144" t="n"/>
      <c r="DV1352" s="2" t="n"/>
      <c r="DW1352" s="2" t="n"/>
      <c r="DX1352" s="2" t="n"/>
      <c r="DY1352" s="2" t="n"/>
      <c r="DZ1352" s="2" t="n"/>
      <c r="EA1352" s="2" t="n"/>
      <c r="EB1352" s="2" t="n"/>
      <c r="EC1352" s="2" t="n"/>
    </row>
    <row r="1353" ht="6.75" customHeight="1" s="118">
      <c r="A1353" s="2" t="n"/>
      <c r="B1353" s="2" t="n"/>
      <c r="C1353" s="2" t="n"/>
      <c r="D1353" s="2" t="n"/>
      <c r="E1353" s="143" t="n"/>
      <c r="K1353" s="144" t="n"/>
      <c r="L1353" s="49" t="inlineStr">
        <is>
          <t>令和</t>
        </is>
      </c>
      <c r="P1353" s="19" t="n"/>
      <c r="Q1353" s="19" t="n"/>
      <c r="R1353" s="19" t="n"/>
      <c r="U1353" s="11" t="n"/>
      <c r="V1353" s="11" t="n"/>
      <c r="X1353" s="144"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43" t="n"/>
      <c r="BV1353" s="144" t="n"/>
      <c r="DU1353" s="144" t="n"/>
      <c r="DV1353" s="2" t="n"/>
      <c r="DW1353" s="2" t="n"/>
      <c r="DX1353" s="2" t="n"/>
      <c r="DY1353" s="2" t="n"/>
      <c r="DZ1353" s="2" t="n"/>
      <c r="EA1353" s="2" t="n"/>
      <c r="EB1353" s="2" t="n"/>
      <c r="EC1353" s="2" t="n"/>
    </row>
    <row r="1354" ht="6.75" customHeight="1" s="118">
      <c r="A1354" s="2" t="n"/>
      <c r="B1354" s="2" t="n"/>
      <c r="C1354" s="2" t="n"/>
      <c r="D1354" s="2" t="n"/>
      <c r="E1354" s="143" t="n"/>
      <c r="K1354" s="144" t="n"/>
      <c r="L1354" s="143"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43" t="n"/>
      <c r="BV1354" s="144" t="n"/>
      <c r="DU1354" s="144" t="n"/>
      <c r="DV1354" s="2" t="n"/>
      <c r="DW1354" s="2" t="n"/>
      <c r="DX1354" s="2" t="n"/>
      <c r="DY1354" s="2" t="n"/>
      <c r="DZ1354" s="2" t="n"/>
      <c r="EA1354" s="2" t="n"/>
      <c r="EB1354" s="2" t="n"/>
      <c r="EC1354" s="2" t="n"/>
    </row>
    <row r="1355" ht="3.75" customHeight="1" s="118">
      <c r="A1355" s="2" t="n"/>
      <c r="B1355" s="2" t="n"/>
      <c r="C1355" s="2" t="n"/>
      <c r="D1355" s="2" t="n"/>
      <c r="E1355" s="143" t="n"/>
      <c r="K1355" s="144" t="n"/>
      <c r="L1355" s="147" t="n"/>
      <c r="M1355" s="148" t="n"/>
      <c r="N1355" s="148" t="n"/>
      <c r="O1355" s="148"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43" t="n"/>
      <c r="BV1355" s="144" t="n"/>
      <c r="DU1355" s="144" t="n"/>
      <c r="DV1355" s="2" t="n"/>
      <c r="DW1355" s="2" t="n"/>
      <c r="DX1355" s="2" t="n"/>
      <c r="DY1355" s="2" t="n"/>
      <c r="DZ1355" s="2" t="n"/>
      <c r="EA1355" s="2" t="n"/>
      <c r="EB1355" s="2" t="n"/>
      <c r="EC1355" s="2" t="n"/>
    </row>
    <row r="1356" ht="6.75" customHeight="1" s="118">
      <c r="A1356" s="2" t="n"/>
      <c r="B1356" s="2" t="n"/>
      <c r="C1356" s="2" t="n"/>
      <c r="D1356" s="2" t="n"/>
      <c r="E1356" s="143" t="n"/>
      <c r="K1356" s="144" t="n"/>
      <c r="L1356" s="54" t="inlineStr">
        <is>
          <t>平成</t>
        </is>
      </c>
      <c r="M1356" s="140" t="n"/>
      <c r="N1356" s="140" t="n"/>
      <c r="O1356" s="140"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43" t="n"/>
      <c r="BV1356" s="144" t="n"/>
      <c r="DU1356" s="144" t="n"/>
      <c r="DV1356" s="2" t="n"/>
      <c r="DW1356" s="2" t="n"/>
      <c r="DX1356" s="2" t="n"/>
      <c r="DY1356" s="2" t="n"/>
      <c r="DZ1356" s="2" t="n"/>
      <c r="EA1356" s="2" t="n"/>
      <c r="EB1356" s="2" t="n"/>
      <c r="EC1356" s="2" t="n"/>
    </row>
    <row r="1357" ht="6.75" customHeight="1" s="118">
      <c r="A1357" s="2" t="n"/>
      <c r="B1357" s="2" t="n"/>
      <c r="C1357" s="2" t="n"/>
      <c r="D1357" s="2" t="n"/>
      <c r="E1357" s="143" t="n"/>
      <c r="K1357" s="144" t="n"/>
      <c r="L1357" s="143"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43" t="n"/>
      <c r="BV1357" s="144" t="n"/>
      <c r="DU1357" s="144" t="n"/>
      <c r="DV1357" s="2" t="n"/>
      <c r="DW1357" s="2" t="n"/>
      <c r="DX1357" s="2" t="n"/>
      <c r="DY1357" s="2" t="n"/>
      <c r="DZ1357" s="2" t="n"/>
      <c r="EA1357" s="2" t="n"/>
      <c r="EB1357" s="2" t="n"/>
      <c r="EC1357" s="2" t="n"/>
    </row>
    <row r="1358" ht="6.75" customHeight="1" s="118">
      <c r="A1358" s="2" t="n"/>
      <c r="B1358" s="2" t="n"/>
      <c r="C1358" s="2" t="n"/>
      <c r="D1358" s="2" t="n"/>
      <c r="E1358" s="143" t="n"/>
      <c r="K1358" s="144" t="n"/>
      <c r="L1358" s="143" t="n"/>
      <c r="P1358" s="19" t="n"/>
      <c r="Q1358" s="19" t="n"/>
      <c r="R1358" s="19" t="n"/>
      <c r="S1358" s="52" t="inlineStr">
        <is>
          <t>年</t>
        </is>
      </c>
      <c r="U1358" s="11" t="n"/>
      <c r="V1358" s="11" t="n"/>
      <c r="W1358" s="53" t="inlineStr">
        <is>
          <t>月</t>
        </is>
      </c>
      <c r="X1358" s="144"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43" t="n"/>
      <c r="BV1358" s="144" t="n"/>
      <c r="DU1358" s="144" t="n"/>
      <c r="DV1358" s="2" t="n"/>
      <c r="DW1358" s="2" t="n"/>
      <c r="DX1358" s="2" t="n"/>
      <c r="DY1358" s="2" t="n"/>
      <c r="DZ1358" s="2" t="n"/>
      <c r="EA1358" s="2" t="n"/>
      <c r="EB1358" s="2" t="n"/>
      <c r="EC1358" s="2" t="n"/>
    </row>
    <row r="1359" ht="6.75" customHeight="1" s="118">
      <c r="A1359" s="2" t="n"/>
      <c r="B1359" s="2" t="n"/>
      <c r="C1359" s="2" t="n"/>
      <c r="D1359" s="2" t="n"/>
      <c r="E1359" s="143" t="n"/>
      <c r="K1359" s="144" t="n"/>
      <c r="L1359" s="49" t="inlineStr">
        <is>
          <t>令和</t>
        </is>
      </c>
      <c r="P1359" s="19" t="n"/>
      <c r="Q1359" s="19" t="n"/>
      <c r="R1359" s="19" t="n"/>
      <c r="U1359" s="11" t="n"/>
      <c r="V1359" s="11" t="n"/>
      <c r="X1359" s="144"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43" t="n"/>
      <c r="BV1359" s="144" t="n"/>
      <c r="DU1359" s="144" t="n"/>
      <c r="DV1359" s="2" t="n"/>
      <c r="DW1359" s="2" t="n"/>
      <c r="DX1359" s="2" t="n"/>
      <c r="DY1359" s="2" t="n"/>
      <c r="DZ1359" s="2" t="n"/>
      <c r="EA1359" s="2" t="n"/>
      <c r="EB1359" s="2" t="n"/>
      <c r="EC1359" s="2" t="n"/>
    </row>
    <row r="1360" ht="6.75" customHeight="1" s="118">
      <c r="A1360" s="2" t="n"/>
      <c r="B1360" s="2" t="n"/>
      <c r="C1360" s="2" t="n"/>
      <c r="D1360" s="2" t="n"/>
      <c r="E1360" s="143" t="n"/>
      <c r="K1360" s="144" t="n"/>
      <c r="L1360" s="143"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43" t="n"/>
      <c r="BV1360" s="144" t="n"/>
      <c r="DU1360" s="144" t="n"/>
      <c r="DV1360" s="2" t="n"/>
      <c r="DW1360" s="2" t="n"/>
      <c r="DX1360" s="2" t="n"/>
      <c r="DY1360" s="2" t="n"/>
      <c r="DZ1360" s="2" t="n"/>
      <c r="EA1360" s="2" t="n"/>
      <c r="EB1360" s="2" t="n"/>
      <c r="EC1360" s="2" t="n"/>
    </row>
    <row r="1361" ht="6.75" customHeight="1" s="118">
      <c r="A1361" s="2" t="n"/>
      <c r="B1361" s="2" t="n"/>
      <c r="C1361" s="2" t="n"/>
      <c r="D1361" s="2" t="n"/>
      <c r="E1361" s="147" t="n"/>
      <c r="F1361" s="148" t="n"/>
      <c r="G1361" s="148" t="n"/>
      <c r="H1361" s="148" t="n"/>
      <c r="I1361" s="148" t="n"/>
      <c r="J1361" s="148" t="n"/>
      <c r="K1361" s="149" t="n"/>
      <c r="L1361" s="147" t="n"/>
      <c r="M1361" s="148" t="n"/>
      <c r="N1361" s="148" t="n"/>
      <c r="O1361" s="148"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47" t="n"/>
      <c r="BQ1361" s="148" t="n"/>
      <c r="BR1361" s="148" t="n"/>
      <c r="BS1361" s="148" t="n"/>
      <c r="BT1361" s="148" t="n"/>
      <c r="BU1361" s="148" t="n"/>
      <c r="BV1361" s="149" t="n"/>
      <c r="BW1361" s="148" t="n"/>
      <c r="BX1361" s="148" t="n"/>
      <c r="BY1361" s="148" t="n"/>
      <c r="BZ1361" s="148" t="n"/>
      <c r="CA1361" s="148" t="n"/>
      <c r="CB1361" s="148" t="n"/>
      <c r="CC1361" s="148" t="n"/>
      <c r="CD1361" s="148" t="n"/>
      <c r="CE1361" s="148" t="n"/>
      <c r="CF1361" s="148" t="n"/>
      <c r="CG1361" s="148" t="n"/>
      <c r="CH1361" s="148" t="n"/>
      <c r="CI1361" s="148" t="n"/>
      <c r="CJ1361" s="148" t="n"/>
      <c r="CK1361" s="148" t="n"/>
      <c r="CL1361" s="148" t="n"/>
      <c r="CM1361" s="148" t="n"/>
      <c r="CN1361" s="148" t="n"/>
      <c r="CO1361" s="148" t="n"/>
      <c r="CP1361" s="148" t="n"/>
      <c r="CQ1361" s="148" t="n"/>
      <c r="CR1361" s="148" t="n"/>
      <c r="CS1361" s="148" t="n"/>
      <c r="CT1361" s="148" t="n"/>
      <c r="CU1361" s="148" t="n"/>
      <c r="CV1361" s="148" t="n"/>
      <c r="CW1361" s="148" t="n"/>
      <c r="CX1361" s="148" t="n"/>
      <c r="CY1361" s="148" t="n"/>
      <c r="CZ1361" s="148" t="n"/>
      <c r="DA1361" s="148" t="n"/>
      <c r="DB1361" s="148" t="n"/>
      <c r="DC1361" s="148" t="n"/>
      <c r="DD1361" s="148" t="n"/>
      <c r="DE1361" s="148" t="n"/>
      <c r="DF1361" s="148" t="n"/>
      <c r="DG1361" s="148" t="n"/>
      <c r="DH1361" s="148" t="n"/>
      <c r="DI1361" s="148" t="n"/>
      <c r="DJ1361" s="148" t="n"/>
      <c r="DK1361" s="148" t="n"/>
      <c r="DL1361" s="148" t="n"/>
      <c r="DM1361" s="148" t="n"/>
      <c r="DN1361" s="148" t="n"/>
      <c r="DO1361" s="148" t="n"/>
      <c r="DP1361" s="148" t="n"/>
      <c r="DQ1361" s="148" t="n"/>
      <c r="DR1361" s="148" t="n"/>
      <c r="DS1361" s="148" t="n"/>
      <c r="DT1361" s="148" t="n"/>
      <c r="DU1361" s="149"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39" t="inlineStr">
        <is>
          <t xml:space="preserve">資 　格  等      </t>
        </is>
      </c>
      <c r="BQ1370" s="140" t="n"/>
      <c r="BR1370" s="140" t="n"/>
      <c r="BS1370" s="140" t="n"/>
      <c r="BT1370" s="140" t="n"/>
      <c r="BU1370" s="140" t="n"/>
      <c r="BV1370" s="141" t="n"/>
      <c r="BW1370" s="142" t="inlineStr">
        <is>
          <t>取  得  年  月</t>
        </is>
      </c>
      <c r="BX1370" s="140" t="n"/>
      <c r="BY1370" s="140" t="n"/>
      <c r="BZ1370" s="140" t="n"/>
      <c r="CA1370" s="140" t="n"/>
      <c r="CB1370" s="140" t="n"/>
      <c r="CC1370" s="140" t="n"/>
      <c r="CD1370" s="140" t="n"/>
      <c r="CE1370" s="140" t="n"/>
      <c r="CF1370" s="140" t="n"/>
      <c r="CG1370" s="141" t="n"/>
      <c r="CH1370" s="142" t="inlineStr">
        <is>
          <t>資       格       等       の       名       称</t>
        </is>
      </c>
      <c r="CI1370" s="140" t="n"/>
      <c r="CJ1370" s="140" t="n"/>
      <c r="CK1370" s="140" t="n"/>
      <c r="CL1370" s="140" t="n"/>
      <c r="CM1370" s="140" t="n"/>
      <c r="CN1370" s="140" t="n"/>
      <c r="CO1370" s="140" t="n"/>
      <c r="CP1370" s="140" t="n"/>
      <c r="CQ1370" s="140" t="n"/>
      <c r="CR1370" s="140" t="n"/>
      <c r="CS1370" s="140" t="n"/>
      <c r="CT1370" s="140" t="n"/>
      <c r="CU1370" s="140" t="n"/>
      <c r="CV1370" s="140" t="n"/>
      <c r="CW1370" s="140" t="n"/>
      <c r="CX1370" s="140" t="n"/>
      <c r="CY1370" s="140" t="n"/>
      <c r="CZ1370" s="140" t="n"/>
      <c r="DA1370" s="140" t="n"/>
      <c r="DB1370" s="140" t="n"/>
      <c r="DC1370" s="140" t="n"/>
      <c r="DD1370" s="140" t="n"/>
      <c r="DE1370" s="140" t="n"/>
      <c r="DF1370" s="140" t="n"/>
      <c r="DG1370" s="140" t="n"/>
      <c r="DH1370" s="140" t="n"/>
      <c r="DI1370" s="140" t="n"/>
      <c r="DJ1370" s="140" t="n"/>
      <c r="DK1370" s="140" t="n"/>
      <c r="DL1370" s="140" t="n"/>
      <c r="DM1370" s="140" t="n"/>
      <c r="DN1370" s="140" t="n"/>
      <c r="DO1370" s="140" t="n"/>
      <c r="DP1370" s="140" t="n"/>
      <c r="DQ1370" s="140" t="n"/>
      <c r="DR1370" s="140" t="n"/>
      <c r="DS1370" s="140" t="n"/>
      <c r="DT1370" s="140" t="n"/>
      <c r="DU1370" s="141"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43" t="n"/>
      <c r="BV1371" s="144" t="n"/>
      <c r="BW1371" s="143" t="n"/>
      <c r="CG1371" s="144" t="n"/>
      <c r="CH1371" s="143" t="n"/>
      <c r="DU1371" s="144"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43" t="n"/>
      <c r="BV1372" s="144" t="n"/>
      <c r="BW1372" s="143" t="n"/>
      <c r="CG1372" s="144" t="n"/>
      <c r="CH1372" s="143" t="n"/>
      <c r="DU1372" s="144"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45">
        <f>IF(計算!$B$18="","",IF(N(設定!$B$3)=0,"",YEAR(設定!$B$3)-2018))&amp;""</f>
        <v/>
      </c>
      <c r="AG1373" s="95" t="inlineStr">
        <is>
          <t>年</t>
        </is>
      </c>
      <c r="AI1373" s="145">
        <f>IF(計算!$B$18="","",IF(N(設定!$B$3)=0,"",MONTH(設定!$B$3)))&amp;""</f>
        <v/>
      </c>
      <c r="AL1373" s="95" t="inlineStr">
        <is>
          <t>月</t>
        </is>
      </c>
      <c r="AN1373" s="146">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43" t="n"/>
      <c r="BV1373" s="144" t="n"/>
      <c r="BW1373" s="147" t="n"/>
      <c r="BX1373" s="148" t="n"/>
      <c r="BY1373" s="148" t="n"/>
      <c r="BZ1373" s="148" t="n"/>
      <c r="CA1373" s="148" t="n"/>
      <c r="CB1373" s="148" t="n"/>
      <c r="CC1373" s="148" t="n"/>
      <c r="CD1373" s="148" t="n"/>
      <c r="CE1373" s="148" t="n"/>
      <c r="CF1373" s="148" t="n"/>
      <c r="CG1373" s="149" t="n"/>
      <c r="CH1373" s="147" t="n"/>
      <c r="CI1373" s="148" t="n"/>
      <c r="CJ1373" s="148" t="n"/>
      <c r="CK1373" s="148" t="n"/>
      <c r="CL1373" s="148" t="n"/>
      <c r="CM1373" s="148" t="n"/>
      <c r="CN1373" s="148" t="n"/>
      <c r="CO1373" s="148" t="n"/>
      <c r="CP1373" s="148" t="n"/>
      <c r="CQ1373" s="148" t="n"/>
      <c r="CR1373" s="148" t="n"/>
      <c r="CS1373" s="148" t="n"/>
      <c r="CT1373" s="148" t="n"/>
      <c r="CU1373" s="148" t="n"/>
      <c r="CV1373" s="148" t="n"/>
      <c r="CW1373" s="148" t="n"/>
      <c r="CX1373" s="148" t="n"/>
      <c r="CY1373" s="148" t="n"/>
      <c r="CZ1373" s="148" t="n"/>
      <c r="DA1373" s="148" t="n"/>
      <c r="DB1373" s="148" t="n"/>
      <c r="DC1373" s="148" t="n"/>
      <c r="DD1373" s="148" t="n"/>
      <c r="DE1373" s="148" t="n"/>
      <c r="DF1373" s="148" t="n"/>
      <c r="DG1373" s="148" t="n"/>
      <c r="DH1373" s="148" t="n"/>
      <c r="DI1373" s="148" t="n"/>
      <c r="DJ1373" s="148" t="n"/>
      <c r="DK1373" s="148" t="n"/>
      <c r="DL1373" s="148" t="n"/>
      <c r="DM1373" s="148" t="n"/>
      <c r="DN1373" s="148" t="n"/>
      <c r="DO1373" s="148" t="n"/>
      <c r="DP1373" s="148" t="n"/>
      <c r="DQ1373" s="148" t="n"/>
      <c r="DR1373" s="148" t="n"/>
      <c r="DS1373" s="148" t="n"/>
      <c r="DT1373" s="148" t="n"/>
      <c r="DU1373" s="149"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43" t="n"/>
      <c r="BV1374" s="144" t="n"/>
      <c r="BW1374" s="150">
        <f>計算!$BD$18</f>
        <v/>
      </c>
      <c r="CG1374" s="144" t="n"/>
      <c r="CH1374" s="151">
        <f>計算!$BE$18</f>
        <v/>
      </c>
      <c r="DU1374" s="144"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48" t="n"/>
      <c r="AA1375" s="148" t="n"/>
      <c r="AB1375" s="148" t="n"/>
      <c r="AC1375" s="148" t="n"/>
      <c r="AD1375" s="148" t="n"/>
      <c r="AE1375" s="148" t="n"/>
      <c r="AF1375" s="148" t="n"/>
      <c r="AG1375" s="148" t="n"/>
      <c r="AH1375" s="148" t="n"/>
      <c r="AI1375" s="148" t="n"/>
      <c r="AJ1375" s="148" t="n"/>
      <c r="AK1375" s="148" t="n"/>
      <c r="AL1375" s="148" t="n"/>
      <c r="AM1375" s="148" t="n"/>
      <c r="AN1375" s="148" t="n"/>
      <c r="AO1375" s="148" t="n"/>
      <c r="AP1375" s="148" t="n"/>
      <c r="AQ1375" s="148" t="n"/>
      <c r="AR1375" s="148" t="n"/>
      <c r="AS1375" s="148" t="n"/>
      <c r="AT1375" s="148" t="n"/>
      <c r="AU1375" s="12" t="n"/>
      <c r="AV1375" s="7" t="n"/>
      <c r="BI1375" s="8" t="n"/>
      <c r="BJ1375" s="7" t="n"/>
      <c r="BK1375" s="2" t="n"/>
      <c r="BL1375" s="2" t="n"/>
      <c r="BM1375" s="2" t="n"/>
      <c r="BN1375" s="2" t="n"/>
      <c r="BO1375" s="2" t="n"/>
      <c r="BP1375" s="143" t="n"/>
      <c r="BV1375" s="144" t="n"/>
      <c r="BW1375" s="143" t="n"/>
      <c r="CG1375" s="144" t="n"/>
      <c r="DU1375" s="144" t="n"/>
      <c r="DV1375" s="2" t="n"/>
      <c r="DW1375" s="2" t="n"/>
      <c r="DX1375" s="2" t="n"/>
      <c r="DY1375" s="2" t="n"/>
      <c r="DZ1375" s="2" t="n"/>
      <c r="EA1375" s="2" t="n"/>
      <c r="EB1375" s="2" t="n"/>
      <c r="EC1375" s="2" t="n"/>
    </row>
    <row r="1376" ht="6.75" customHeight="1" s="118">
      <c r="A1376" s="2" t="n"/>
      <c r="B1376" s="2" t="n"/>
      <c r="C1376" s="2" t="n"/>
      <c r="D1376" s="2" t="n"/>
      <c r="E1376" s="142" t="inlineStr">
        <is>
          <t>ふ り が な</t>
        </is>
      </c>
      <c r="F1376" s="140" t="n"/>
      <c r="G1376" s="140" t="n"/>
      <c r="H1376" s="140" t="n"/>
      <c r="I1376" s="140" t="n"/>
      <c r="J1376" s="140" t="n"/>
      <c r="K1376" s="141" t="n"/>
      <c r="L1376" s="152">
        <f>計算!$C$18</f>
        <v/>
      </c>
      <c r="M1376" s="140" t="n"/>
      <c r="N1376" s="140" t="n"/>
      <c r="O1376" s="140" t="n"/>
      <c r="P1376" s="140" t="n"/>
      <c r="Q1376" s="140" t="n"/>
      <c r="R1376" s="140" t="n"/>
      <c r="S1376" s="140" t="n"/>
      <c r="T1376" s="140" t="n"/>
      <c r="U1376" s="140" t="n"/>
      <c r="V1376" s="140" t="n"/>
      <c r="W1376" s="140" t="n"/>
      <c r="X1376" s="140" t="n"/>
      <c r="Y1376" s="140" t="n"/>
      <c r="Z1376" s="140" t="n"/>
      <c r="AA1376" s="140" t="n"/>
      <c r="AB1376" s="140" t="n"/>
      <c r="AC1376" s="140" t="n"/>
      <c r="AD1376" s="140" t="n"/>
      <c r="AE1376" s="140" t="n"/>
      <c r="AF1376" s="140" t="n"/>
      <c r="AG1376" s="140" t="n"/>
      <c r="AH1376" s="140" t="n"/>
      <c r="AI1376" s="140" t="n"/>
      <c r="AJ1376" s="140" t="n"/>
      <c r="AK1376" s="140" t="n"/>
      <c r="AL1376" s="140" t="n"/>
      <c r="AM1376" s="140" t="n"/>
      <c r="AN1376" s="140" t="n"/>
      <c r="AO1376" s="140" t="n"/>
      <c r="AP1376" s="140" t="n"/>
      <c r="AQ1376" s="140" t="n"/>
      <c r="AR1376" s="140" t="n"/>
      <c r="AS1376" s="140" t="n"/>
      <c r="AT1376" s="141"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43" t="n"/>
      <c r="BV1376" s="144" t="n"/>
      <c r="BW1376" s="143" t="n"/>
      <c r="CG1376" s="144" t="n"/>
      <c r="DU1376" s="144" t="n"/>
      <c r="DV1376" s="2" t="n"/>
      <c r="DW1376" s="2" t="n"/>
      <c r="DX1376" s="2" t="n"/>
      <c r="DY1376" s="2" t="n"/>
      <c r="DZ1376" s="2" t="n"/>
      <c r="EA1376" s="2" t="n"/>
      <c r="EB1376" s="2" t="n"/>
      <c r="EC1376" s="2" t="n"/>
    </row>
    <row r="1377" ht="6.75" customHeight="1" s="118">
      <c r="A1377" s="2" t="n"/>
      <c r="B1377" s="2" t="n"/>
      <c r="C1377" s="2" t="n"/>
      <c r="D1377" s="2" t="n"/>
      <c r="E1377" s="143" t="n"/>
      <c r="K1377" s="144" t="n"/>
      <c r="AT1377" s="144"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43" t="n"/>
      <c r="BV1377" s="144" t="n"/>
      <c r="BW1377" s="143" t="n"/>
      <c r="CG1377" s="144" t="n"/>
      <c r="DU1377" s="144" t="n"/>
      <c r="DV1377" s="2" t="n"/>
      <c r="DW1377" s="2" t="n"/>
      <c r="DX1377" s="2" t="n"/>
      <c r="DY1377" s="2" t="n"/>
      <c r="DZ1377" s="2" t="n"/>
      <c r="EA1377" s="2" t="n"/>
      <c r="EB1377" s="2" t="n"/>
      <c r="EC1377" s="2" t="n"/>
    </row>
    <row r="1378" ht="6.75" customHeight="1" s="118">
      <c r="A1378" s="2" t="n"/>
      <c r="B1378" s="2" t="n"/>
      <c r="C1378" s="2" t="n"/>
      <c r="D1378" s="2" t="n"/>
      <c r="E1378" s="143" t="n"/>
      <c r="K1378" s="144" t="n"/>
      <c r="AT1378" s="144"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43" t="n"/>
      <c r="BV1378" s="144" t="n"/>
      <c r="BW1378" s="143" t="n"/>
      <c r="CG1378" s="144" t="n"/>
      <c r="DU1378" s="144" t="n"/>
      <c r="DV1378" s="2" t="n"/>
      <c r="DW1378" s="2" t="n"/>
      <c r="DX1378" s="2" t="n"/>
      <c r="DY1378" s="2" t="n"/>
      <c r="DZ1378" s="2" t="n"/>
      <c r="EA1378" s="2" t="n"/>
      <c r="EB1378" s="2" t="n"/>
      <c r="EC1378" s="2" t="n"/>
    </row>
    <row r="1379" ht="6.75" customHeight="1" s="118">
      <c r="A1379" s="2" t="n"/>
      <c r="B1379" s="2" t="n"/>
      <c r="C1379" s="2" t="n"/>
      <c r="D1379" s="2" t="n"/>
      <c r="E1379" s="147" t="n"/>
      <c r="F1379" s="148" t="n"/>
      <c r="G1379" s="148" t="n"/>
      <c r="H1379" s="148" t="n"/>
      <c r="I1379" s="148" t="n"/>
      <c r="J1379" s="148" t="n"/>
      <c r="K1379" s="149" t="n"/>
      <c r="L1379" s="148" t="n"/>
      <c r="M1379" s="148" t="n"/>
      <c r="N1379" s="148" t="n"/>
      <c r="O1379" s="148" t="n"/>
      <c r="P1379" s="148" t="n"/>
      <c r="Q1379" s="148" t="n"/>
      <c r="R1379" s="148" t="n"/>
      <c r="S1379" s="148" t="n"/>
      <c r="T1379" s="148" t="n"/>
      <c r="U1379" s="148" t="n"/>
      <c r="V1379" s="148" t="n"/>
      <c r="W1379" s="148" t="n"/>
      <c r="X1379" s="148" t="n"/>
      <c r="Y1379" s="148" t="n"/>
      <c r="Z1379" s="148" t="n"/>
      <c r="AA1379" s="148" t="n"/>
      <c r="AB1379" s="148" t="n"/>
      <c r="AC1379" s="148" t="n"/>
      <c r="AD1379" s="148" t="n"/>
      <c r="AE1379" s="148" t="n"/>
      <c r="AF1379" s="148" t="n"/>
      <c r="AG1379" s="148" t="n"/>
      <c r="AH1379" s="148" t="n"/>
      <c r="AI1379" s="148" t="n"/>
      <c r="AJ1379" s="148" t="n"/>
      <c r="AK1379" s="148" t="n"/>
      <c r="AL1379" s="148" t="n"/>
      <c r="AM1379" s="148" t="n"/>
      <c r="AN1379" s="148" t="n"/>
      <c r="AO1379" s="148" t="n"/>
      <c r="AP1379" s="148" t="n"/>
      <c r="AQ1379" s="148" t="n"/>
      <c r="AR1379" s="148" t="n"/>
      <c r="AS1379" s="148" t="n"/>
      <c r="AT1379" s="149"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43" t="n"/>
      <c r="BV1379" s="144" t="n"/>
      <c r="BW1379" s="143" t="n"/>
      <c r="CG1379" s="144" t="n"/>
      <c r="DU1379" s="144" t="n"/>
      <c r="DV1379" s="2" t="n"/>
      <c r="DW1379" s="2" t="n"/>
      <c r="DX1379" s="2" t="n"/>
      <c r="DY1379" s="2" t="n"/>
      <c r="DZ1379" s="2" t="n"/>
      <c r="EA1379" s="2" t="n"/>
      <c r="EB1379" s="2" t="n"/>
      <c r="EC1379" s="2" t="n"/>
    </row>
    <row r="1380" ht="6.75" customHeight="1" s="118">
      <c r="A1380" s="2" t="n"/>
      <c r="B1380" s="2" t="n"/>
      <c r="C1380" s="2" t="n"/>
      <c r="D1380" s="2" t="n"/>
      <c r="E1380" s="153" t="inlineStr">
        <is>
          <t>名　前</t>
        </is>
      </c>
      <c r="F1380" s="140" t="n"/>
      <c r="G1380" s="140" t="n"/>
      <c r="H1380" s="140" t="n"/>
      <c r="I1380" s="140" t="n"/>
      <c r="J1380" s="140" t="n"/>
      <c r="K1380" s="141" t="n"/>
      <c r="L1380" s="154">
        <f>計算!$B$18</f>
        <v/>
      </c>
      <c r="M1380" s="140" t="n"/>
      <c r="N1380" s="140" t="n"/>
      <c r="O1380" s="140" t="n"/>
      <c r="P1380" s="140" t="n"/>
      <c r="Q1380" s="140" t="n"/>
      <c r="R1380" s="140" t="n"/>
      <c r="S1380" s="140" t="n"/>
      <c r="T1380" s="140" t="n"/>
      <c r="U1380" s="140" t="n"/>
      <c r="V1380" s="140" t="n"/>
      <c r="W1380" s="140" t="n"/>
      <c r="X1380" s="140" t="n"/>
      <c r="Y1380" s="140" t="n"/>
      <c r="Z1380" s="140" t="n"/>
      <c r="AA1380" s="140" t="n"/>
      <c r="AB1380" s="140" t="n"/>
      <c r="AC1380" s="140" t="n"/>
      <c r="AD1380" s="140" t="n"/>
      <c r="AE1380" s="140" t="n"/>
      <c r="AF1380" s="140" t="n"/>
      <c r="AG1380" s="140" t="n"/>
      <c r="AH1380" s="140" t="n"/>
      <c r="AI1380" s="140" t="n"/>
      <c r="AJ1380" s="140" t="n"/>
      <c r="AK1380" s="140" t="n"/>
      <c r="AL1380" s="140" t="n"/>
      <c r="AM1380" s="140" t="n"/>
      <c r="AN1380" s="140" t="n"/>
      <c r="AO1380" s="140" t="n"/>
      <c r="AP1380" s="140" t="n"/>
      <c r="AQ1380" s="140" t="n"/>
      <c r="AR1380" s="140" t="n"/>
      <c r="AS1380" s="140" t="n"/>
      <c r="AT1380" s="141"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43" t="n"/>
      <c r="BV1380" s="144" t="n"/>
      <c r="BW1380" s="143" t="n"/>
      <c r="CG1380" s="144" t="n"/>
      <c r="DU1380" s="144" t="n"/>
      <c r="DV1380" s="2" t="n"/>
      <c r="DW1380" s="2" t="n"/>
      <c r="DX1380" s="2" t="n"/>
      <c r="DY1380" s="2" t="n"/>
      <c r="DZ1380" s="2" t="n"/>
      <c r="EA1380" s="2" t="n"/>
      <c r="EB1380" s="2" t="n"/>
      <c r="EC1380" s="2" t="n"/>
    </row>
    <row r="1381" ht="6.75" customHeight="1" s="118">
      <c r="A1381" s="2" t="n"/>
      <c r="B1381" s="2" t="n"/>
      <c r="C1381" s="2" t="n"/>
      <c r="D1381" s="2" t="n"/>
      <c r="E1381" s="143" t="n"/>
      <c r="K1381" s="144" t="n"/>
      <c r="L1381" s="143" t="n"/>
      <c r="AT1381" s="144" t="n"/>
      <c r="AU1381" s="8" t="n"/>
      <c r="AV1381" s="7" t="n"/>
      <c r="AW1381" s="2" t="n"/>
      <c r="AX1381" s="52" t="inlineStr">
        <is>
          <t>（30×40mm）</t>
        </is>
      </c>
      <c r="BH1381" s="2" t="n"/>
      <c r="BI1381" s="8" t="n"/>
      <c r="BJ1381" s="7" t="n"/>
      <c r="BK1381" s="2" t="n"/>
      <c r="BL1381" s="2" t="n"/>
      <c r="BM1381" s="2" t="n"/>
      <c r="BN1381" s="2" t="n"/>
      <c r="BO1381" s="2" t="n"/>
      <c r="BP1381" s="143" t="n"/>
      <c r="BV1381" s="144" t="n"/>
      <c r="BW1381" s="143" t="n"/>
      <c r="CG1381" s="144" t="n"/>
      <c r="DU1381" s="144" t="n"/>
      <c r="DV1381" s="2" t="n"/>
      <c r="DW1381" s="2" t="n"/>
      <c r="DX1381" s="2" t="n"/>
      <c r="DY1381" s="2" t="n"/>
      <c r="DZ1381" s="2" t="n"/>
      <c r="EA1381" s="2" t="n"/>
      <c r="EB1381" s="2" t="n"/>
      <c r="EC1381" s="2" t="n"/>
    </row>
    <row r="1382" ht="6.75" customHeight="1" s="118">
      <c r="A1382" s="2" t="n"/>
      <c r="B1382" s="2" t="n"/>
      <c r="C1382" s="2" t="n"/>
      <c r="D1382" s="2" t="n"/>
      <c r="E1382" s="143" t="n"/>
      <c r="K1382" s="144" t="n"/>
      <c r="L1382" s="143" t="n"/>
      <c r="AT1382" s="144" t="n"/>
      <c r="AU1382" s="8" t="n"/>
      <c r="AV1382" s="7" t="n"/>
      <c r="AW1382" s="2" t="n"/>
      <c r="BH1382" s="2" t="n"/>
      <c r="BI1382" s="8" t="n"/>
      <c r="BJ1382" s="7" t="n"/>
      <c r="BK1382" s="2" t="n"/>
      <c r="BL1382" s="2" t="n"/>
      <c r="BM1382" s="2" t="n"/>
      <c r="BN1382" s="2" t="n"/>
      <c r="BO1382" s="2" t="n"/>
      <c r="BP1382" s="143" t="n"/>
      <c r="BV1382" s="144" t="n"/>
      <c r="BW1382" s="143" t="n"/>
      <c r="CG1382" s="144" t="n"/>
      <c r="DU1382" s="144" t="n"/>
      <c r="DV1382" s="2" t="n"/>
      <c r="DW1382" s="2" t="n"/>
      <c r="DX1382" s="2" t="n"/>
      <c r="DY1382" s="2" t="n"/>
      <c r="DZ1382" s="2" t="n"/>
      <c r="EA1382" s="2" t="n"/>
      <c r="EB1382" s="2" t="n"/>
      <c r="EC1382" s="2" t="n"/>
    </row>
    <row r="1383" ht="6.75" customHeight="1" s="118">
      <c r="A1383" s="2" t="n"/>
      <c r="B1383" s="2" t="n"/>
      <c r="C1383" s="2" t="n"/>
      <c r="D1383" s="2" t="n"/>
      <c r="E1383" s="143" t="n"/>
      <c r="K1383" s="144" t="n"/>
      <c r="L1383" s="143" t="n"/>
      <c r="AT1383" s="144"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43" t="n"/>
      <c r="BV1383" s="144" t="n"/>
      <c r="BW1383" s="143" t="n"/>
      <c r="CG1383" s="144" t="n"/>
      <c r="DU1383" s="144" t="n"/>
      <c r="DV1383" s="2" t="n"/>
      <c r="DW1383" s="2" t="n"/>
      <c r="DX1383" s="2" t="n"/>
      <c r="DY1383" s="2" t="n"/>
      <c r="DZ1383" s="2" t="n"/>
      <c r="EA1383" s="2" t="n"/>
      <c r="EB1383" s="2" t="n"/>
      <c r="EC1383" s="2" t="n"/>
    </row>
    <row r="1384" ht="6.75" customHeight="1" s="118">
      <c r="A1384" s="2" t="n"/>
      <c r="B1384" s="2" t="n"/>
      <c r="C1384" s="2" t="n"/>
      <c r="D1384" s="2" t="n"/>
      <c r="E1384" s="143" t="n"/>
      <c r="K1384" s="144" t="n"/>
      <c r="L1384" s="143" t="n"/>
      <c r="AT1384" s="144"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43" t="n"/>
      <c r="BV1384" s="144" t="n"/>
      <c r="BW1384" s="143" t="n"/>
      <c r="CG1384" s="144" t="n"/>
      <c r="DU1384" s="144" t="n"/>
      <c r="DV1384" s="2" t="n"/>
      <c r="DW1384" s="2" t="n"/>
      <c r="DX1384" s="2" t="n"/>
      <c r="DY1384" s="2" t="n"/>
      <c r="DZ1384" s="2" t="n"/>
      <c r="EA1384" s="2" t="n"/>
      <c r="EB1384" s="2" t="n"/>
      <c r="EC1384" s="2" t="n"/>
    </row>
    <row r="1385" ht="4.5" customHeight="1" s="118">
      <c r="A1385" s="2" t="n"/>
      <c r="B1385" s="2" t="n"/>
      <c r="C1385" s="2" t="n"/>
      <c r="D1385" s="2" t="n"/>
      <c r="E1385" s="147" t="n"/>
      <c r="F1385" s="148" t="n"/>
      <c r="G1385" s="148" t="n"/>
      <c r="H1385" s="148" t="n"/>
      <c r="I1385" s="148" t="n"/>
      <c r="J1385" s="148" t="n"/>
      <c r="K1385" s="149" t="n"/>
      <c r="L1385" s="147" t="n"/>
      <c r="M1385" s="148" t="n"/>
      <c r="N1385" s="148" t="n"/>
      <c r="O1385" s="148" t="n"/>
      <c r="P1385" s="148" t="n"/>
      <c r="Q1385" s="148" t="n"/>
      <c r="R1385" s="148" t="n"/>
      <c r="S1385" s="148" t="n"/>
      <c r="T1385" s="148" t="n"/>
      <c r="U1385" s="148" t="n"/>
      <c r="V1385" s="148" t="n"/>
      <c r="W1385" s="148" t="n"/>
      <c r="X1385" s="148" t="n"/>
      <c r="Y1385" s="148" t="n"/>
      <c r="Z1385" s="148" t="n"/>
      <c r="AA1385" s="148" t="n"/>
      <c r="AB1385" s="148" t="n"/>
      <c r="AC1385" s="148" t="n"/>
      <c r="AD1385" s="148" t="n"/>
      <c r="AE1385" s="148" t="n"/>
      <c r="AF1385" s="148" t="n"/>
      <c r="AG1385" s="148" t="n"/>
      <c r="AH1385" s="148" t="n"/>
      <c r="AI1385" s="148" t="n"/>
      <c r="AJ1385" s="148" t="n"/>
      <c r="AK1385" s="148" t="n"/>
      <c r="AL1385" s="148" t="n"/>
      <c r="AM1385" s="148" t="n"/>
      <c r="AN1385" s="148" t="n"/>
      <c r="AO1385" s="148" t="n"/>
      <c r="AP1385" s="148" t="n"/>
      <c r="AQ1385" s="148" t="n"/>
      <c r="AR1385" s="148" t="n"/>
      <c r="AS1385" s="148" t="n"/>
      <c r="AT1385" s="149"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43" t="n"/>
      <c r="BV1385" s="144" t="n"/>
      <c r="BW1385" s="143" t="n"/>
      <c r="CG1385" s="144" t="n"/>
      <c r="DU1385" s="144" t="n"/>
      <c r="DV1385" s="2" t="n"/>
      <c r="DW1385" s="2" t="n"/>
      <c r="DX1385" s="2" t="n"/>
      <c r="DY1385" s="2" t="n"/>
      <c r="DZ1385" s="2" t="n"/>
      <c r="EA1385" s="2" t="n"/>
      <c r="EB1385" s="2" t="n"/>
      <c r="EC1385" s="2" t="n"/>
    </row>
    <row r="1386" ht="6.75" customHeight="1" s="118">
      <c r="A1386" s="2" t="n"/>
      <c r="B1386" s="2" t="n"/>
      <c r="C1386" s="2" t="n"/>
      <c r="D1386" s="2" t="n"/>
      <c r="E1386" s="153" t="inlineStr">
        <is>
          <t>生年月日</t>
        </is>
      </c>
      <c r="F1386" s="140" t="n"/>
      <c r="G1386" s="140" t="n"/>
      <c r="H1386" s="140" t="n"/>
      <c r="I1386" s="140" t="n"/>
      <c r="J1386" s="140" t="n"/>
      <c r="K1386" s="141" t="n"/>
      <c r="L1386" s="155" t="inlineStr">
        <is>
          <t>昭和 ・ 平成</t>
        </is>
      </c>
      <c r="M1386" s="140" t="n"/>
      <c r="N1386" s="140" t="n"/>
      <c r="O1386" s="140" t="n"/>
      <c r="P1386" s="140" t="n"/>
      <c r="Q1386" s="140" t="n"/>
      <c r="R1386" s="140" t="n"/>
      <c r="S1386" s="140" t="n"/>
      <c r="T1386" s="140" t="n"/>
      <c r="U1386" s="140" t="n"/>
      <c r="V1386" s="156">
        <f>計算!$D$18</f>
        <v/>
      </c>
      <c r="W1386" s="140" t="n"/>
      <c r="X1386" s="157" t="inlineStr">
        <is>
          <t>年</t>
        </is>
      </c>
      <c r="Y1386" s="140" t="n"/>
      <c r="Z1386" s="158">
        <f>計算!$E$18</f>
        <v/>
      </c>
      <c r="AA1386" s="140" t="n"/>
      <c r="AB1386" s="140" t="n"/>
      <c r="AC1386" s="157" t="inlineStr">
        <is>
          <t>月</t>
        </is>
      </c>
      <c r="AD1386" s="140" t="n"/>
      <c r="AE1386" s="158">
        <f>計算!$F$18</f>
        <v/>
      </c>
      <c r="AF1386" s="140" t="n"/>
      <c r="AG1386" s="140" t="n"/>
      <c r="AH1386" s="157" t="inlineStr">
        <is>
          <t>日　生 （満</t>
        </is>
      </c>
      <c r="AI1386" s="140" t="n"/>
      <c r="AJ1386" s="140" t="n"/>
      <c r="AK1386" s="140" t="n"/>
      <c r="AL1386" s="140" t="n"/>
      <c r="AM1386" s="140" t="n"/>
      <c r="AN1386" s="140" t="n"/>
      <c r="AO1386" s="140" t="n"/>
      <c r="AP1386" s="159">
        <f>計算!$G$18</f>
        <v/>
      </c>
      <c r="AQ1386" s="140" t="n"/>
      <c r="AR1386" s="160" t="inlineStr">
        <is>
          <t>歳）</t>
        </is>
      </c>
      <c r="AS1386" s="140" t="n"/>
      <c r="AT1386" s="141"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43" t="n"/>
      <c r="BV1386" s="144" t="n"/>
      <c r="BW1386" s="143" t="n"/>
      <c r="CG1386" s="144" t="n"/>
      <c r="DU1386" s="144" t="n"/>
      <c r="DV1386" s="2" t="n"/>
      <c r="DW1386" s="2" t="n"/>
      <c r="DX1386" s="2" t="n"/>
      <c r="DY1386" s="2" t="n"/>
      <c r="DZ1386" s="2" t="n"/>
      <c r="EA1386" s="2" t="n"/>
      <c r="EB1386" s="2" t="n"/>
      <c r="EC1386" s="2" t="n"/>
    </row>
    <row r="1387" ht="6.75" customHeight="1" s="118">
      <c r="A1387" s="2" t="n"/>
      <c r="B1387" s="2" t="n"/>
      <c r="C1387" s="2" t="n"/>
      <c r="D1387" s="2" t="n"/>
      <c r="E1387" s="143" t="n"/>
      <c r="K1387" s="144" t="n"/>
      <c r="L1387" s="143" t="n"/>
      <c r="AT1387" s="144"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43" t="n"/>
      <c r="BV1387" s="144" t="n"/>
      <c r="BW1387" s="143" t="n"/>
      <c r="CG1387" s="144" t="n"/>
      <c r="DU1387" s="144" t="n"/>
      <c r="DV1387" s="2" t="n"/>
      <c r="DW1387" s="2" t="n"/>
      <c r="DX1387" s="2" t="n"/>
      <c r="DY1387" s="2" t="n"/>
      <c r="DZ1387" s="2" t="n"/>
      <c r="EA1387" s="2" t="n"/>
      <c r="EB1387" s="2" t="n"/>
      <c r="EC1387" s="2" t="n"/>
    </row>
    <row r="1388" ht="6.75" customHeight="1" s="118">
      <c r="A1388" s="2" t="n"/>
      <c r="B1388" s="2" t="n"/>
      <c r="C1388" s="2" t="n"/>
      <c r="D1388" s="2" t="n"/>
      <c r="E1388" s="143" t="n"/>
      <c r="K1388" s="144" t="n"/>
      <c r="L1388" s="143" t="n"/>
      <c r="AT1388" s="144"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43" t="n"/>
      <c r="BV1388" s="144" t="n"/>
      <c r="BW1388" s="143" t="n"/>
      <c r="CG1388" s="144" t="n"/>
      <c r="DU1388" s="144" t="n"/>
      <c r="DV1388" s="2" t="n"/>
      <c r="DW1388" s="2" t="n"/>
      <c r="DX1388" s="2" t="n"/>
      <c r="DY1388" s="2" t="n"/>
      <c r="DZ1388" s="2" t="n"/>
      <c r="EA1388" s="2" t="n"/>
      <c r="EB1388" s="2" t="n"/>
      <c r="EC1388" s="2" t="n"/>
    </row>
    <row r="1389" ht="3.75" customHeight="1" s="118">
      <c r="A1389" s="2" t="n"/>
      <c r="B1389" s="2" t="n"/>
      <c r="C1389" s="2" t="n"/>
      <c r="D1389" s="2" t="n"/>
      <c r="E1389" s="147" t="n"/>
      <c r="F1389" s="148" t="n"/>
      <c r="G1389" s="148" t="n"/>
      <c r="H1389" s="148" t="n"/>
      <c r="I1389" s="148" t="n"/>
      <c r="J1389" s="148" t="n"/>
      <c r="K1389" s="149" t="n"/>
      <c r="L1389" s="147" t="n"/>
      <c r="M1389" s="148" t="n"/>
      <c r="N1389" s="148" t="n"/>
      <c r="O1389" s="148" t="n"/>
      <c r="P1389" s="148" t="n"/>
      <c r="Q1389" s="148" t="n"/>
      <c r="R1389" s="148" t="n"/>
      <c r="S1389" s="148" t="n"/>
      <c r="T1389" s="148" t="n"/>
      <c r="U1389" s="148" t="n"/>
      <c r="X1389" s="148" t="n"/>
      <c r="Y1389" s="148" t="n"/>
      <c r="AC1389" s="148" t="n"/>
      <c r="AD1389" s="148" t="n"/>
      <c r="AH1389" s="148" t="n"/>
      <c r="AI1389" s="148" t="n"/>
      <c r="AJ1389" s="148" t="n"/>
      <c r="AK1389" s="148" t="n"/>
      <c r="AL1389" s="148" t="n"/>
      <c r="AM1389" s="148" t="n"/>
      <c r="AN1389" s="148" t="n"/>
      <c r="AO1389" s="148" t="n"/>
      <c r="AP1389" s="148" t="n"/>
      <c r="AQ1389" s="148" t="n"/>
      <c r="AR1389" s="148" t="n"/>
      <c r="AS1389" s="148" t="n"/>
      <c r="AT1389" s="149"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43" t="n"/>
      <c r="BV1389" s="144" t="n"/>
      <c r="BW1389" s="143" t="n"/>
      <c r="CG1389" s="144" t="n"/>
      <c r="DU1389" s="144" t="n"/>
      <c r="DV1389" s="2" t="n"/>
      <c r="DW1389" s="2" t="n"/>
      <c r="DX1389" s="2" t="n"/>
      <c r="DY1389" s="2" t="n"/>
      <c r="DZ1389" s="2" t="n"/>
      <c r="EA1389" s="2" t="n"/>
      <c r="EB1389" s="2" t="n"/>
      <c r="EC1389" s="2" t="n"/>
    </row>
    <row r="1390" ht="6.75" customHeight="1" s="118">
      <c r="A1390" s="2" t="n"/>
      <c r="B1390" s="2" t="n"/>
      <c r="C1390" s="2" t="n"/>
      <c r="D1390" s="2" t="n"/>
      <c r="E1390" s="161" t="inlineStr">
        <is>
          <t>ふ り が な</t>
        </is>
      </c>
      <c r="F1390" s="140" t="n"/>
      <c r="G1390" s="140" t="n"/>
      <c r="H1390" s="140" t="n"/>
      <c r="I1390" s="140" t="n"/>
      <c r="J1390" s="140" t="n"/>
      <c r="K1390" s="141" t="n"/>
      <c r="L1390" s="162">
        <f>計算!$J$18</f>
        <v/>
      </c>
      <c r="M1390" s="140" t="n"/>
      <c r="N1390" s="140" t="n"/>
      <c r="O1390" s="140" t="n"/>
      <c r="P1390" s="140" t="n"/>
      <c r="Q1390" s="140" t="n"/>
      <c r="R1390" s="140" t="n"/>
      <c r="S1390" s="140" t="n"/>
      <c r="T1390" s="140" t="n"/>
      <c r="U1390" s="140" t="n"/>
      <c r="V1390" s="140" t="n"/>
      <c r="W1390" s="140" t="n"/>
      <c r="X1390" s="140" t="n"/>
      <c r="Y1390" s="140" t="n"/>
      <c r="Z1390" s="140" t="n"/>
      <c r="AA1390" s="140" t="n"/>
      <c r="AB1390" s="140" t="n"/>
      <c r="AC1390" s="140" t="n"/>
      <c r="AD1390" s="140" t="n"/>
      <c r="AE1390" s="140" t="n"/>
      <c r="AF1390" s="140" t="n"/>
      <c r="AG1390" s="140" t="n"/>
      <c r="AH1390" s="140" t="n"/>
      <c r="AI1390" s="140" t="n"/>
      <c r="AJ1390" s="140" t="n"/>
      <c r="AK1390" s="140" t="n"/>
      <c r="AL1390" s="140" t="n"/>
      <c r="AM1390" s="140" t="n"/>
      <c r="AN1390" s="140" t="n"/>
      <c r="AO1390" s="140" t="n"/>
      <c r="AP1390" s="140" t="n"/>
      <c r="AQ1390" s="140" t="n"/>
      <c r="AR1390" s="140" t="n"/>
      <c r="AS1390" s="140" t="n"/>
      <c r="AT1390" s="140" t="n"/>
      <c r="AU1390" s="140" t="n"/>
      <c r="AV1390" s="140" t="n"/>
      <c r="AW1390" s="140" t="n"/>
      <c r="AX1390" s="140" t="n"/>
      <c r="AY1390" s="140" t="n"/>
      <c r="AZ1390" s="140" t="n"/>
      <c r="BA1390" s="140" t="n"/>
      <c r="BB1390" s="140" t="n"/>
      <c r="BC1390" s="140" t="n"/>
      <c r="BD1390" s="140" t="n"/>
      <c r="BE1390" s="140" t="n"/>
      <c r="BF1390" s="140" t="n"/>
      <c r="BG1390" s="140" t="n"/>
      <c r="BH1390" s="140" t="n"/>
      <c r="BI1390" s="141" t="n"/>
      <c r="BJ1390" s="2" t="n"/>
      <c r="BK1390" s="2" t="n"/>
      <c r="BL1390" s="2" t="n"/>
      <c r="BM1390" s="2" t="n"/>
      <c r="BN1390" s="2" t="n"/>
      <c r="BO1390" s="2" t="n"/>
      <c r="BP1390" s="143" t="n"/>
      <c r="BV1390" s="144" t="n"/>
      <c r="BW1390" s="143" t="n"/>
      <c r="CG1390" s="144" t="n"/>
      <c r="DU1390" s="144" t="n"/>
      <c r="DV1390" s="2" t="n"/>
      <c r="DW1390" s="2" t="n"/>
      <c r="DX1390" s="2" t="n"/>
      <c r="DY1390" s="2" t="n"/>
      <c r="DZ1390" s="2" t="n"/>
      <c r="EA1390" s="2" t="n"/>
      <c r="EB1390" s="2" t="n"/>
      <c r="EC1390" s="2" t="n"/>
    </row>
    <row r="1391" ht="6.75" customHeight="1" s="118">
      <c r="A1391" s="2" t="n"/>
      <c r="B1391" s="2" t="n"/>
      <c r="C1391" s="2" t="n"/>
      <c r="D1391" s="2" t="n"/>
      <c r="E1391" s="143" t="n"/>
      <c r="K1391" s="144" t="n"/>
      <c r="BI1391" s="144" t="n"/>
      <c r="BJ1391" s="2" t="n"/>
      <c r="BK1391" s="2" t="n"/>
      <c r="BL1391" s="2" t="n"/>
      <c r="BM1391" s="2" t="n"/>
      <c r="BN1391" s="2" t="n"/>
      <c r="BO1391" s="2" t="n"/>
      <c r="BP1391" s="143" t="n"/>
      <c r="BV1391" s="144" t="n"/>
      <c r="BW1391" s="143" t="n"/>
      <c r="CG1391" s="144" t="n"/>
      <c r="DU1391" s="144" t="n"/>
      <c r="DV1391" s="2" t="n"/>
      <c r="DW1391" s="2" t="n"/>
      <c r="DX1391" s="2" t="n"/>
      <c r="DY1391" s="2" t="n"/>
      <c r="DZ1391" s="2" t="n"/>
      <c r="EA1391" s="2" t="n"/>
      <c r="EB1391" s="2" t="n"/>
      <c r="EC1391" s="2" t="n"/>
    </row>
    <row r="1392" ht="6.75" customHeight="1" s="118">
      <c r="A1392" s="2" t="n"/>
      <c r="B1392" s="2" t="n"/>
      <c r="C1392" s="2" t="n"/>
      <c r="D1392" s="2" t="n"/>
      <c r="E1392" s="163" t="n"/>
      <c r="F1392" s="164" t="n"/>
      <c r="G1392" s="164" t="n"/>
      <c r="H1392" s="164" t="n"/>
      <c r="I1392" s="164" t="n"/>
      <c r="J1392" s="164" t="n"/>
      <c r="K1392" s="165" t="n"/>
      <c r="L1392" s="164" t="n"/>
      <c r="M1392" s="164" t="n"/>
      <c r="N1392" s="164" t="n"/>
      <c r="O1392" s="164" t="n"/>
      <c r="P1392" s="164" t="n"/>
      <c r="Q1392" s="164" t="n"/>
      <c r="R1392" s="164" t="n"/>
      <c r="S1392" s="164" t="n"/>
      <c r="T1392" s="164" t="n"/>
      <c r="U1392" s="164" t="n"/>
      <c r="V1392" s="164" t="n"/>
      <c r="W1392" s="164" t="n"/>
      <c r="X1392" s="164" t="n"/>
      <c r="Y1392" s="164" t="n"/>
      <c r="Z1392" s="164" t="n"/>
      <c r="AA1392" s="164" t="n"/>
      <c r="AB1392" s="164" t="n"/>
      <c r="AC1392" s="164" t="n"/>
      <c r="AD1392" s="164" t="n"/>
      <c r="AE1392" s="164" t="n"/>
      <c r="AF1392" s="164" t="n"/>
      <c r="AG1392" s="164" t="n"/>
      <c r="AH1392" s="164" t="n"/>
      <c r="AI1392" s="164" t="n"/>
      <c r="AJ1392" s="164" t="n"/>
      <c r="AK1392" s="164" t="n"/>
      <c r="AL1392" s="164" t="n"/>
      <c r="AM1392" s="164" t="n"/>
      <c r="AN1392" s="164" t="n"/>
      <c r="AO1392" s="164" t="n"/>
      <c r="AP1392" s="164" t="n"/>
      <c r="AQ1392" s="164" t="n"/>
      <c r="AR1392" s="164" t="n"/>
      <c r="AS1392" s="164" t="n"/>
      <c r="AT1392" s="164" t="n"/>
      <c r="AU1392" s="164" t="n"/>
      <c r="AV1392" s="164" t="n"/>
      <c r="AW1392" s="164" t="n"/>
      <c r="AX1392" s="164" t="n"/>
      <c r="AY1392" s="164" t="n"/>
      <c r="AZ1392" s="164" t="n"/>
      <c r="BA1392" s="164" t="n"/>
      <c r="BB1392" s="164" t="n"/>
      <c r="BC1392" s="164" t="n"/>
      <c r="BD1392" s="164" t="n"/>
      <c r="BE1392" s="164" t="n"/>
      <c r="BF1392" s="164" t="n"/>
      <c r="BG1392" s="164" t="n"/>
      <c r="BH1392" s="164" t="n"/>
      <c r="BI1392" s="165" t="n"/>
      <c r="BJ1392" s="2" t="n"/>
      <c r="BK1392" s="2" t="n"/>
      <c r="BL1392" s="2" t="n"/>
      <c r="BM1392" s="2" t="n"/>
      <c r="BN1392" s="2" t="n"/>
      <c r="BO1392" s="2" t="n"/>
      <c r="BP1392" s="143" t="n"/>
      <c r="BV1392" s="144" t="n"/>
      <c r="BW1392" s="143" t="n"/>
      <c r="CG1392" s="144" t="n"/>
      <c r="DU1392" s="144" t="n"/>
      <c r="DV1392" s="2" t="n"/>
      <c r="DW1392" s="2" t="n"/>
      <c r="DX1392" s="2" t="n"/>
      <c r="DY1392" s="2" t="n"/>
      <c r="DZ1392" s="2" t="n"/>
      <c r="EA1392" s="2" t="n"/>
      <c r="EB1392" s="2" t="n"/>
      <c r="EC1392" s="2" t="n"/>
    </row>
    <row r="1393" ht="6.75" customHeight="1" s="118">
      <c r="A1393" s="2" t="n"/>
      <c r="B1393" s="2" t="n"/>
      <c r="C1393" s="2" t="n"/>
      <c r="D1393" s="2" t="n"/>
      <c r="E1393" s="166" t="inlineStr">
        <is>
          <t>現住所</t>
        </is>
      </c>
      <c r="F1393" s="167" t="n"/>
      <c r="G1393" s="167" t="n"/>
      <c r="H1393" s="167" t="n"/>
      <c r="I1393" s="167" t="n"/>
      <c r="J1393" s="167" t="n"/>
      <c r="K1393" s="168" t="n"/>
      <c r="L1393" s="107" t="inlineStr">
        <is>
          <t>〒</t>
        </is>
      </c>
      <c r="M1393" s="167" t="n"/>
      <c r="N1393" s="167" t="n"/>
      <c r="O1393" s="167" t="n"/>
      <c r="P1393" s="169">
        <f>計算!$H$18</f>
        <v/>
      </c>
      <c r="Q1393" s="167" t="n"/>
      <c r="R1393" s="167" t="n"/>
      <c r="S1393" s="167" t="n"/>
      <c r="T1393" s="167" t="n"/>
      <c r="U1393" s="167" t="n"/>
      <c r="V1393" s="167" t="n"/>
      <c r="W1393" s="167" t="n"/>
      <c r="X1393" s="167" t="n"/>
      <c r="Y1393" s="167" t="n"/>
      <c r="Z1393" s="167" t="n"/>
      <c r="AA1393" s="167" t="n"/>
      <c r="AB1393" s="167" t="n"/>
      <c r="AC1393" s="167" t="n"/>
      <c r="AD1393" s="167" t="n"/>
      <c r="AE1393" s="167" t="n"/>
      <c r="AF1393" s="167" t="n"/>
      <c r="AG1393" s="167" t="n"/>
      <c r="AH1393" s="167" t="n"/>
      <c r="AI1393" s="167" t="n"/>
      <c r="AJ1393" s="167"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43" t="n"/>
      <c r="BV1393" s="144" t="n"/>
      <c r="BW1393" s="143" t="n"/>
      <c r="CG1393" s="144" t="n"/>
      <c r="DU1393" s="144" t="n"/>
      <c r="DV1393" s="2" t="n"/>
      <c r="DW1393" s="2" t="n"/>
      <c r="DX1393" s="2" t="n"/>
      <c r="DY1393" s="2" t="n"/>
      <c r="DZ1393" s="2" t="n"/>
      <c r="EA1393" s="2" t="n"/>
      <c r="EB1393" s="2" t="n"/>
      <c r="EC1393" s="2" t="n"/>
    </row>
    <row r="1394" ht="4.5" customHeight="1" s="118">
      <c r="A1394" s="2" t="n"/>
      <c r="B1394" s="2" t="n"/>
      <c r="C1394" s="2" t="n"/>
      <c r="D1394" s="2" t="n"/>
      <c r="E1394" s="143" t="n"/>
      <c r="K1394" s="144" t="n"/>
      <c r="L1394" s="143"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47" t="n"/>
      <c r="BQ1394" s="148" t="n"/>
      <c r="BR1394" s="148" t="n"/>
      <c r="BS1394" s="148" t="n"/>
      <c r="BT1394" s="148" t="n"/>
      <c r="BU1394" s="148" t="n"/>
      <c r="BV1394" s="149" t="n"/>
      <c r="BW1394" s="147" t="n"/>
      <c r="BX1394" s="148" t="n"/>
      <c r="BY1394" s="148" t="n"/>
      <c r="BZ1394" s="148" t="n"/>
      <c r="CA1394" s="148" t="n"/>
      <c r="CB1394" s="148" t="n"/>
      <c r="CC1394" s="148" t="n"/>
      <c r="CD1394" s="148" t="n"/>
      <c r="CE1394" s="148" t="n"/>
      <c r="CF1394" s="148" t="n"/>
      <c r="CG1394" s="149" t="n"/>
      <c r="DU1394" s="144" t="n"/>
      <c r="DV1394" s="2" t="n"/>
      <c r="DW1394" s="2" t="n"/>
      <c r="DX1394" s="2" t="n"/>
      <c r="DY1394" s="2" t="n"/>
      <c r="DZ1394" s="2" t="n"/>
      <c r="EA1394" s="2" t="n"/>
      <c r="EB1394" s="2" t="n"/>
      <c r="EC1394" s="2" t="n"/>
    </row>
    <row r="1395" ht="6.75" customHeight="1" s="118">
      <c r="A1395" s="2" t="n"/>
      <c r="B1395" s="2" t="n"/>
      <c r="C1395" s="2" t="n"/>
      <c r="D1395" s="2" t="n"/>
      <c r="E1395" s="143" t="n"/>
      <c r="K1395" s="144" t="n"/>
      <c r="L1395" s="143"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0" t="inlineStr">
        <is>
          <t>校内外の諸活動</t>
        </is>
      </c>
      <c r="BQ1395" s="140" t="n"/>
      <c r="BR1395" s="140" t="n"/>
      <c r="BS1395" s="140" t="n"/>
      <c r="BT1395" s="140" t="n"/>
      <c r="BU1395" s="140" t="n"/>
      <c r="BV1395" s="141" t="n"/>
      <c r="BW1395" s="171">
        <f>計算!$AQ$18</f>
        <v/>
      </c>
      <c r="BX1395" s="140" t="n"/>
      <c r="BY1395" s="140" t="n"/>
      <c r="BZ1395" s="140" t="n"/>
      <c r="CA1395" s="140" t="n"/>
      <c r="CB1395" s="140" t="n"/>
      <c r="CC1395" s="140" t="n"/>
      <c r="CD1395" s="140" t="n"/>
      <c r="CE1395" s="140" t="n"/>
      <c r="CF1395" s="140" t="n"/>
      <c r="CG1395" s="140" t="n"/>
      <c r="CH1395" s="140" t="n"/>
      <c r="CI1395" s="140" t="n"/>
      <c r="CJ1395" s="140" t="n"/>
      <c r="CK1395" s="140" t="n"/>
      <c r="CL1395" s="140" t="n"/>
      <c r="CM1395" s="140" t="n"/>
      <c r="CN1395" s="140" t="n"/>
      <c r="CO1395" s="140" t="n"/>
      <c r="CP1395" s="140" t="n"/>
      <c r="CQ1395" s="140" t="n"/>
      <c r="CR1395" s="140" t="n"/>
      <c r="CS1395" s="140" t="n"/>
      <c r="CT1395" s="140" t="n"/>
      <c r="CU1395" s="140" t="n"/>
      <c r="CV1395" s="140" t="n"/>
      <c r="CW1395" s="140" t="n"/>
      <c r="CX1395" s="140" t="n"/>
      <c r="CY1395" s="140" t="n"/>
      <c r="CZ1395" s="140" t="n"/>
      <c r="DA1395" s="140" t="n"/>
      <c r="DB1395" s="140" t="n"/>
      <c r="DC1395" s="140" t="n"/>
      <c r="DD1395" s="140" t="n"/>
      <c r="DE1395" s="140" t="n"/>
      <c r="DF1395" s="140" t="n"/>
      <c r="DG1395" s="140" t="n"/>
      <c r="DH1395" s="140" t="n"/>
      <c r="DI1395" s="140" t="n"/>
      <c r="DJ1395" s="140" t="n"/>
      <c r="DK1395" s="140" t="n"/>
      <c r="DL1395" s="140" t="n"/>
      <c r="DM1395" s="140" t="n"/>
      <c r="DN1395" s="140" t="n"/>
      <c r="DO1395" s="140" t="n"/>
      <c r="DP1395" s="140" t="n"/>
      <c r="DQ1395" s="140" t="n"/>
      <c r="DR1395" s="140" t="n"/>
      <c r="DS1395" s="140" t="n"/>
      <c r="DT1395" s="140" t="n"/>
      <c r="DU1395" s="141" t="n"/>
      <c r="DV1395" s="7" t="n"/>
      <c r="DW1395" s="2" t="n"/>
      <c r="DX1395" s="2" t="n"/>
      <c r="DY1395" s="2" t="n"/>
      <c r="DZ1395" s="2" t="n"/>
      <c r="EA1395" s="2" t="n"/>
      <c r="EB1395" s="2" t="n"/>
      <c r="EC1395" s="2" t="n"/>
    </row>
    <row r="1396" ht="6.75" customHeight="1" s="118">
      <c r="A1396" s="2" t="n"/>
      <c r="B1396" s="2" t="n"/>
      <c r="C1396" s="2" t="n"/>
      <c r="D1396" s="2" t="n"/>
      <c r="E1396" s="143" t="n"/>
      <c r="K1396" s="144" t="n"/>
      <c r="L1396" s="172">
        <f>計算!$I$18</f>
        <v/>
      </c>
      <c r="BI1396" s="144" t="n"/>
      <c r="BJ1396" s="2" t="n"/>
      <c r="BK1396" s="2" t="n"/>
      <c r="BL1396" s="2" t="n"/>
      <c r="BM1396" s="2" t="n"/>
      <c r="BN1396" s="2" t="n"/>
      <c r="BO1396" s="2" t="n"/>
      <c r="BP1396" s="143" t="n"/>
      <c r="BV1396" s="144" t="n"/>
      <c r="DU1396" s="144" t="n"/>
      <c r="DV1396" s="7" t="n"/>
      <c r="DW1396" s="2" t="n"/>
      <c r="DX1396" s="2" t="n"/>
      <c r="DY1396" s="2" t="n"/>
      <c r="DZ1396" s="2" t="n"/>
      <c r="EA1396" s="2" t="n"/>
      <c r="EB1396" s="2" t="n"/>
      <c r="EC1396" s="2" t="n"/>
    </row>
    <row r="1397" ht="6.75" customHeight="1" s="118">
      <c r="A1397" s="2" t="n"/>
      <c r="B1397" s="2" t="n"/>
      <c r="C1397" s="2" t="n"/>
      <c r="D1397" s="2" t="n"/>
      <c r="E1397" s="143" t="n"/>
      <c r="K1397" s="144" t="n"/>
      <c r="L1397" s="143" t="n"/>
      <c r="BI1397" s="144" t="n"/>
      <c r="BJ1397" s="2" t="n"/>
      <c r="BK1397" s="2" t="n"/>
      <c r="BL1397" s="2" t="n"/>
      <c r="BM1397" s="2" t="n"/>
      <c r="BN1397" s="2" t="n"/>
      <c r="BO1397" s="2" t="n"/>
      <c r="BP1397" s="143" t="n"/>
      <c r="BV1397" s="144" t="n"/>
      <c r="DU1397" s="144" t="n"/>
      <c r="DV1397" s="7" t="n"/>
      <c r="DW1397" s="2" t="n"/>
      <c r="DX1397" s="2" t="n"/>
      <c r="DY1397" s="2" t="n"/>
      <c r="DZ1397" s="2" t="n"/>
      <c r="EA1397" s="2" t="n"/>
      <c r="EB1397" s="2" t="n"/>
      <c r="EC1397" s="2" t="n"/>
    </row>
    <row r="1398" ht="6.75" customHeight="1" s="118">
      <c r="A1398" s="2" t="n"/>
      <c r="B1398" s="2" t="n"/>
      <c r="C1398" s="2" t="n"/>
      <c r="D1398" s="2" t="n"/>
      <c r="E1398" s="147" t="n"/>
      <c r="F1398" s="148" t="n"/>
      <c r="G1398" s="148" t="n"/>
      <c r="H1398" s="148" t="n"/>
      <c r="I1398" s="148" t="n"/>
      <c r="J1398" s="148" t="n"/>
      <c r="K1398" s="149" t="n"/>
      <c r="L1398" s="147" t="n"/>
      <c r="M1398" s="148" t="n"/>
      <c r="N1398" s="148" t="n"/>
      <c r="O1398" s="148" t="n"/>
      <c r="P1398" s="148" t="n"/>
      <c r="Q1398" s="148" t="n"/>
      <c r="R1398" s="148" t="n"/>
      <c r="S1398" s="148" t="n"/>
      <c r="T1398" s="148" t="n"/>
      <c r="U1398" s="148" t="n"/>
      <c r="V1398" s="148" t="n"/>
      <c r="W1398" s="148" t="n"/>
      <c r="X1398" s="148" t="n"/>
      <c r="Y1398" s="148" t="n"/>
      <c r="Z1398" s="148" t="n"/>
      <c r="AA1398" s="148" t="n"/>
      <c r="AB1398" s="148" t="n"/>
      <c r="AC1398" s="148" t="n"/>
      <c r="AD1398" s="148" t="n"/>
      <c r="AE1398" s="148" t="n"/>
      <c r="AF1398" s="148" t="n"/>
      <c r="AG1398" s="148" t="n"/>
      <c r="AH1398" s="148" t="n"/>
      <c r="AI1398" s="148" t="n"/>
      <c r="AJ1398" s="148" t="n"/>
      <c r="AK1398" s="148" t="n"/>
      <c r="AL1398" s="148" t="n"/>
      <c r="AM1398" s="148" t="n"/>
      <c r="AN1398" s="148" t="n"/>
      <c r="AO1398" s="148" t="n"/>
      <c r="AP1398" s="148" t="n"/>
      <c r="AQ1398" s="148" t="n"/>
      <c r="AR1398" s="148" t="n"/>
      <c r="AS1398" s="148" t="n"/>
      <c r="AT1398" s="148" t="n"/>
      <c r="AU1398" s="148" t="n"/>
      <c r="AV1398" s="148" t="n"/>
      <c r="AW1398" s="148" t="n"/>
      <c r="AX1398" s="148" t="n"/>
      <c r="AY1398" s="148" t="n"/>
      <c r="AZ1398" s="148" t="n"/>
      <c r="BA1398" s="148" t="n"/>
      <c r="BB1398" s="148" t="n"/>
      <c r="BC1398" s="148" t="n"/>
      <c r="BD1398" s="148" t="n"/>
      <c r="BE1398" s="148" t="n"/>
      <c r="BF1398" s="148" t="n"/>
      <c r="BG1398" s="148" t="n"/>
      <c r="BH1398" s="148" t="n"/>
      <c r="BI1398" s="149" t="n"/>
      <c r="BJ1398" s="2" t="n"/>
      <c r="BK1398" s="2" t="n"/>
      <c r="BL1398" s="2" t="n"/>
      <c r="BM1398" s="2" t="n"/>
      <c r="BN1398" s="2" t="n"/>
      <c r="BO1398" s="2" t="n"/>
      <c r="BP1398" s="143" t="n"/>
      <c r="BV1398" s="144" t="n"/>
      <c r="DU1398" s="144" t="n"/>
      <c r="DV1398" s="7" t="n"/>
      <c r="DW1398" s="2" t="n"/>
      <c r="DX1398" s="2" t="n"/>
      <c r="DY1398" s="2" t="n"/>
      <c r="DZ1398" s="2" t="n"/>
      <c r="EA1398" s="2" t="n"/>
      <c r="EB1398" s="2" t="n"/>
      <c r="EC1398" s="2" t="n"/>
    </row>
    <row r="1399" ht="6.75" customHeight="1" s="118">
      <c r="A1399" s="2" t="n"/>
      <c r="B1399" s="2" t="n"/>
      <c r="C1399" s="2" t="n"/>
      <c r="D1399" s="2" t="n"/>
      <c r="E1399" s="161" t="inlineStr">
        <is>
          <t>ふ り が な</t>
        </is>
      </c>
      <c r="F1399" s="140" t="n"/>
      <c r="G1399" s="140" t="n"/>
      <c r="H1399" s="140" t="n"/>
      <c r="I1399" s="140" t="n"/>
      <c r="J1399" s="140" t="n"/>
      <c r="K1399" s="141" t="n"/>
      <c r="L1399" s="162">
        <f>計算!$M$18</f>
        <v/>
      </c>
      <c r="M1399" s="140" t="n"/>
      <c r="N1399" s="140" t="n"/>
      <c r="O1399" s="140" t="n"/>
      <c r="P1399" s="140" t="n"/>
      <c r="Q1399" s="140" t="n"/>
      <c r="R1399" s="140" t="n"/>
      <c r="S1399" s="140" t="n"/>
      <c r="T1399" s="140" t="n"/>
      <c r="U1399" s="140" t="n"/>
      <c r="V1399" s="140" t="n"/>
      <c r="W1399" s="140" t="n"/>
      <c r="X1399" s="140" t="n"/>
      <c r="Y1399" s="140" t="n"/>
      <c r="Z1399" s="140" t="n"/>
      <c r="AA1399" s="140" t="n"/>
      <c r="AB1399" s="140" t="n"/>
      <c r="AC1399" s="140" t="n"/>
      <c r="AD1399" s="140" t="n"/>
      <c r="AE1399" s="140" t="n"/>
      <c r="AF1399" s="140" t="n"/>
      <c r="AG1399" s="140" t="n"/>
      <c r="AH1399" s="140" t="n"/>
      <c r="AI1399" s="140" t="n"/>
      <c r="AJ1399" s="140" t="n"/>
      <c r="AK1399" s="140" t="n"/>
      <c r="AL1399" s="140" t="n"/>
      <c r="AM1399" s="140" t="n"/>
      <c r="AN1399" s="140" t="n"/>
      <c r="AO1399" s="140" t="n"/>
      <c r="AP1399" s="140" t="n"/>
      <c r="AQ1399" s="140" t="n"/>
      <c r="AR1399" s="140" t="n"/>
      <c r="AS1399" s="140" t="n"/>
      <c r="AT1399" s="140" t="n"/>
      <c r="AU1399" s="140" t="n"/>
      <c r="AV1399" s="140" t="n"/>
      <c r="AW1399" s="140" t="n"/>
      <c r="AX1399" s="140" t="n"/>
      <c r="AY1399" s="140" t="n"/>
      <c r="AZ1399" s="140" t="n"/>
      <c r="BA1399" s="140" t="n"/>
      <c r="BB1399" s="140" t="n"/>
      <c r="BC1399" s="140" t="n"/>
      <c r="BD1399" s="140" t="n"/>
      <c r="BE1399" s="140" t="n"/>
      <c r="BF1399" s="140" t="n"/>
      <c r="BG1399" s="140" t="n"/>
      <c r="BH1399" s="140" t="n"/>
      <c r="BI1399" s="141" t="n"/>
      <c r="BJ1399" s="2" t="n"/>
      <c r="BK1399" s="2" t="n"/>
      <c r="BL1399" s="2" t="n"/>
      <c r="BM1399" s="2" t="n"/>
      <c r="BN1399" s="2" t="n"/>
      <c r="BO1399" s="2" t="n"/>
      <c r="BP1399" s="143" t="n"/>
      <c r="BV1399" s="144" t="n"/>
      <c r="DU1399" s="144" t="n"/>
      <c r="DV1399" s="7" t="n"/>
      <c r="DW1399" s="2" t="n"/>
      <c r="DX1399" s="2" t="n"/>
      <c r="DY1399" s="2" t="n"/>
      <c r="DZ1399" s="2" t="n"/>
      <c r="EA1399" s="2" t="n"/>
      <c r="EB1399" s="2" t="n"/>
      <c r="EC1399" s="2" t="n"/>
    </row>
    <row r="1400" ht="6.75" customHeight="1" s="118">
      <c r="A1400" s="2" t="n"/>
      <c r="B1400" s="2" t="n"/>
      <c r="C1400" s="2" t="n"/>
      <c r="D1400" s="2" t="n"/>
      <c r="E1400" s="143" t="n"/>
      <c r="K1400" s="144" t="n"/>
      <c r="BI1400" s="144" t="n"/>
      <c r="BJ1400" s="2" t="n"/>
      <c r="BK1400" s="2" t="n"/>
      <c r="BL1400" s="2" t="n"/>
      <c r="BM1400" s="2" t="n"/>
      <c r="BN1400" s="2" t="n"/>
      <c r="BO1400" s="2" t="n"/>
      <c r="BP1400" s="143" t="n"/>
      <c r="BV1400" s="144" t="n"/>
      <c r="DU1400" s="144" t="n"/>
      <c r="DV1400" s="7" t="n"/>
      <c r="DW1400" s="2" t="n"/>
      <c r="DX1400" s="2" t="n"/>
      <c r="DY1400" s="2" t="n"/>
      <c r="DZ1400" s="2" t="n"/>
      <c r="EA1400" s="2" t="n"/>
      <c r="EB1400" s="2" t="n"/>
      <c r="EC1400" s="2" t="n"/>
    </row>
    <row r="1401" ht="6.75" customHeight="1" s="118">
      <c r="A1401" s="2" t="n"/>
      <c r="B1401" s="2" t="n"/>
      <c r="C1401" s="2" t="n"/>
      <c r="D1401" s="2" t="n"/>
      <c r="E1401" s="163" t="n"/>
      <c r="F1401" s="164" t="n"/>
      <c r="G1401" s="164" t="n"/>
      <c r="H1401" s="164" t="n"/>
      <c r="I1401" s="164" t="n"/>
      <c r="J1401" s="164" t="n"/>
      <c r="K1401" s="165" t="n"/>
      <c r="L1401" s="164" t="n"/>
      <c r="M1401" s="164" t="n"/>
      <c r="N1401" s="164" t="n"/>
      <c r="O1401" s="164" t="n"/>
      <c r="P1401" s="164" t="n"/>
      <c r="Q1401" s="164" t="n"/>
      <c r="R1401" s="164" t="n"/>
      <c r="S1401" s="164" t="n"/>
      <c r="T1401" s="164" t="n"/>
      <c r="U1401" s="164" t="n"/>
      <c r="V1401" s="164" t="n"/>
      <c r="W1401" s="164" t="n"/>
      <c r="X1401" s="164" t="n"/>
      <c r="Y1401" s="164" t="n"/>
      <c r="Z1401" s="164" t="n"/>
      <c r="AA1401" s="164" t="n"/>
      <c r="AB1401" s="164" t="n"/>
      <c r="AC1401" s="164" t="n"/>
      <c r="AD1401" s="164" t="n"/>
      <c r="AE1401" s="164" t="n"/>
      <c r="AF1401" s="164" t="n"/>
      <c r="AG1401" s="164" t="n"/>
      <c r="AH1401" s="164" t="n"/>
      <c r="AI1401" s="164" t="n"/>
      <c r="AJ1401" s="164" t="n"/>
      <c r="AK1401" s="164" t="n"/>
      <c r="AL1401" s="164" t="n"/>
      <c r="AM1401" s="164" t="n"/>
      <c r="AN1401" s="164" t="n"/>
      <c r="AO1401" s="164" t="n"/>
      <c r="AP1401" s="164" t="n"/>
      <c r="AQ1401" s="164" t="n"/>
      <c r="AR1401" s="164" t="n"/>
      <c r="AS1401" s="164" t="n"/>
      <c r="AT1401" s="164" t="n"/>
      <c r="AU1401" s="164" t="n"/>
      <c r="AV1401" s="164" t="n"/>
      <c r="AW1401" s="164" t="n"/>
      <c r="AX1401" s="164" t="n"/>
      <c r="AY1401" s="164" t="n"/>
      <c r="AZ1401" s="164" t="n"/>
      <c r="BA1401" s="164" t="n"/>
      <c r="BB1401" s="164" t="n"/>
      <c r="BC1401" s="164" t="n"/>
      <c r="BD1401" s="164" t="n"/>
      <c r="BE1401" s="164" t="n"/>
      <c r="BF1401" s="164" t="n"/>
      <c r="BG1401" s="164" t="n"/>
      <c r="BH1401" s="164" t="n"/>
      <c r="BI1401" s="165" t="n"/>
      <c r="BJ1401" s="2" t="n"/>
      <c r="BK1401" s="2" t="n"/>
      <c r="BL1401" s="2" t="n"/>
      <c r="BM1401" s="2" t="n"/>
      <c r="BN1401" s="2" t="n"/>
      <c r="BO1401" s="2" t="n"/>
      <c r="BP1401" s="143" t="n"/>
      <c r="BV1401" s="144" t="n"/>
      <c r="DU1401" s="144" t="n"/>
      <c r="DV1401" s="7" t="n"/>
      <c r="DW1401" s="2" t="n"/>
      <c r="DX1401" s="2" t="n"/>
      <c r="DY1401" s="2" t="n"/>
      <c r="DZ1401" s="2" t="n"/>
      <c r="EA1401" s="2" t="n"/>
      <c r="EB1401" s="2" t="n"/>
      <c r="EC1401" s="2" t="n"/>
    </row>
    <row r="1402" ht="6.75" customHeight="1" s="118">
      <c r="A1402" s="2" t="n"/>
      <c r="B1402" s="2" t="n"/>
      <c r="C1402" s="2" t="n"/>
      <c r="D1402" s="2" t="n"/>
      <c r="E1402" s="166" t="inlineStr">
        <is>
          <t>連絡先</t>
        </is>
      </c>
      <c r="F1402" s="167" t="n"/>
      <c r="G1402" s="167" t="n"/>
      <c r="H1402" s="167" t="n"/>
      <c r="I1402" s="167" t="n"/>
      <c r="J1402" s="167" t="n"/>
      <c r="K1402" s="168" t="n"/>
      <c r="L1402" s="107" t="inlineStr">
        <is>
          <t>〒</t>
        </is>
      </c>
      <c r="M1402" s="167" t="n"/>
      <c r="N1402" s="167" t="n"/>
      <c r="O1402" s="167" t="n"/>
      <c r="P1402" s="173">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43" t="n"/>
      <c r="BV1402" s="144" t="n"/>
      <c r="DU1402" s="144" t="n"/>
      <c r="DV1402" s="7" t="n"/>
      <c r="DW1402" s="2" t="n"/>
      <c r="DX1402" s="2" t="n"/>
      <c r="DY1402" s="2" t="n"/>
      <c r="DZ1402" s="2" t="n"/>
      <c r="EA1402" s="2" t="n"/>
      <c r="EB1402" s="2" t="n"/>
      <c r="EC1402" s="2" t="n"/>
    </row>
    <row r="1403" ht="6.75" customHeight="1" s="118">
      <c r="A1403" s="2" t="n"/>
      <c r="B1403" s="2" t="n"/>
      <c r="C1403" s="2" t="n"/>
      <c r="D1403" s="2" t="n"/>
      <c r="E1403" s="143" t="n"/>
      <c r="K1403" s="144" t="n"/>
      <c r="L1403" s="143"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43" t="n"/>
      <c r="BV1403" s="144" t="n"/>
      <c r="DU1403" s="144" t="n"/>
      <c r="DV1403" s="7" t="n"/>
      <c r="DW1403" s="2" t="n"/>
      <c r="DX1403" s="2" t="n"/>
      <c r="DY1403" s="2" t="n"/>
      <c r="DZ1403" s="2" t="n"/>
      <c r="EA1403" s="2" t="n"/>
      <c r="EB1403" s="2" t="n"/>
      <c r="EC1403" s="2" t="n"/>
    </row>
    <row r="1404" ht="6.75" customHeight="1" s="118">
      <c r="A1404" s="2" t="n"/>
      <c r="B1404" s="2" t="n"/>
      <c r="C1404" s="2" t="n"/>
      <c r="D1404" s="2" t="n"/>
      <c r="E1404" s="143" t="n"/>
      <c r="K1404" s="144" t="n"/>
      <c r="L1404" s="143"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43" t="n"/>
      <c r="BV1404" s="144" t="n"/>
      <c r="DU1404" s="144" t="n"/>
      <c r="DV1404" s="7" t="n"/>
      <c r="DW1404" s="2" t="n"/>
      <c r="DX1404" s="2" t="n"/>
      <c r="DY1404" s="2" t="n"/>
      <c r="DZ1404" s="2" t="n"/>
      <c r="EA1404" s="2" t="n"/>
      <c r="EB1404" s="2" t="n"/>
      <c r="EC1404" s="2" t="n"/>
    </row>
    <row r="1405" ht="6.75" customHeight="1" s="118">
      <c r="A1405" s="2" t="n"/>
      <c r="B1405" s="2" t="n"/>
      <c r="C1405" s="2" t="n"/>
      <c r="D1405" s="2" t="n"/>
      <c r="E1405" s="143" t="n"/>
      <c r="K1405" s="144" t="n"/>
      <c r="L1405" s="174">
        <f>計算!$L$18</f>
        <v/>
      </c>
      <c r="BI1405" s="144" t="n"/>
      <c r="BJ1405" s="2" t="n"/>
      <c r="BK1405" s="2" t="n"/>
      <c r="BL1405" s="2" t="n"/>
      <c r="BM1405" s="2" t="n"/>
      <c r="BN1405" s="2" t="n"/>
      <c r="BO1405" s="2" t="n"/>
      <c r="BP1405" s="143" t="n"/>
      <c r="BV1405" s="144" t="n"/>
      <c r="DU1405" s="144" t="n"/>
      <c r="DV1405" s="7" t="n"/>
      <c r="DW1405" s="2" t="n"/>
      <c r="DX1405" s="2" t="n"/>
      <c r="DY1405" s="2" t="n"/>
      <c r="DZ1405" s="2" t="n"/>
      <c r="EA1405" s="2" t="n"/>
      <c r="EB1405" s="2" t="n"/>
      <c r="EC1405" s="2" t="n"/>
    </row>
    <row r="1406" ht="6.75" customHeight="1" s="118">
      <c r="A1406" s="2" t="n"/>
      <c r="B1406" s="2" t="n"/>
      <c r="C1406" s="2" t="n"/>
      <c r="D1406" s="2" t="n"/>
      <c r="E1406" s="147" t="n"/>
      <c r="F1406" s="148" t="n"/>
      <c r="G1406" s="148" t="n"/>
      <c r="H1406" s="148" t="n"/>
      <c r="I1406" s="148" t="n"/>
      <c r="J1406" s="148" t="n"/>
      <c r="K1406" s="149" t="n"/>
      <c r="L1406" s="148" t="n"/>
      <c r="M1406" s="148" t="n"/>
      <c r="N1406" s="148" t="n"/>
      <c r="O1406" s="148" t="n"/>
      <c r="P1406" s="148" t="n"/>
      <c r="Q1406" s="148" t="n"/>
      <c r="R1406" s="148" t="n"/>
      <c r="S1406" s="148" t="n"/>
      <c r="T1406" s="148" t="n"/>
      <c r="U1406" s="148" t="n"/>
      <c r="V1406" s="148" t="n"/>
      <c r="W1406" s="148" t="n"/>
      <c r="X1406" s="148" t="n"/>
      <c r="Y1406" s="148" t="n"/>
      <c r="Z1406" s="148" t="n"/>
      <c r="AA1406" s="148" t="n"/>
      <c r="AB1406" s="148" t="n"/>
      <c r="AC1406" s="148" t="n"/>
      <c r="AD1406" s="148" t="n"/>
      <c r="AE1406" s="148" t="n"/>
      <c r="AF1406" s="148" t="n"/>
      <c r="AG1406" s="148" t="n"/>
      <c r="AH1406" s="148" t="n"/>
      <c r="AI1406" s="148" t="n"/>
      <c r="AJ1406" s="148" t="n"/>
      <c r="AK1406" s="148" t="n"/>
      <c r="AL1406" s="148" t="n"/>
      <c r="AM1406" s="148" t="n"/>
      <c r="AN1406" s="148" t="n"/>
      <c r="AO1406" s="148" t="n"/>
      <c r="AP1406" s="148" t="n"/>
      <c r="AQ1406" s="148" t="n"/>
      <c r="AR1406" s="148" t="n"/>
      <c r="AS1406" s="148" t="n"/>
      <c r="AT1406" s="148" t="n"/>
      <c r="AU1406" s="148" t="n"/>
      <c r="AV1406" s="148" t="n"/>
      <c r="AW1406" s="148" t="n"/>
      <c r="AX1406" s="148" t="n"/>
      <c r="AY1406" s="148" t="n"/>
      <c r="AZ1406" s="148" t="n"/>
      <c r="BA1406" s="148" t="n"/>
      <c r="BB1406" s="148" t="n"/>
      <c r="BC1406" s="148" t="n"/>
      <c r="BD1406" s="148" t="n"/>
      <c r="BE1406" s="148" t="n"/>
      <c r="BF1406" s="148" t="n"/>
      <c r="BG1406" s="148" t="n"/>
      <c r="BH1406" s="148" t="n"/>
      <c r="BI1406" s="149" t="n"/>
      <c r="BJ1406" s="2" t="n"/>
      <c r="BK1406" s="2" t="n"/>
      <c r="BL1406" s="2" t="n"/>
      <c r="BM1406" s="2" t="n"/>
      <c r="BN1406" s="2" t="n"/>
      <c r="BO1406" s="2" t="n"/>
      <c r="BP1406" s="143" t="n"/>
      <c r="BV1406" s="144" t="n"/>
      <c r="DU1406" s="144"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43" t="n"/>
      <c r="BV1407" s="144" t="n"/>
      <c r="DU1407" s="144"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43" t="n"/>
      <c r="BV1408" s="144" t="n"/>
      <c r="DU1408" s="144"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43" t="n"/>
      <c r="BV1409" s="144" t="n"/>
      <c r="DU1409" s="144"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43" t="n"/>
      <c r="BV1410" s="144" t="n"/>
      <c r="DU1410" s="144"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43" t="n"/>
      <c r="BV1411" s="144" t="n"/>
      <c r="DU1411" s="144"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75" t="n"/>
      <c r="BQ1412" s="140" t="n"/>
      <c r="BR1412" s="176" t="n"/>
      <c r="BS1412" s="140" t="n"/>
      <c r="BT1412" s="140" t="n"/>
      <c r="BU1412" s="28" t="n"/>
      <c r="BV1412" s="29" t="n"/>
      <c r="BW1412" s="177">
        <f>計算!$AR$18</f>
        <v/>
      </c>
      <c r="BX1412" s="140" t="n"/>
      <c r="BY1412" s="140" t="n"/>
      <c r="BZ1412" s="140" t="n"/>
      <c r="CA1412" s="140" t="n"/>
      <c r="CB1412" s="140" t="n"/>
      <c r="CC1412" s="140" t="n"/>
      <c r="CD1412" s="140" t="n"/>
      <c r="CE1412" s="140" t="n"/>
      <c r="CF1412" s="140" t="n"/>
      <c r="CG1412" s="140" t="n"/>
      <c r="CH1412" s="140" t="n"/>
      <c r="CI1412" s="140" t="n"/>
      <c r="CJ1412" s="140" t="n"/>
      <c r="CK1412" s="140" t="n"/>
      <c r="CL1412" s="140" t="n"/>
      <c r="CM1412" s="140" t="n"/>
      <c r="CN1412" s="140" t="n"/>
      <c r="CO1412" s="140" t="n"/>
      <c r="CP1412" s="140" t="n"/>
      <c r="CQ1412" s="140" t="n"/>
      <c r="CR1412" s="140" t="n"/>
      <c r="CS1412" s="140" t="n"/>
      <c r="CT1412" s="140" t="n"/>
      <c r="CU1412" s="140" t="n"/>
      <c r="CV1412" s="140" t="n"/>
      <c r="CW1412" s="140" t="n"/>
      <c r="CX1412" s="140" t="n"/>
      <c r="CY1412" s="140" t="n"/>
      <c r="CZ1412" s="140" t="n"/>
      <c r="DA1412" s="140" t="n"/>
      <c r="DB1412" s="140" t="n"/>
      <c r="DC1412" s="140" t="n"/>
      <c r="DD1412" s="140" t="n"/>
      <c r="DE1412" s="140" t="n"/>
      <c r="DF1412" s="140" t="n"/>
      <c r="DG1412" s="140" t="n"/>
      <c r="DH1412" s="140" t="n"/>
      <c r="DI1412" s="140" t="n"/>
      <c r="DJ1412" s="140" t="n"/>
      <c r="DK1412" s="140" t="n"/>
      <c r="DL1412" s="140" t="n"/>
      <c r="DM1412" s="140" t="n"/>
      <c r="DN1412" s="140" t="n"/>
      <c r="DO1412" s="140" t="n"/>
      <c r="DP1412" s="140" t="n"/>
      <c r="DQ1412" s="140" t="n"/>
      <c r="DR1412" s="140" t="n"/>
      <c r="DS1412" s="140" t="n"/>
      <c r="DT1412" s="140" t="n"/>
      <c r="DU1412" s="141"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43" t="n"/>
      <c r="BU1413" s="31" t="n"/>
      <c r="BV1413" s="32" t="n"/>
      <c r="DU1413" s="144"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43" t="n"/>
      <c r="BU1414" s="72" t="n"/>
      <c r="BV1414" s="144" t="n"/>
      <c r="DU1414" s="144"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43" t="n"/>
      <c r="BV1415" s="144" t="n"/>
      <c r="DU1415" s="144"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43" t="n"/>
      <c r="BV1416" s="144" t="n"/>
      <c r="DU1416" s="144"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43" t="n"/>
      <c r="BV1417" s="144" t="n"/>
      <c r="DU1417" s="144" t="n"/>
      <c r="DV1417" s="7" t="n"/>
      <c r="DW1417" s="2" t="n"/>
      <c r="DX1417" s="2" t="n"/>
      <c r="DY1417" s="2" t="n"/>
      <c r="DZ1417" s="2" t="n"/>
      <c r="EA1417" s="2" t="n"/>
      <c r="EB1417" s="2" t="n"/>
      <c r="EC1417" s="2" t="n"/>
    </row>
    <row r="1418" ht="6.75" customHeight="1" s="118">
      <c r="A1418" s="2" t="n"/>
      <c r="B1418" s="2" t="n"/>
      <c r="C1418" s="2" t="n"/>
      <c r="D1418" s="2" t="n"/>
      <c r="E1418" s="178" t="inlineStr">
        <is>
          <t>在籍校</t>
        </is>
      </c>
      <c r="F1418" s="140" t="n"/>
      <c r="G1418" s="140" t="n"/>
      <c r="H1418" s="140" t="n"/>
      <c r="I1418" s="140" t="n"/>
      <c r="J1418" s="140" t="n"/>
      <c r="K1418" s="141"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0" t="n"/>
      <c r="AY1418" s="140" t="n"/>
      <c r="AZ1418" s="140" t="n"/>
      <c r="BA1418" s="140" t="n"/>
      <c r="BB1418" s="140" t="n"/>
      <c r="BC1418" s="140" t="n"/>
      <c r="BD1418" s="140" t="n"/>
      <c r="BE1418" s="140" t="n"/>
      <c r="BF1418" s="140" t="n"/>
      <c r="BG1418" s="140" t="n"/>
      <c r="BH1418" s="140" t="n"/>
      <c r="BI1418" s="141" t="n"/>
      <c r="BJ1418" s="2" t="n"/>
      <c r="BK1418" s="2" t="n"/>
      <c r="BL1418" s="2" t="n"/>
      <c r="BM1418" s="2" t="n"/>
      <c r="BN1418" s="2" t="n"/>
      <c r="BO1418" s="2" t="n"/>
      <c r="BP1418" s="143" t="n"/>
      <c r="BV1418" s="144" t="n"/>
      <c r="DU1418" s="144" t="n"/>
      <c r="DV1418" s="2" t="n"/>
      <c r="DW1418" s="2" t="n"/>
      <c r="DX1418" s="2" t="n"/>
      <c r="DY1418" s="2" t="n"/>
      <c r="DZ1418" s="2" t="n"/>
      <c r="EA1418" s="2" t="n"/>
      <c r="EB1418" s="2" t="n"/>
      <c r="EC1418" s="2" t="n"/>
    </row>
    <row r="1419" ht="6.75" customHeight="1" s="118">
      <c r="A1419" s="2" t="n"/>
      <c r="B1419" s="2" t="n"/>
      <c r="C1419" s="2" t="n"/>
      <c r="D1419" s="2" t="n"/>
      <c r="E1419" s="143" t="n"/>
      <c r="K1419" s="144" t="n"/>
      <c r="L1419" s="36" t="n"/>
      <c r="M1419" s="19" t="n"/>
      <c r="N1419" s="19" t="n"/>
      <c r="O1419" s="19" t="n"/>
      <c r="P1419" s="19" t="n"/>
      <c r="Q1419" s="19" t="n"/>
      <c r="R1419" s="19" t="n"/>
      <c r="S1419" s="19" t="n"/>
      <c r="T1419" s="19" t="n"/>
      <c r="U1419" s="19" t="n"/>
      <c r="V1419" s="19" t="n"/>
      <c r="W1419" s="19" t="n"/>
      <c r="X1419" s="37" t="n"/>
      <c r="Y1419" s="179">
        <f>計算!$N$18</f>
        <v/>
      </c>
      <c r="BI1419" s="144" t="n"/>
      <c r="BJ1419" s="2" t="n"/>
      <c r="BK1419" s="2" t="n"/>
      <c r="BL1419" s="2" t="n"/>
      <c r="BM1419" s="2" t="n"/>
      <c r="BN1419" s="2" t="n"/>
      <c r="BO1419" s="2" t="n"/>
      <c r="BP1419" s="143" t="n"/>
      <c r="BV1419" s="144" t="n"/>
      <c r="DU1419" s="144" t="n"/>
      <c r="DV1419" s="2" t="n"/>
      <c r="DW1419" s="2" t="n"/>
      <c r="DX1419" s="2" t="n"/>
      <c r="DY1419" s="2" t="n"/>
      <c r="DZ1419" s="2" t="n"/>
      <c r="EA1419" s="2" t="n"/>
      <c r="EB1419" s="2" t="n"/>
      <c r="EC1419" s="2" t="n"/>
    </row>
    <row r="1420" ht="6.75" customHeight="1" s="118">
      <c r="A1420" s="2" t="n"/>
      <c r="B1420" s="2" t="n"/>
      <c r="C1420" s="2" t="n"/>
      <c r="D1420" s="2" t="n"/>
      <c r="E1420" s="143" t="n"/>
      <c r="K1420" s="144" t="n"/>
      <c r="L1420" s="36" t="n"/>
      <c r="M1420" s="19" t="n"/>
      <c r="N1420" s="19" t="n"/>
      <c r="O1420" s="19" t="n"/>
      <c r="P1420" s="180">
        <f>IF(計算!$B$18="","",設定!$B$6)&amp;""</f>
        <v/>
      </c>
      <c r="S1420" s="11" t="n"/>
      <c r="T1420" s="11" t="n"/>
      <c r="U1420" s="181">
        <f>IF(計算!$B$18="","",設定!$B$7)&amp;""</f>
        <v/>
      </c>
      <c r="W1420" s="11" t="n"/>
      <c r="X1420" s="12" t="n"/>
      <c r="Y1420" s="143" t="n"/>
      <c r="BI1420" s="144" t="n"/>
      <c r="BJ1420" s="2" t="n"/>
      <c r="BK1420" s="2" t="n"/>
      <c r="BL1420" s="2" t="n"/>
      <c r="BM1420" s="2" t="n"/>
      <c r="BN1420" s="2" t="n"/>
      <c r="BO1420" s="2" t="n"/>
      <c r="BP1420" s="143" t="n"/>
      <c r="BV1420" s="144" t="n"/>
      <c r="DU1420" s="144" t="n"/>
      <c r="DV1420" s="2" t="n"/>
      <c r="DW1420" s="2" t="n"/>
      <c r="DX1420" s="2" t="n"/>
      <c r="DY1420" s="2" t="n"/>
      <c r="DZ1420" s="2" t="n"/>
      <c r="EA1420" s="2" t="n"/>
      <c r="EB1420" s="2" t="n"/>
      <c r="EC1420" s="2" t="n"/>
    </row>
    <row r="1421" ht="6.75" customHeight="1" s="118">
      <c r="A1421" s="2" t="n"/>
      <c r="B1421" s="2" t="n"/>
      <c r="C1421" s="2" t="n"/>
      <c r="D1421" s="2" t="n"/>
      <c r="E1421" s="143" t="n"/>
      <c r="K1421" s="144" t="n"/>
      <c r="L1421" s="92" t="inlineStr">
        <is>
          <t>令和</t>
        </is>
      </c>
      <c r="S1421" s="52" t="inlineStr">
        <is>
          <t>年</t>
        </is>
      </c>
      <c r="W1421" s="53" t="inlineStr">
        <is>
          <t>月</t>
        </is>
      </c>
      <c r="X1421" s="144" t="n"/>
      <c r="Y1421" s="143" t="n"/>
      <c r="BI1421" s="144" t="n"/>
      <c r="BJ1421" s="2" t="n"/>
      <c r="BK1421" s="2" t="n"/>
      <c r="BL1421" s="2" t="n"/>
      <c r="BM1421" s="2" t="n"/>
      <c r="BN1421" s="2" t="n"/>
      <c r="BO1421" s="2" t="n"/>
      <c r="BP1421" s="143" t="n"/>
      <c r="BV1421" s="144" t="n"/>
      <c r="DU1421" s="144" t="n"/>
      <c r="DV1421" s="2" t="n"/>
      <c r="DW1421" s="2" t="n"/>
      <c r="DX1421" s="2" t="n"/>
      <c r="DY1421" s="2" t="n"/>
      <c r="DZ1421" s="2" t="n"/>
      <c r="EA1421" s="2" t="n"/>
      <c r="EB1421" s="2" t="n"/>
      <c r="EC1421" s="2" t="n"/>
    </row>
    <row r="1422" ht="6.75" customHeight="1" s="118">
      <c r="A1422" s="2" t="n"/>
      <c r="B1422" s="2" t="n"/>
      <c r="C1422" s="2" t="n"/>
      <c r="D1422" s="2" t="n"/>
      <c r="E1422" s="143" t="n"/>
      <c r="K1422" s="144" t="n"/>
      <c r="L1422" s="143" t="n"/>
      <c r="X1422" s="144" t="n"/>
      <c r="Y1422" s="143" t="n"/>
      <c r="AW1422" s="75" t="inlineStr">
        <is>
          <t>卒業</t>
        </is>
      </c>
      <c r="BI1422" s="144" t="n"/>
      <c r="BJ1422" s="2" t="n"/>
      <c r="BK1422" s="2" t="n"/>
      <c r="BL1422" s="2" t="n"/>
      <c r="BM1422" s="2" t="n"/>
      <c r="BN1422" s="2" t="n"/>
      <c r="BO1422" s="2" t="n"/>
      <c r="BP1422" s="143" t="n"/>
      <c r="BV1422" s="144" t="n"/>
      <c r="DU1422" s="144" t="n"/>
      <c r="DV1422" s="2" t="n"/>
      <c r="DW1422" s="2" t="n"/>
      <c r="DX1422" s="2" t="n"/>
      <c r="DY1422" s="2" t="n"/>
      <c r="DZ1422" s="2" t="n"/>
      <c r="EA1422" s="2" t="n"/>
      <c r="EB1422" s="2" t="n"/>
      <c r="EC1422" s="2" t="n"/>
    </row>
    <row r="1423" ht="6.75" customHeight="1" s="118">
      <c r="A1423" s="2" t="n"/>
      <c r="B1423" s="2" t="n"/>
      <c r="C1423" s="2" t="n"/>
      <c r="D1423" s="2" t="n"/>
      <c r="E1423" s="143" t="n"/>
      <c r="K1423" s="144" t="n"/>
      <c r="L1423" s="36" t="n"/>
      <c r="M1423" s="19" t="n"/>
      <c r="N1423" s="19" t="n"/>
      <c r="O1423" s="19" t="n"/>
      <c r="P1423" s="19" t="n"/>
      <c r="Q1423" s="19" t="n"/>
      <c r="R1423" s="19" t="n"/>
      <c r="S1423" s="19" t="n"/>
      <c r="T1423" s="19" t="n"/>
      <c r="U1423" s="19" t="n"/>
      <c r="V1423" s="19" t="n"/>
      <c r="W1423" s="19" t="n"/>
      <c r="X1423" s="37" t="n"/>
      <c r="Y1423" s="143" t="n"/>
      <c r="BI1423" s="144" t="n"/>
      <c r="BJ1423" s="2" t="n"/>
      <c r="BK1423" s="2" t="n"/>
      <c r="BL1423" s="2" t="n"/>
      <c r="BM1423" s="2" t="n"/>
      <c r="BN1423" s="2" t="n"/>
      <c r="BO1423" s="2" t="n"/>
      <c r="BP1423" s="143" t="n"/>
      <c r="BV1423" s="144" t="n"/>
      <c r="DU1423" s="144" t="n"/>
      <c r="DV1423" s="2" t="n"/>
      <c r="DW1423" s="2" t="n"/>
      <c r="DX1423" s="2" t="n"/>
      <c r="DY1423" s="2" t="n"/>
      <c r="DZ1423" s="2" t="n"/>
      <c r="EA1423" s="2" t="n"/>
      <c r="EB1423" s="2" t="n"/>
      <c r="EC1423" s="2" t="n"/>
    </row>
    <row r="1424" ht="6.75" customHeight="1" s="118">
      <c r="A1424" s="2" t="n"/>
      <c r="B1424" s="2" t="n"/>
      <c r="C1424" s="2" t="n"/>
      <c r="D1424" s="2" t="n"/>
      <c r="E1424" s="143" t="n"/>
      <c r="K1424" s="144" t="n"/>
      <c r="L1424" s="36" t="n"/>
      <c r="M1424" s="19" t="n"/>
      <c r="N1424" s="19" t="n"/>
      <c r="O1424" s="19" t="n"/>
      <c r="P1424" s="19" t="n"/>
      <c r="Q1424" s="19" t="n"/>
      <c r="R1424" s="19" t="n"/>
      <c r="S1424" s="19" t="n"/>
      <c r="T1424" s="19" t="n"/>
      <c r="U1424" s="19" t="n"/>
      <c r="V1424" s="19" t="n"/>
      <c r="W1424" s="19" t="n"/>
      <c r="X1424" s="37" t="n"/>
      <c r="Y1424" s="143" t="n"/>
      <c r="BI1424" s="144" t="n"/>
      <c r="BJ1424" s="2" t="n"/>
      <c r="BK1424" s="2" t="n"/>
      <c r="BL1424" s="2" t="n"/>
      <c r="BM1424" s="2" t="n"/>
      <c r="BN1424" s="2" t="n"/>
      <c r="BO1424" s="2" t="n"/>
      <c r="BP1424" s="143" t="n"/>
      <c r="BV1424" s="144" t="n"/>
      <c r="DU1424" s="144" t="n"/>
      <c r="DV1424" s="2" t="n"/>
      <c r="DW1424" s="2" t="n"/>
      <c r="DX1424" s="2" t="n"/>
      <c r="DY1424" s="2" t="n"/>
      <c r="DZ1424" s="2" t="n"/>
      <c r="EA1424" s="2" t="n"/>
      <c r="EB1424" s="2" t="n"/>
      <c r="EC1424" s="2" t="n"/>
    </row>
    <row r="1425" ht="6.75" customHeight="1" s="118">
      <c r="A1425" s="2" t="n"/>
      <c r="B1425" s="2" t="n"/>
      <c r="C1425" s="2" t="n"/>
      <c r="D1425" s="2" t="n"/>
      <c r="E1425" s="147" t="n"/>
      <c r="F1425" s="148" t="n"/>
      <c r="G1425" s="148" t="n"/>
      <c r="H1425" s="148" t="n"/>
      <c r="I1425" s="148" t="n"/>
      <c r="J1425" s="148" t="n"/>
      <c r="K1425" s="149"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48" t="n"/>
      <c r="AX1425" s="148" t="n"/>
      <c r="AY1425" s="148" t="n"/>
      <c r="AZ1425" s="148" t="n"/>
      <c r="BA1425" s="148" t="n"/>
      <c r="BB1425" s="148" t="n"/>
      <c r="BC1425" s="148" t="n"/>
      <c r="BD1425" s="148" t="n"/>
      <c r="BE1425" s="148" t="n"/>
      <c r="BF1425" s="148" t="n"/>
      <c r="BG1425" s="148" t="n"/>
      <c r="BH1425" s="148" t="n"/>
      <c r="BI1425" s="149" t="n"/>
      <c r="BJ1425" s="2" t="n"/>
      <c r="BK1425" s="2" t="n"/>
      <c r="BL1425" s="2" t="n"/>
      <c r="BM1425" s="2" t="n"/>
      <c r="BN1425" s="2" t="n"/>
      <c r="BO1425" s="2" t="n"/>
      <c r="BP1425" s="143" t="n"/>
      <c r="BV1425" s="144" t="n"/>
      <c r="DU1425" s="144"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0" t="n"/>
      <c r="U1426" s="17" t="n"/>
      <c r="V1426" s="17" t="n"/>
      <c r="W1426" s="76" t="n"/>
      <c r="X1426" s="140"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43" t="n"/>
      <c r="BV1426" s="144" t="n"/>
      <c r="DU1426" s="144"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43" t="n"/>
      <c r="BV1427" s="144" t="n"/>
      <c r="DU1427" s="144"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43" t="n"/>
      <c r="BV1428" s="144" t="n"/>
      <c r="DU1428" s="144" t="n"/>
      <c r="DV1428" s="2" t="n"/>
      <c r="DW1428" s="2" t="n"/>
      <c r="DX1428" s="2" t="n"/>
      <c r="DY1428" s="2" t="n"/>
      <c r="DZ1428" s="2" t="n"/>
      <c r="EA1428" s="2" t="n"/>
      <c r="EB1428" s="2" t="n"/>
      <c r="EC1428" s="2" t="n"/>
    </row>
    <row r="1429" ht="6.75" customHeight="1" s="118">
      <c r="A1429" s="2" t="n"/>
      <c r="B1429" s="2" t="n"/>
      <c r="C1429" s="2" t="n"/>
      <c r="D1429" s="2" t="n"/>
      <c r="E1429" s="182" t="inlineStr">
        <is>
          <t>職　歴</t>
        </is>
      </c>
      <c r="K1429" s="144" t="n"/>
      <c r="L1429" s="54" t="inlineStr">
        <is>
          <t>平成</t>
        </is>
      </c>
      <c r="M1429" s="140" t="n"/>
      <c r="N1429" s="140" t="n"/>
      <c r="O1429" s="140" t="n"/>
      <c r="P1429" s="19" t="n"/>
      <c r="Q1429" s="19" t="n"/>
      <c r="R1429" s="19" t="n"/>
      <c r="S1429" s="19" t="n"/>
      <c r="T1429" s="19" t="n"/>
      <c r="U1429" s="19" t="n"/>
      <c r="V1429" s="19" t="n"/>
      <c r="W1429" s="19" t="n"/>
      <c r="X1429" s="37" t="n"/>
      <c r="Y1429" s="172">
        <f>計算!$AV$18</f>
        <v/>
      </c>
      <c r="BI1429" s="144" t="n"/>
      <c r="BJ1429" s="2" t="n"/>
      <c r="BK1429" s="2" t="n"/>
      <c r="BL1429" s="2" t="n"/>
      <c r="BM1429" s="2" t="n"/>
      <c r="BN1429" s="2" t="n"/>
      <c r="BO1429" s="2" t="n"/>
      <c r="BP1429" s="143" t="n"/>
      <c r="BV1429" s="144" t="n"/>
      <c r="DU1429" s="144" t="n"/>
      <c r="DV1429" s="2" t="n"/>
      <c r="DW1429" s="2" t="n"/>
      <c r="DX1429" s="2" t="n"/>
      <c r="DY1429" s="2" t="n"/>
      <c r="DZ1429" s="2" t="n"/>
      <c r="EA1429" s="2" t="n"/>
      <c r="EB1429" s="2" t="n"/>
      <c r="EC1429" s="2" t="n"/>
    </row>
    <row r="1430" ht="6.75" customHeight="1" s="118">
      <c r="A1430" s="2" t="n"/>
      <c r="B1430" s="2" t="n"/>
      <c r="C1430" s="2" t="n"/>
      <c r="D1430" s="2" t="n"/>
      <c r="E1430" s="143" t="n"/>
      <c r="K1430" s="144" t="n"/>
      <c r="L1430" s="143" t="n"/>
      <c r="P1430" s="19" t="n"/>
      <c r="Q1430" s="19" t="n"/>
      <c r="R1430" s="19" t="n"/>
      <c r="S1430" s="19" t="n"/>
      <c r="T1430" s="19" t="n"/>
      <c r="U1430" s="19" t="n"/>
      <c r="V1430" s="19" t="n"/>
      <c r="W1430" s="19" t="n"/>
      <c r="X1430" s="37" t="n"/>
      <c r="Y1430" s="143" t="n"/>
      <c r="BI1430" s="144" t="n"/>
      <c r="BJ1430" s="2" t="n"/>
      <c r="BK1430" s="2" t="n"/>
      <c r="BL1430" s="2" t="n"/>
      <c r="BM1430" s="2" t="n"/>
      <c r="BN1430" s="2" t="n"/>
      <c r="BO1430" s="2" t="n"/>
      <c r="BP1430" s="143" t="n"/>
      <c r="BV1430" s="144" t="n"/>
      <c r="DU1430" s="144" t="n"/>
      <c r="DV1430" s="2" t="n"/>
      <c r="DW1430" s="2" t="n"/>
      <c r="DX1430" s="2" t="n"/>
      <c r="DY1430" s="2" t="n"/>
      <c r="DZ1430" s="2" t="n"/>
      <c r="EA1430" s="2" t="n"/>
      <c r="EB1430" s="2" t="n"/>
      <c r="EC1430" s="2" t="n"/>
    </row>
    <row r="1431" ht="6.75" customHeight="1" s="118">
      <c r="A1431" s="2" t="n"/>
      <c r="B1431" s="2" t="n"/>
      <c r="C1431" s="2" t="n"/>
      <c r="D1431" s="2" t="n"/>
      <c r="E1431" s="143" t="n"/>
      <c r="K1431" s="144" t="n"/>
      <c r="L1431" s="143" t="n"/>
      <c r="P1431" s="180">
        <f>計算!$AT$18</f>
        <v/>
      </c>
      <c r="S1431" s="52" t="inlineStr">
        <is>
          <t>年</t>
        </is>
      </c>
      <c r="U1431" s="181">
        <f>計算!$AU$18</f>
        <v/>
      </c>
      <c r="W1431" s="53" t="inlineStr">
        <is>
          <t>月</t>
        </is>
      </c>
      <c r="X1431" s="144" t="n"/>
      <c r="Y1431" s="143" t="n"/>
      <c r="BI1431" s="144" t="n"/>
      <c r="BJ1431" s="2" t="n"/>
      <c r="BK1431" s="2" t="n"/>
      <c r="BL1431" s="2" t="n"/>
      <c r="BM1431" s="2" t="n"/>
      <c r="BN1431" s="2" t="n"/>
      <c r="BO1431" s="2" t="n"/>
      <c r="BP1431" s="143" t="n"/>
      <c r="BV1431" s="144" t="n"/>
      <c r="DU1431" s="144" t="n"/>
      <c r="DV1431" s="2" t="n"/>
      <c r="DW1431" s="2" t="n"/>
      <c r="DX1431" s="2" t="n"/>
      <c r="DY1431" s="2" t="n"/>
      <c r="DZ1431" s="2" t="n"/>
      <c r="EA1431" s="2" t="n"/>
      <c r="EB1431" s="2" t="n"/>
      <c r="EC1431" s="2" t="n"/>
    </row>
    <row r="1432" ht="6.75" customHeight="1" s="118">
      <c r="A1432" s="2" t="n"/>
      <c r="B1432" s="2" t="n"/>
      <c r="C1432" s="2" t="n"/>
      <c r="D1432" s="2" t="n"/>
      <c r="E1432" s="143" t="n"/>
      <c r="K1432" s="144" t="n"/>
      <c r="L1432" s="49" t="inlineStr">
        <is>
          <t>令和</t>
        </is>
      </c>
      <c r="X1432" s="144" t="n"/>
      <c r="Y1432" s="143" t="n"/>
      <c r="BI1432" s="144" t="n"/>
      <c r="BJ1432" s="2" t="n"/>
      <c r="BK1432" s="2" t="n"/>
      <c r="BL1432" s="2" t="n"/>
      <c r="BM1432" s="2" t="n"/>
      <c r="BN1432" s="2" t="n"/>
      <c r="BO1432" s="2" t="n"/>
      <c r="BP1432" s="143" t="n"/>
      <c r="BV1432" s="144" t="n"/>
      <c r="DU1432" s="144" t="n"/>
      <c r="DV1432" s="2" t="n"/>
      <c r="DW1432" s="2" t="n"/>
      <c r="DX1432" s="2" t="n"/>
      <c r="DY1432" s="2" t="n"/>
      <c r="DZ1432" s="2" t="n"/>
      <c r="EA1432" s="2" t="n"/>
      <c r="EB1432" s="2" t="n"/>
      <c r="EC1432" s="2" t="n"/>
    </row>
    <row r="1433" ht="6.75" customHeight="1" s="118">
      <c r="A1433" s="2" t="n"/>
      <c r="B1433" s="2" t="n"/>
      <c r="C1433" s="2" t="n"/>
      <c r="D1433" s="2" t="n"/>
      <c r="E1433" s="143" t="n"/>
      <c r="K1433" s="144" t="n"/>
      <c r="L1433" s="143" t="n"/>
      <c r="P1433" s="19" t="n"/>
      <c r="Q1433" s="19" t="n"/>
      <c r="R1433" s="19" t="n"/>
      <c r="S1433" s="19" t="n"/>
      <c r="T1433" s="19" t="n"/>
      <c r="U1433" s="19" t="n"/>
      <c r="V1433" s="19" t="n"/>
      <c r="W1433" s="19" t="n"/>
      <c r="X1433" s="37" t="n"/>
      <c r="Y1433" s="143" t="n"/>
      <c r="BI1433" s="144" t="n"/>
      <c r="BJ1433" s="2" t="n"/>
      <c r="BK1433" s="2" t="n"/>
      <c r="BL1433" s="2" t="n"/>
      <c r="BM1433" s="2" t="n"/>
      <c r="BN1433" s="2" t="n"/>
      <c r="BO1433" s="2" t="n"/>
      <c r="BP1433" s="143" t="n"/>
      <c r="BV1433" s="144" t="n"/>
      <c r="DU1433" s="144" t="n"/>
      <c r="DV1433" s="2" t="n"/>
      <c r="DW1433" s="2" t="n"/>
      <c r="DX1433" s="2" t="n"/>
      <c r="DY1433" s="2" t="n"/>
      <c r="DZ1433" s="2" t="n"/>
      <c r="EA1433" s="2" t="n"/>
      <c r="EB1433" s="2" t="n"/>
      <c r="EC1433" s="2" t="n"/>
    </row>
    <row r="1434" ht="5.25" customHeight="1" s="118">
      <c r="A1434" s="2" t="n"/>
      <c r="B1434" s="2" t="n"/>
      <c r="C1434" s="2" t="n"/>
      <c r="D1434" s="2" t="n"/>
      <c r="E1434" s="143" t="n"/>
      <c r="K1434" s="144" t="n"/>
      <c r="L1434" s="147" t="n"/>
      <c r="M1434" s="148" t="n"/>
      <c r="N1434" s="148" t="n"/>
      <c r="O1434" s="148" t="n"/>
      <c r="P1434" s="20" t="n"/>
      <c r="Q1434" s="20" t="n"/>
      <c r="R1434" s="20" t="n"/>
      <c r="S1434" s="20" t="n"/>
      <c r="T1434" s="20" t="n"/>
      <c r="U1434" s="20" t="n"/>
      <c r="V1434" s="20" t="n"/>
      <c r="W1434" s="20" t="n"/>
      <c r="X1434" s="39" t="n"/>
      <c r="Y1434" s="147" t="n"/>
      <c r="Z1434" s="148" t="n"/>
      <c r="AA1434" s="148" t="n"/>
      <c r="AB1434" s="148" t="n"/>
      <c r="AC1434" s="148" t="n"/>
      <c r="AD1434" s="148" t="n"/>
      <c r="AE1434" s="148" t="n"/>
      <c r="AF1434" s="148" t="n"/>
      <c r="AG1434" s="148" t="n"/>
      <c r="AH1434" s="148" t="n"/>
      <c r="AI1434" s="148" t="n"/>
      <c r="AJ1434" s="148" t="n"/>
      <c r="AK1434" s="148" t="n"/>
      <c r="AL1434" s="148" t="n"/>
      <c r="AM1434" s="148" t="n"/>
      <c r="AN1434" s="148" t="n"/>
      <c r="AO1434" s="148" t="n"/>
      <c r="AP1434" s="148" t="n"/>
      <c r="AQ1434" s="148" t="n"/>
      <c r="AR1434" s="148" t="n"/>
      <c r="AS1434" s="148" t="n"/>
      <c r="AT1434" s="148" t="n"/>
      <c r="AU1434" s="148" t="n"/>
      <c r="AV1434" s="148" t="n"/>
      <c r="AW1434" s="148" t="n"/>
      <c r="AX1434" s="148" t="n"/>
      <c r="AY1434" s="148" t="n"/>
      <c r="AZ1434" s="148" t="n"/>
      <c r="BA1434" s="148" t="n"/>
      <c r="BB1434" s="148" t="n"/>
      <c r="BC1434" s="148" t="n"/>
      <c r="BD1434" s="148" t="n"/>
      <c r="BE1434" s="148" t="n"/>
      <c r="BF1434" s="148" t="n"/>
      <c r="BG1434" s="148" t="n"/>
      <c r="BH1434" s="148" t="n"/>
      <c r="BI1434" s="149" t="n"/>
      <c r="BJ1434" s="2" t="n"/>
      <c r="BK1434" s="2" t="n"/>
      <c r="BL1434" s="2" t="n"/>
      <c r="BM1434" s="2" t="n"/>
      <c r="BN1434" s="2" t="n"/>
      <c r="BO1434" s="2" t="n"/>
      <c r="BP1434" s="143" t="n"/>
      <c r="BV1434" s="144" t="n"/>
      <c r="DU1434" s="144" t="n"/>
      <c r="DV1434" s="2" t="n"/>
      <c r="DW1434" s="2" t="n"/>
      <c r="DX1434" s="2" t="n"/>
      <c r="DY1434" s="2" t="n"/>
      <c r="DZ1434" s="2" t="n"/>
      <c r="EA1434" s="2" t="n"/>
      <c r="EB1434" s="2" t="n"/>
      <c r="EC1434" s="2" t="n"/>
    </row>
    <row r="1435" ht="6.75" customHeight="1" s="118">
      <c r="A1435" s="2" t="n"/>
      <c r="B1435" s="2" t="n"/>
      <c r="C1435" s="2" t="n"/>
      <c r="D1435" s="2" t="n"/>
      <c r="E1435" s="143" t="n"/>
      <c r="K1435" s="144" t="n"/>
      <c r="L1435" s="54" t="inlineStr">
        <is>
          <t>平成</t>
        </is>
      </c>
      <c r="M1435" s="140" t="n"/>
      <c r="N1435" s="140" t="n"/>
      <c r="O1435" s="140" t="n"/>
      <c r="P1435" s="18" t="n"/>
      <c r="Q1435" s="18" t="n"/>
      <c r="R1435" s="18" t="n"/>
      <c r="S1435" s="18" t="n"/>
      <c r="T1435" s="18" t="n"/>
      <c r="U1435" s="18" t="n"/>
      <c r="V1435" s="18" t="n"/>
      <c r="W1435" s="18" t="n"/>
      <c r="X1435" s="35" t="n"/>
      <c r="Y1435" s="172">
        <f>計算!$AY$18</f>
        <v/>
      </c>
      <c r="BI1435" s="144" t="n"/>
      <c r="BJ1435" s="2" t="n"/>
      <c r="BK1435" s="2" t="n"/>
      <c r="BL1435" s="2" t="n"/>
      <c r="BM1435" s="2" t="n"/>
      <c r="BN1435" s="2" t="n"/>
      <c r="BO1435" s="2" t="n"/>
      <c r="BP1435" s="143" t="n"/>
      <c r="BV1435" s="144" t="n"/>
      <c r="DU1435" s="144" t="n"/>
      <c r="DV1435" s="2" t="n"/>
      <c r="DW1435" s="2" t="n"/>
      <c r="DX1435" s="2" t="n"/>
      <c r="DY1435" s="2" t="n"/>
      <c r="DZ1435" s="2" t="n"/>
      <c r="EA1435" s="2" t="n"/>
      <c r="EB1435" s="2" t="n"/>
      <c r="EC1435" s="2" t="n"/>
    </row>
    <row r="1436" ht="6.75" customHeight="1" s="118">
      <c r="A1436" s="2" t="n"/>
      <c r="B1436" s="2" t="n"/>
      <c r="C1436" s="2" t="n"/>
      <c r="D1436" s="2" t="n"/>
      <c r="E1436" s="143" t="n"/>
      <c r="K1436" s="144" t="n"/>
      <c r="L1436" s="143" t="n"/>
      <c r="P1436" s="19" t="n"/>
      <c r="Q1436" s="19" t="n"/>
      <c r="R1436" s="19" t="n"/>
      <c r="S1436" s="19" t="n"/>
      <c r="T1436" s="19" t="n"/>
      <c r="U1436" s="19" t="n"/>
      <c r="V1436" s="19" t="n"/>
      <c r="W1436" s="19" t="n"/>
      <c r="X1436" s="37" t="n"/>
      <c r="Y1436" s="143" t="n"/>
      <c r="BI1436" s="144" t="n"/>
      <c r="BJ1436" s="2" t="n"/>
      <c r="BK1436" s="2" t="n"/>
      <c r="BL1436" s="2" t="n"/>
      <c r="BM1436" s="2" t="n"/>
      <c r="BN1436" s="2" t="n"/>
      <c r="BO1436" s="2" t="n"/>
      <c r="BP1436" s="143" t="n"/>
      <c r="BV1436" s="144" t="n"/>
      <c r="DU1436" s="144" t="n"/>
      <c r="DV1436" s="2" t="n"/>
      <c r="DW1436" s="2" t="n"/>
      <c r="DX1436" s="2" t="n"/>
      <c r="DY1436" s="2" t="n"/>
      <c r="DZ1436" s="2" t="n"/>
      <c r="EA1436" s="2" t="n"/>
      <c r="EB1436" s="2" t="n"/>
      <c r="EC1436" s="2" t="n"/>
    </row>
    <row r="1437" ht="6.75" customHeight="1" s="118">
      <c r="A1437" s="2" t="n"/>
      <c r="B1437" s="2" t="n"/>
      <c r="C1437" s="2" t="n"/>
      <c r="D1437" s="2" t="n"/>
      <c r="E1437" s="143" t="n"/>
      <c r="K1437" s="144" t="n"/>
      <c r="L1437" s="143" t="n"/>
      <c r="P1437" s="180">
        <f>計算!$AW$18</f>
        <v/>
      </c>
      <c r="S1437" s="52" t="inlineStr">
        <is>
          <t>年</t>
        </is>
      </c>
      <c r="U1437" s="181">
        <f>計算!$AX$18</f>
        <v/>
      </c>
      <c r="W1437" s="53" t="inlineStr">
        <is>
          <t>月</t>
        </is>
      </c>
      <c r="X1437" s="144" t="n"/>
      <c r="Y1437" s="143" t="n"/>
      <c r="BI1437" s="144" t="n"/>
      <c r="BJ1437" s="2" t="n"/>
      <c r="BK1437" s="2" t="n"/>
      <c r="BL1437" s="2" t="n"/>
      <c r="BM1437" s="2" t="n"/>
      <c r="BN1437" s="2" t="n"/>
      <c r="BO1437" s="2" t="n"/>
      <c r="BP1437" s="143" t="n"/>
      <c r="BV1437" s="144" t="n"/>
      <c r="DU1437" s="144" t="n"/>
      <c r="DV1437" s="2" t="n"/>
      <c r="DW1437" s="2" t="n"/>
      <c r="DX1437" s="2" t="n"/>
      <c r="DY1437" s="2" t="n"/>
      <c r="DZ1437" s="2" t="n"/>
      <c r="EA1437" s="2" t="n"/>
      <c r="EB1437" s="2" t="n"/>
      <c r="EC1437" s="2" t="n"/>
    </row>
    <row r="1438" ht="6.75" customHeight="1" s="118">
      <c r="A1438" s="2" t="n"/>
      <c r="B1438" s="2" t="n"/>
      <c r="C1438" s="2" t="n"/>
      <c r="D1438" s="2" t="n"/>
      <c r="E1438" s="143" t="n"/>
      <c r="K1438" s="144" t="n"/>
      <c r="L1438" s="49" t="inlineStr">
        <is>
          <t>令和</t>
        </is>
      </c>
      <c r="X1438" s="144" t="n"/>
      <c r="Y1438" s="143" t="n"/>
      <c r="BI1438" s="144" t="n"/>
      <c r="BJ1438" s="2" t="n"/>
      <c r="BK1438" s="2" t="n"/>
      <c r="BL1438" s="2" t="n"/>
      <c r="BM1438" s="2" t="n"/>
      <c r="BN1438" s="2" t="n"/>
      <c r="BO1438" s="2" t="n"/>
      <c r="BP1438" s="143" t="n"/>
      <c r="BV1438" s="144" t="n"/>
      <c r="DU1438" s="144" t="n"/>
      <c r="DV1438" s="2" t="n"/>
      <c r="DW1438" s="2" t="n"/>
      <c r="DX1438" s="2" t="n"/>
      <c r="DY1438" s="2" t="n"/>
      <c r="DZ1438" s="2" t="n"/>
      <c r="EA1438" s="2" t="n"/>
      <c r="EB1438" s="2" t="n"/>
      <c r="EC1438" s="2" t="n"/>
    </row>
    <row r="1439" ht="6.75" customHeight="1" s="118">
      <c r="A1439" s="2" t="n"/>
      <c r="B1439" s="2" t="n"/>
      <c r="C1439" s="2" t="n"/>
      <c r="D1439" s="2" t="n"/>
      <c r="E1439" s="143" t="n"/>
      <c r="K1439" s="144" t="n"/>
      <c r="L1439" s="143" t="n"/>
      <c r="P1439" s="19" t="n"/>
      <c r="Q1439" s="19" t="n"/>
      <c r="R1439" s="19" t="n"/>
      <c r="S1439" s="19" t="n"/>
      <c r="T1439" s="19" t="n"/>
      <c r="U1439" s="19" t="n"/>
      <c r="V1439" s="19" t="n"/>
      <c r="W1439" s="19" t="n"/>
      <c r="X1439" s="37" t="n"/>
      <c r="Y1439" s="143" t="n"/>
      <c r="BI1439" s="144" t="n"/>
      <c r="BJ1439" s="2" t="n"/>
      <c r="BK1439" s="2" t="n"/>
      <c r="BL1439" s="2" t="n"/>
      <c r="BM1439" s="2" t="n"/>
      <c r="BN1439" s="2" t="n"/>
      <c r="BO1439" s="2" t="n"/>
      <c r="BP1439" s="143" t="n"/>
      <c r="BU1439" s="43" t="n"/>
      <c r="BV1439" s="44" t="n"/>
      <c r="DU1439" s="144" t="n"/>
      <c r="DV1439" s="2" t="n"/>
      <c r="DW1439" s="2" t="n"/>
      <c r="DX1439" s="2" t="n"/>
      <c r="DY1439" s="2" t="n"/>
      <c r="DZ1439" s="2" t="n"/>
      <c r="EA1439" s="2" t="n"/>
      <c r="EB1439" s="2" t="n"/>
      <c r="EC1439" s="2" t="n"/>
    </row>
    <row r="1440" ht="4.5" customHeight="1" s="118">
      <c r="A1440" s="2" t="n"/>
      <c r="B1440" s="2" t="n"/>
      <c r="C1440" s="2" t="n"/>
      <c r="D1440" s="2" t="n"/>
      <c r="E1440" s="143" t="n"/>
      <c r="K1440" s="144" t="n"/>
      <c r="L1440" s="147" t="n"/>
      <c r="M1440" s="148" t="n"/>
      <c r="N1440" s="148" t="n"/>
      <c r="O1440" s="148" t="n"/>
      <c r="P1440" s="20" t="n"/>
      <c r="Q1440" s="20" t="n"/>
      <c r="R1440" s="20" t="n"/>
      <c r="S1440" s="20" t="n"/>
      <c r="T1440" s="20" t="n"/>
      <c r="U1440" s="20" t="n"/>
      <c r="V1440" s="20" t="n"/>
      <c r="W1440" s="20" t="n"/>
      <c r="X1440" s="39" t="n"/>
      <c r="Y1440" s="147" t="n"/>
      <c r="Z1440" s="148" t="n"/>
      <c r="AA1440" s="148" t="n"/>
      <c r="AB1440" s="148" t="n"/>
      <c r="AC1440" s="148" t="n"/>
      <c r="AD1440" s="148" t="n"/>
      <c r="AE1440" s="148" t="n"/>
      <c r="AF1440" s="148" t="n"/>
      <c r="AG1440" s="148" t="n"/>
      <c r="AH1440" s="148" t="n"/>
      <c r="AI1440" s="148" t="n"/>
      <c r="AJ1440" s="148" t="n"/>
      <c r="AK1440" s="148" t="n"/>
      <c r="AL1440" s="148" t="n"/>
      <c r="AM1440" s="148" t="n"/>
      <c r="AN1440" s="148" t="n"/>
      <c r="AO1440" s="148" t="n"/>
      <c r="AP1440" s="148" t="n"/>
      <c r="AQ1440" s="148" t="n"/>
      <c r="AR1440" s="148" t="n"/>
      <c r="AS1440" s="148" t="n"/>
      <c r="AT1440" s="148" t="n"/>
      <c r="AU1440" s="148" t="n"/>
      <c r="AV1440" s="148" t="n"/>
      <c r="AW1440" s="148" t="n"/>
      <c r="AX1440" s="148" t="n"/>
      <c r="AY1440" s="148" t="n"/>
      <c r="AZ1440" s="148" t="n"/>
      <c r="BA1440" s="148" t="n"/>
      <c r="BB1440" s="148" t="n"/>
      <c r="BC1440" s="148" t="n"/>
      <c r="BD1440" s="148" t="n"/>
      <c r="BE1440" s="148" t="n"/>
      <c r="BF1440" s="148" t="n"/>
      <c r="BG1440" s="148" t="n"/>
      <c r="BH1440" s="148" t="n"/>
      <c r="BI1440" s="149" t="n"/>
      <c r="BJ1440" s="2" t="n"/>
      <c r="BK1440" s="2" t="n"/>
      <c r="BL1440" s="2" t="n"/>
      <c r="BM1440" s="2" t="n"/>
      <c r="BN1440" s="2" t="n"/>
      <c r="BO1440" s="2" t="n"/>
      <c r="BP1440" s="147" t="n"/>
      <c r="BQ1440" s="148" t="n"/>
      <c r="BR1440" s="148" t="n"/>
      <c r="BS1440" s="148" t="n"/>
      <c r="BT1440" s="148" t="n"/>
      <c r="BU1440" s="42" t="n"/>
      <c r="BV1440" s="45" t="n"/>
      <c r="BW1440" s="148" t="n"/>
      <c r="BX1440" s="148" t="n"/>
      <c r="BY1440" s="148" t="n"/>
      <c r="BZ1440" s="148" t="n"/>
      <c r="CA1440" s="148" t="n"/>
      <c r="CB1440" s="148" t="n"/>
      <c r="CC1440" s="148" t="n"/>
      <c r="CD1440" s="148" t="n"/>
      <c r="CE1440" s="148" t="n"/>
      <c r="CF1440" s="148" t="n"/>
      <c r="CG1440" s="148" t="n"/>
      <c r="CH1440" s="148" t="n"/>
      <c r="CI1440" s="148" t="n"/>
      <c r="CJ1440" s="148" t="n"/>
      <c r="CK1440" s="148" t="n"/>
      <c r="CL1440" s="148" t="n"/>
      <c r="CM1440" s="148" t="n"/>
      <c r="CN1440" s="148" t="n"/>
      <c r="CO1440" s="148" t="n"/>
      <c r="CP1440" s="148" t="n"/>
      <c r="CQ1440" s="148" t="n"/>
      <c r="CR1440" s="148" t="n"/>
      <c r="CS1440" s="148" t="n"/>
      <c r="CT1440" s="148" t="n"/>
      <c r="CU1440" s="148" t="n"/>
      <c r="CV1440" s="148" t="n"/>
      <c r="CW1440" s="148" t="n"/>
      <c r="CX1440" s="148" t="n"/>
      <c r="CY1440" s="148" t="n"/>
      <c r="CZ1440" s="148" t="n"/>
      <c r="DA1440" s="148" t="n"/>
      <c r="DB1440" s="148" t="n"/>
      <c r="DC1440" s="148" t="n"/>
      <c r="DD1440" s="148" t="n"/>
      <c r="DE1440" s="148" t="n"/>
      <c r="DF1440" s="148" t="n"/>
      <c r="DG1440" s="148" t="n"/>
      <c r="DH1440" s="148" t="n"/>
      <c r="DI1440" s="148" t="n"/>
      <c r="DJ1440" s="148" t="n"/>
      <c r="DK1440" s="148" t="n"/>
      <c r="DL1440" s="148" t="n"/>
      <c r="DM1440" s="148" t="n"/>
      <c r="DN1440" s="148" t="n"/>
      <c r="DO1440" s="148" t="n"/>
      <c r="DP1440" s="148" t="n"/>
      <c r="DQ1440" s="148" t="n"/>
      <c r="DR1440" s="148" t="n"/>
      <c r="DS1440" s="148" t="n"/>
      <c r="DT1440" s="148" t="n"/>
      <c r="DU1440" s="149" t="n"/>
      <c r="DV1440" s="2" t="n"/>
      <c r="DW1440" s="2" t="n"/>
      <c r="DX1440" s="2" t="n"/>
      <c r="DY1440" s="2" t="n"/>
      <c r="DZ1440" s="2" t="n"/>
      <c r="EA1440" s="2" t="n"/>
      <c r="EB1440" s="2" t="n"/>
      <c r="EC1440" s="2" t="n"/>
    </row>
    <row r="1441" ht="6.75" customHeight="1" s="118">
      <c r="A1441" s="2" t="n"/>
      <c r="B1441" s="2" t="n"/>
      <c r="C1441" s="2" t="n"/>
      <c r="D1441" s="2" t="n"/>
      <c r="E1441" s="143" t="n"/>
      <c r="K1441" s="144" t="n"/>
      <c r="L1441" s="54" t="inlineStr">
        <is>
          <t>平成</t>
        </is>
      </c>
      <c r="M1441" s="140" t="n"/>
      <c r="N1441" s="140" t="n"/>
      <c r="O1441" s="140"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39" t="inlineStr">
        <is>
          <t>備　考</t>
        </is>
      </c>
      <c r="BQ1441" s="140" t="n"/>
      <c r="BR1441" s="140" t="n"/>
      <c r="BS1441" s="140" t="n"/>
      <c r="BT1441" s="140" t="n"/>
      <c r="BU1441" s="140" t="n"/>
      <c r="BV1441" s="141" t="n"/>
      <c r="BW1441" s="177">
        <f>計算!$AS$18</f>
        <v/>
      </c>
      <c r="BX1441" s="140" t="n"/>
      <c r="BY1441" s="140" t="n"/>
      <c r="BZ1441" s="140" t="n"/>
      <c r="CA1441" s="140" t="n"/>
      <c r="CB1441" s="140" t="n"/>
      <c r="CC1441" s="140" t="n"/>
      <c r="CD1441" s="140" t="n"/>
      <c r="CE1441" s="140" t="n"/>
      <c r="CF1441" s="140" t="n"/>
      <c r="CG1441" s="140" t="n"/>
      <c r="CH1441" s="140" t="n"/>
      <c r="CI1441" s="140" t="n"/>
      <c r="CJ1441" s="140" t="n"/>
      <c r="CK1441" s="140" t="n"/>
      <c r="CL1441" s="140" t="n"/>
      <c r="CM1441" s="140" t="n"/>
      <c r="CN1441" s="140" t="n"/>
      <c r="CO1441" s="140" t="n"/>
      <c r="CP1441" s="140" t="n"/>
      <c r="CQ1441" s="140" t="n"/>
      <c r="CR1441" s="140" t="n"/>
      <c r="CS1441" s="140" t="n"/>
      <c r="CT1441" s="140" t="n"/>
      <c r="CU1441" s="140" t="n"/>
      <c r="CV1441" s="140" t="n"/>
      <c r="CW1441" s="140" t="n"/>
      <c r="CX1441" s="140" t="n"/>
      <c r="CY1441" s="140" t="n"/>
      <c r="CZ1441" s="140" t="n"/>
      <c r="DA1441" s="140" t="n"/>
      <c r="DB1441" s="140" t="n"/>
      <c r="DC1441" s="140" t="n"/>
      <c r="DD1441" s="140" t="n"/>
      <c r="DE1441" s="140" t="n"/>
      <c r="DF1441" s="140" t="n"/>
      <c r="DG1441" s="140" t="n"/>
      <c r="DH1441" s="140" t="n"/>
      <c r="DI1441" s="140" t="n"/>
      <c r="DJ1441" s="140" t="n"/>
      <c r="DK1441" s="140" t="n"/>
      <c r="DL1441" s="140" t="n"/>
      <c r="DM1441" s="140" t="n"/>
      <c r="DN1441" s="140" t="n"/>
      <c r="DO1441" s="140" t="n"/>
      <c r="DP1441" s="140" t="n"/>
      <c r="DQ1441" s="140" t="n"/>
      <c r="DR1441" s="140" t="n"/>
      <c r="DS1441" s="140" t="n"/>
      <c r="DT1441" s="140" t="n"/>
      <c r="DU1441" s="141" t="n"/>
      <c r="DV1441" s="2" t="n"/>
      <c r="DW1441" s="2" t="n"/>
      <c r="DX1441" s="2" t="n"/>
      <c r="DY1441" s="2" t="n"/>
      <c r="DZ1441" s="2" t="n"/>
      <c r="EA1441" s="2" t="n"/>
      <c r="EB1441" s="2" t="n"/>
      <c r="EC1441" s="2" t="n"/>
    </row>
    <row r="1442" ht="6.75" customHeight="1" s="118">
      <c r="A1442" s="2" t="n"/>
      <c r="B1442" s="2" t="n"/>
      <c r="C1442" s="2" t="n"/>
      <c r="D1442" s="2" t="n"/>
      <c r="E1442" s="143" t="n"/>
      <c r="K1442" s="144" t="n"/>
      <c r="L1442" s="143"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43" t="n"/>
      <c r="BV1442" s="144" t="n"/>
      <c r="DU1442" s="144" t="n"/>
      <c r="DV1442" s="2" t="n"/>
      <c r="DW1442" s="2" t="n"/>
      <c r="DX1442" s="2" t="n"/>
      <c r="DY1442" s="2" t="n"/>
      <c r="DZ1442" s="2" t="n"/>
      <c r="EA1442" s="2" t="n"/>
      <c r="EB1442" s="2" t="n"/>
      <c r="EC1442" s="2" t="n"/>
    </row>
    <row r="1443" ht="6.75" customHeight="1" s="118">
      <c r="A1443" s="2" t="n"/>
      <c r="B1443" s="2" t="n"/>
      <c r="C1443" s="2" t="n"/>
      <c r="D1443" s="2" t="n"/>
      <c r="E1443" s="143" t="n"/>
      <c r="K1443" s="144" t="n"/>
      <c r="L1443" s="143" t="n"/>
      <c r="P1443" s="19" t="n"/>
      <c r="Q1443" s="19" t="n"/>
      <c r="R1443" s="19" t="n"/>
      <c r="S1443" s="52" t="inlineStr">
        <is>
          <t>年</t>
        </is>
      </c>
      <c r="U1443" s="11" t="n"/>
      <c r="V1443" s="11" t="n"/>
      <c r="W1443" s="53" t="inlineStr">
        <is>
          <t>月</t>
        </is>
      </c>
      <c r="X1443" s="144"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43" t="n"/>
      <c r="BV1443" s="144" t="n"/>
      <c r="DU1443" s="144" t="n"/>
      <c r="DV1443" s="2" t="n"/>
      <c r="DW1443" s="2" t="n"/>
      <c r="DX1443" s="2" t="n"/>
      <c r="DY1443" s="2" t="n"/>
      <c r="DZ1443" s="2" t="n"/>
      <c r="EA1443" s="2" t="n"/>
      <c r="EB1443" s="2" t="n"/>
      <c r="EC1443" s="2" t="n"/>
    </row>
    <row r="1444" ht="6.75" customHeight="1" s="118">
      <c r="A1444" s="2" t="n"/>
      <c r="B1444" s="2" t="n"/>
      <c r="C1444" s="2" t="n"/>
      <c r="D1444" s="2" t="n"/>
      <c r="E1444" s="143" t="n"/>
      <c r="K1444" s="144" t="n"/>
      <c r="L1444" s="49" t="inlineStr">
        <is>
          <t>令和</t>
        </is>
      </c>
      <c r="P1444" s="19" t="n"/>
      <c r="Q1444" s="19" t="n"/>
      <c r="R1444" s="19" t="n"/>
      <c r="U1444" s="11" t="n"/>
      <c r="V1444" s="11" t="n"/>
      <c r="X1444" s="144"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43" t="n"/>
      <c r="BV1444" s="144" t="n"/>
      <c r="DU1444" s="144" t="n"/>
      <c r="DV1444" s="2" t="n"/>
      <c r="DW1444" s="2" t="n"/>
      <c r="DX1444" s="2" t="n"/>
      <c r="DY1444" s="2" t="n"/>
      <c r="DZ1444" s="2" t="n"/>
      <c r="EA1444" s="2" t="n"/>
      <c r="EB1444" s="2" t="n"/>
      <c r="EC1444" s="2" t="n"/>
    </row>
    <row r="1445" ht="6.75" customHeight="1" s="118">
      <c r="A1445" s="2" t="n"/>
      <c r="B1445" s="2" t="n"/>
      <c r="C1445" s="2" t="n"/>
      <c r="D1445" s="2" t="n"/>
      <c r="E1445" s="143" t="n"/>
      <c r="K1445" s="144" t="n"/>
      <c r="L1445" s="143"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43" t="n"/>
      <c r="BV1445" s="144" t="n"/>
      <c r="DU1445" s="144" t="n"/>
      <c r="DV1445" s="2" t="n"/>
      <c r="DW1445" s="2" t="n"/>
      <c r="DX1445" s="2" t="n"/>
      <c r="DY1445" s="2" t="n"/>
      <c r="DZ1445" s="2" t="n"/>
      <c r="EA1445" s="2" t="n"/>
      <c r="EB1445" s="2" t="n"/>
      <c r="EC1445" s="2" t="n"/>
    </row>
    <row r="1446" ht="3.75" customHeight="1" s="118">
      <c r="A1446" s="2" t="n"/>
      <c r="B1446" s="2" t="n"/>
      <c r="C1446" s="2" t="n"/>
      <c r="D1446" s="2" t="n"/>
      <c r="E1446" s="143" t="n"/>
      <c r="K1446" s="144" t="n"/>
      <c r="L1446" s="147" t="n"/>
      <c r="M1446" s="148" t="n"/>
      <c r="N1446" s="148" t="n"/>
      <c r="O1446" s="148"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43" t="n"/>
      <c r="BV1446" s="144" t="n"/>
      <c r="DU1446" s="144" t="n"/>
      <c r="DV1446" s="2" t="n"/>
      <c r="DW1446" s="2" t="n"/>
      <c r="DX1446" s="2" t="n"/>
      <c r="DY1446" s="2" t="n"/>
      <c r="DZ1446" s="2" t="n"/>
      <c r="EA1446" s="2" t="n"/>
      <c r="EB1446" s="2" t="n"/>
      <c r="EC1446" s="2" t="n"/>
    </row>
    <row r="1447" ht="6.75" customHeight="1" s="118">
      <c r="A1447" s="2" t="n"/>
      <c r="B1447" s="2" t="n"/>
      <c r="C1447" s="2" t="n"/>
      <c r="D1447" s="2" t="n"/>
      <c r="E1447" s="143" t="n"/>
      <c r="K1447" s="144" t="n"/>
      <c r="L1447" s="54" t="inlineStr">
        <is>
          <t>平成</t>
        </is>
      </c>
      <c r="M1447" s="140" t="n"/>
      <c r="N1447" s="140" t="n"/>
      <c r="O1447" s="140"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43" t="n"/>
      <c r="BV1447" s="144" t="n"/>
      <c r="DU1447" s="144" t="n"/>
      <c r="DV1447" s="2" t="n"/>
      <c r="DW1447" s="2" t="n"/>
      <c r="DX1447" s="2" t="n"/>
      <c r="DY1447" s="2" t="n"/>
      <c r="DZ1447" s="2" t="n"/>
      <c r="EA1447" s="2" t="n"/>
      <c r="EB1447" s="2" t="n"/>
      <c r="EC1447" s="2" t="n"/>
    </row>
    <row r="1448" ht="6.75" customHeight="1" s="118">
      <c r="A1448" s="2" t="n"/>
      <c r="B1448" s="2" t="n"/>
      <c r="C1448" s="2" t="n"/>
      <c r="D1448" s="2" t="n"/>
      <c r="E1448" s="143" t="n"/>
      <c r="K1448" s="144" t="n"/>
      <c r="L1448" s="143"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43" t="n"/>
      <c r="BV1448" s="144" t="n"/>
      <c r="DU1448" s="144" t="n"/>
      <c r="DV1448" s="2" t="n"/>
      <c r="DW1448" s="2" t="n"/>
      <c r="DX1448" s="2" t="n"/>
      <c r="DY1448" s="2" t="n"/>
      <c r="DZ1448" s="2" t="n"/>
      <c r="EA1448" s="2" t="n"/>
      <c r="EB1448" s="2" t="n"/>
      <c r="EC1448" s="2" t="n"/>
    </row>
    <row r="1449" ht="6.75" customHeight="1" s="118">
      <c r="A1449" s="2" t="n"/>
      <c r="B1449" s="2" t="n"/>
      <c r="C1449" s="2" t="n"/>
      <c r="D1449" s="2" t="n"/>
      <c r="E1449" s="143" t="n"/>
      <c r="K1449" s="144" t="n"/>
      <c r="L1449" s="143" t="n"/>
      <c r="P1449" s="19" t="n"/>
      <c r="Q1449" s="19" t="n"/>
      <c r="R1449" s="19" t="n"/>
      <c r="S1449" s="52" t="inlineStr">
        <is>
          <t>年</t>
        </is>
      </c>
      <c r="U1449" s="11" t="n"/>
      <c r="V1449" s="11" t="n"/>
      <c r="W1449" s="53" t="inlineStr">
        <is>
          <t>月</t>
        </is>
      </c>
      <c r="X1449" s="144"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43" t="n"/>
      <c r="BV1449" s="144" t="n"/>
      <c r="DU1449" s="144" t="n"/>
      <c r="DV1449" s="2" t="n"/>
      <c r="DW1449" s="2" t="n"/>
      <c r="DX1449" s="2" t="n"/>
      <c r="DY1449" s="2" t="n"/>
      <c r="DZ1449" s="2" t="n"/>
      <c r="EA1449" s="2" t="n"/>
      <c r="EB1449" s="2" t="n"/>
      <c r="EC1449" s="2" t="n"/>
    </row>
    <row r="1450" ht="6.75" customHeight="1" s="118">
      <c r="A1450" s="2" t="n"/>
      <c r="B1450" s="2" t="n"/>
      <c r="C1450" s="2" t="n"/>
      <c r="D1450" s="2" t="n"/>
      <c r="E1450" s="143" t="n"/>
      <c r="K1450" s="144" t="n"/>
      <c r="L1450" s="49" t="inlineStr">
        <is>
          <t>令和</t>
        </is>
      </c>
      <c r="P1450" s="19" t="n"/>
      <c r="Q1450" s="19" t="n"/>
      <c r="R1450" s="19" t="n"/>
      <c r="U1450" s="11" t="n"/>
      <c r="V1450" s="11" t="n"/>
      <c r="X1450" s="144"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43" t="n"/>
      <c r="BV1450" s="144" t="n"/>
      <c r="DU1450" s="144" t="n"/>
      <c r="DV1450" s="2" t="n"/>
      <c r="DW1450" s="2" t="n"/>
      <c r="DX1450" s="2" t="n"/>
      <c r="DY1450" s="2" t="n"/>
      <c r="DZ1450" s="2" t="n"/>
      <c r="EA1450" s="2" t="n"/>
      <c r="EB1450" s="2" t="n"/>
      <c r="EC1450" s="2" t="n"/>
    </row>
    <row r="1451" ht="6.75" customHeight="1" s="118">
      <c r="A1451" s="2" t="n"/>
      <c r="B1451" s="2" t="n"/>
      <c r="C1451" s="2" t="n"/>
      <c r="D1451" s="2" t="n"/>
      <c r="E1451" s="143" t="n"/>
      <c r="K1451" s="144" t="n"/>
      <c r="L1451" s="143"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43" t="n"/>
      <c r="BV1451" s="144" t="n"/>
      <c r="DU1451" s="144" t="n"/>
      <c r="DV1451" s="2" t="n"/>
      <c r="DW1451" s="2" t="n"/>
      <c r="DX1451" s="2" t="n"/>
      <c r="DY1451" s="2" t="n"/>
      <c r="DZ1451" s="2" t="n"/>
      <c r="EA1451" s="2" t="n"/>
      <c r="EB1451" s="2" t="n"/>
      <c r="EC1451" s="2" t="n"/>
    </row>
    <row r="1452" ht="6.75" customHeight="1" s="118">
      <c r="A1452" s="2" t="n"/>
      <c r="B1452" s="2" t="n"/>
      <c r="C1452" s="2" t="n"/>
      <c r="D1452" s="2" t="n"/>
      <c r="E1452" s="147" t="n"/>
      <c r="F1452" s="148" t="n"/>
      <c r="G1452" s="148" t="n"/>
      <c r="H1452" s="148" t="n"/>
      <c r="I1452" s="148" t="n"/>
      <c r="J1452" s="148" t="n"/>
      <c r="K1452" s="149" t="n"/>
      <c r="L1452" s="147" t="n"/>
      <c r="M1452" s="148" t="n"/>
      <c r="N1452" s="148" t="n"/>
      <c r="O1452" s="148"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47" t="n"/>
      <c r="BQ1452" s="148" t="n"/>
      <c r="BR1452" s="148" t="n"/>
      <c r="BS1452" s="148" t="n"/>
      <c r="BT1452" s="148" t="n"/>
      <c r="BU1452" s="148" t="n"/>
      <c r="BV1452" s="149" t="n"/>
      <c r="BW1452" s="148" t="n"/>
      <c r="BX1452" s="148" t="n"/>
      <c r="BY1452" s="148" t="n"/>
      <c r="BZ1452" s="148" t="n"/>
      <c r="CA1452" s="148" t="n"/>
      <c r="CB1452" s="148" t="n"/>
      <c r="CC1452" s="148" t="n"/>
      <c r="CD1452" s="148" t="n"/>
      <c r="CE1452" s="148" t="n"/>
      <c r="CF1452" s="148" t="n"/>
      <c r="CG1452" s="148" t="n"/>
      <c r="CH1452" s="148" t="n"/>
      <c r="CI1452" s="148" t="n"/>
      <c r="CJ1452" s="148" t="n"/>
      <c r="CK1452" s="148" t="n"/>
      <c r="CL1452" s="148" t="n"/>
      <c r="CM1452" s="148" t="n"/>
      <c r="CN1452" s="148" t="n"/>
      <c r="CO1452" s="148" t="n"/>
      <c r="CP1452" s="148" t="n"/>
      <c r="CQ1452" s="148" t="n"/>
      <c r="CR1452" s="148" t="n"/>
      <c r="CS1452" s="148" t="n"/>
      <c r="CT1452" s="148" t="n"/>
      <c r="CU1452" s="148" t="n"/>
      <c r="CV1452" s="148" t="n"/>
      <c r="CW1452" s="148" t="n"/>
      <c r="CX1452" s="148" t="n"/>
      <c r="CY1452" s="148" t="n"/>
      <c r="CZ1452" s="148" t="n"/>
      <c r="DA1452" s="148" t="n"/>
      <c r="DB1452" s="148" t="n"/>
      <c r="DC1452" s="148" t="n"/>
      <c r="DD1452" s="148" t="n"/>
      <c r="DE1452" s="148" t="n"/>
      <c r="DF1452" s="148" t="n"/>
      <c r="DG1452" s="148" t="n"/>
      <c r="DH1452" s="148" t="n"/>
      <c r="DI1452" s="148" t="n"/>
      <c r="DJ1452" s="148" t="n"/>
      <c r="DK1452" s="148" t="n"/>
      <c r="DL1452" s="148" t="n"/>
      <c r="DM1452" s="148" t="n"/>
      <c r="DN1452" s="148" t="n"/>
      <c r="DO1452" s="148" t="n"/>
      <c r="DP1452" s="148" t="n"/>
      <c r="DQ1452" s="148" t="n"/>
      <c r="DR1452" s="148" t="n"/>
      <c r="DS1452" s="148" t="n"/>
      <c r="DT1452" s="148" t="n"/>
      <c r="DU1452" s="149"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39" t="inlineStr">
        <is>
          <t xml:space="preserve">資 　格  等      </t>
        </is>
      </c>
      <c r="BQ1461" s="140" t="n"/>
      <c r="BR1461" s="140" t="n"/>
      <c r="BS1461" s="140" t="n"/>
      <c r="BT1461" s="140" t="n"/>
      <c r="BU1461" s="140" t="n"/>
      <c r="BV1461" s="141" t="n"/>
      <c r="BW1461" s="142" t="inlineStr">
        <is>
          <t>取  得  年  月</t>
        </is>
      </c>
      <c r="BX1461" s="140" t="n"/>
      <c r="BY1461" s="140" t="n"/>
      <c r="BZ1461" s="140" t="n"/>
      <c r="CA1461" s="140" t="n"/>
      <c r="CB1461" s="140" t="n"/>
      <c r="CC1461" s="140" t="n"/>
      <c r="CD1461" s="140" t="n"/>
      <c r="CE1461" s="140" t="n"/>
      <c r="CF1461" s="140" t="n"/>
      <c r="CG1461" s="141" t="n"/>
      <c r="CH1461" s="142" t="inlineStr">
        <is>
          <t>資       格       等       の       名       称</t>
        </is>
      </c>
      <c r="CI1461" s="140" t="n"/>
      <c r="CJ1461" s="140" t="n"/>
      <c r="CK1461" s="140" t="n"/>
      <c r="CL1461" s="140" t="n"/>
      <c r="CM1461" s="140" t="n"/>
      <c r="CN1461" s="140" t="n"/>
      <c r="CO1461" s="140" t="n"/>
      <c r="CP1461" s="140" t="n"/>
      <c r="CQ1461" s="140" t="n"/>
      <c r="CR1461" s="140" t="n"/>
      <c r="CS1461" s="140" t="n"/>
      <c r="CT1461" s="140" t="n"/>
      <c r="CU1461" s="140" t="n"/>
      <c r="CV1461" s="140" t="n"/>
      <c r="CW1461" s="140" t="n"/>
      <c r="CX1461" s="140" t="n"/>
      <c r="CY1461" s="140" t="n"/>
      <c r="CZ1461" s="140" t="n"/>
      <c r="DA1461" s="140" t="n"/>
      <c r="DB1461" s="140" t="n"/>
      <c r="DC1461" s="140" t="n"/>
      <c r="DD1461" s="140" t="n"/>
      <c r="DE1461" s="140" t="n"/>
      <c r="DF1461" s="140" t="n"/>
      <c r="DG1461" s="140" t="n"/>
      <c r="DH1461" s="140" t="n"/>
      <c r="DI1461" s="140" t="n"/>
      <c r="DJ1461" s="140" t="n"/>
      <c r="DK1461" s="140" t="n"/>
      <c r="DL1461" s="140" t="n"/>
      <c r="DM1461" s="140" t="n"/>
      <c r="DN1461" s="140" t="n"/>
      <c r="DO1461" s="140" t="n"/>
      <c r="DP1461" s="140" t="n"/>
      <c r="DQ1461" s="140" t="n"/>
      <c r="DR1461" s="140" t="n"/>
      <c r="DS1461" s="140" t="n"/>
      <c r="DT1461" s="140" t="n"/>
      <c r="DU1461" s="141"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43" t="n"/>
      <c r="BV1462" s="144" t="n"/>
      <c r="BW1462" s="143" t="n"/>
      <c r="CG1462" s="144" t="n"/>
      <c r="CH1462" s="143" t="n"/>
      <c r="DU1462" s="144"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43" t="n"/>
      <c r="BV1463" s="144" t="n"/>
      <c r="BW1463" s="143" t="n"/>
      <c r="CG1463" s="144" t="n"/>
      <c r="CH1463" s="143" t="n"/>
      <c r="DU1463" s="144"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45">
        <f>IF(計算!$B$19="","",IF(N(設定!$B$3)=0,"",YEAR(設定!$B$3)-2018))&amp;""</f>
        <v/>
      </c>
      <c r="AG1464" s="95" t="inlineStr">
        <is>
          <t>年</t>
        </is>
      </c>
      <c r="AI1464" s="145">
        <f>IF(計算!$B$19="","",IF(N(設定!$B$3)=0,"",MONTH(設定!$B$3)))&amp;""</f>
        <v/>
      </c>
      <c r="AL1464" s="95" t="inlineStr">
        <is>
          <t>月</t>
        </is>
      </c>
      <c r="AN1464" s="146">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43" t="n"/>
      <c r="BV1464" s="144" t="n"/>
      <c r="BW1464" s="147" t="n"/>
      <c r="BX1464" s="148" t="n"/>
      <c r="BY1464" s="148" t="n"/>
      <c r="BZ1464" s="148" t="n"/>
      <c r="CA1464" s="148" t="n"/>
      <c r="CB1464" s="148" t="n"/>
      <c r="CC1464" s="148" t="n"/>
      <c r="CD1464" s="148" t="n"/>
      <c r="CE1464" s="148" t="n"/>
      <c r="CF1464" s="148" t="n"/>
      <c r="CG1464" s="149" t="n"/>
      <c r="CH1464" s="147" t="n"/>
      <c r="CI1464" s="148" t="n"/>
      <c r="CJ1464" s="148" t="n"/>
      <c r="CK1464" s="148" t="n"/>
      <c r="CL1464" s="148" t="n"/>
      <c r="CM1464" s="148" t="n"/>
      <c r="CN1464" s="148" t="n"/>
      <c r="CO1464" s="148" t="n"/>
      <c r="CP1464" s="148" t="n"/>
      <c r="CQ1464" s="148" t="n"/>
      <c r="CR1464" s="148" t="n"/>
      <c r="CS1464" s="148" t="n"/>
      <c r="CT1464" s="148" t="n"/>
      <c r="CU1464" s="148" t="n"/>
      <c r="CV1464" s="148" t="n"/>
      <c r="CW1464" s="148" t="n"/>
      <c r="CX1464" s="148" t="n"/>
      <c r="CY1464" s="148" t="n"/>
      <c r="CZ1464" s="148" t="n"/>
      <c r="DA1464" s="148" t="n"/>
      <c r="DB1464" s="148" t="n"/>
      <c r="DC1464" s="148" t="n"/>
      <c r="DD1464" s="148" t="n"/>
      <c r="DE1464" s="148" t="n"/>
      <c r="DF1464" s="148" t="n"/>
      <c r="DG1464" s="148" t="n"/>
      <c r="DH1464" s="148" t="n"/>
      <c r="DI1464" s="148" t="n"/>
      <c r="DJ1464" s="148" t="n"/>
      <c r="DK1464" s="148" t="n"/>
      <c r="DL1464" s="148" t="n"/>
      <c r="DM1464" s="148" t="n"/>
      <c r="DN1464" s="148" t="n"/>
      <c r="DO1464" s="148" t="n"/>
      <c r="DP1464" s="148" t="n"/>
      <c r="DQ1464" s="148" t="n"/>
      <c r="DR1464" s="148" t="n"/>
      <c r="DS1464" s="148" t="n"/>
      <c r="DT1464" s="148" t="n"/>
      <c r="DU1464" s="149"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43" t="n"/>
      <c r="BV1465" s="144" t="n"/>
      <c r="BW1465" s="150">
        <f>計算!$BD$19</f>
        <v/>
      </c>
      <c r="CG1465" s="144" t="n"/>
      <c r="CH1465" s="151">
        <f>計算!$BE$19</f>
        <v/>
      </c>
      <c r="DU1465" s="144"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48" t="n"/>
      <c r="AA1466" s="148" t="n"/>
      <c r="AB1466" s="148" t="n"/>
      <c r="AC1466" s="148" t="n"/>
      <c r="AD1466" s="148" t="n"/>
      <c r="AE1466" s="148" t="n"/>
      <c r="AF1466" s="148" t="n"/>
      <c r="AG1466" s="148" t="n"/>
      <c r="AH1466" s="148" t="n"/>
      <c r="AI1466" s="148" t="n"/>
      <c r="AJ1466" s="148" t="n"/>
      <c r="AK1466" s="148" t="n"/>
      <c r="AL1466" s="148" t="n"/>
      <c r="AM1466" s="148" t="n"/>
      <c r="AN1466" s="148" t="n"/>
      <c r="AO1466" s="148" t="n"/>
      <c r="AP1466" s="148" t="n"/>
      <c r="AQ1466" s="148" t="n"/>
      <c r="AR1466" s="148" t="n"/>
      <c r="AS1466" s="148" t="n"/>
      <c r="AT1466" s="148" t="n"/>
      <c r="AU1466" s="12" t="n"/>
      <c r="AV1466" s="7" t="n"/>
      <c r="BI1466" s="8" t="n"/>
      <c r="BJ1466" s="7" t="n"/>
      <c r="BK1466" s="2" t="n"/>
      <c r="BL1466" s="2" t="n"/>
      <c r="BM1466" s="2" t="n"/>
      <c r="BN1466" s="2" t="n"/>
      <c r="BO1466" s="2" t="n"/>
      <c r="BP1466" s="143" t="n"/>
      <c r="BV1466" s="144" t="n"/>
      <c r="BW1466" s="143" t="n"/>
      <c r="CG1466" s="144" t="n"/>
      <c r="DU1466" s="144" t="n"/>
      <c r="DV1466" s="2" t="n"/>
      <c r="DW1466" s="2" t="n"/>
      <c r="DX1466" s="2" t="n"/>
      <c r="DY1466" s="2" t="n"/>
      <c r="DZ1466" s="2" t="n"/>
      <c r="EA1466" s="2" t="n"/>
      <c r="EB1466" s="2" t="n"/>
      <c r="EC1466" s="2" t="n"/>
    </row>
    <row r="1467" ht="6.75" customHeight="1" s="118">
      <c r="A1467" s="2" t="n"/>
      <c r="B1467" s="2" t="n"/>
      <c r="C1467" s="2" t="n"/>
      <c r="D1467" s="2" t="n"/>
      <c r="E1467" s="142" t="inlineStr">
        <is>
          <t>ふ り が な</t>
        </is>
      </c>
      <c r="F1467" s="140" t="n"/>
      <c r="G1467" s="140" t="n"/>
      <c r="H1467" s="140" t="n"/>
      <c r="I1467" s="140" t="n"/>
      <c r="J1467" s="140" t="n"/>
      <c r="K1467" s="141" t="n"/>
      <c r="L1467" s="152">
        <f>計算!$C$19</f>
        <v/>
      </c>
      <c r="M1467" s="140" t="n"/>
      <c r="N1467" s="140" t="n"/>
      <c r="O1467" s="140" t="n"/>
      <c r="P1467" s="140" t="n"/>
      <c r="Q1467" s="140" t="n"/>
      <c r="R1467" s="140" t="n"/>
      <c r="S1467" s="140" t="n"/>
      <c r="T1467" s="140" t="n"/>
      <c r="U1467" s="140" t="n"/>
      <c r="V1467" s="140" t="n"/>
      <c r="W1467" s="140" t="n"/>
      <c r="X1467" s="140" t="n"/>
      <c r="Y1467" s="140" t="n"/>
      <c r="Z1467" s="140" t="n"/>
      <c r="AA1467" s="140" t="n"/>
      <c r="AB1467" s="140" t="n"/>
      <c r="AC1467" s="140" t="n"/>
      <c r="AD1467" s="140" t="n"/>
      <c r="AE1467" s="140" t="n"/>
      <c r="AF1467" s="140" t="n"/>
      <c r="AG1467" s="140" t="n"/>
      <c r="AH1467" s="140" t="n"/>
      <c r="AI1467" s="140" t="n"/>
      <c r="AJ1467" s="140" t="n"/>
      <c r="AK1467" s="140" t="n"/>
      <c r="AL1467" s="140" t="n"/>
      <c r="AM1467" s="140" t="n"/>
      <c r="AN1467" s="140" t="n"/>
      <c r="AO1467" s="140" t="n"/>
      <c r="AP1467" s="140" t="n"/>
      <c r="AQ1467" s="140" t="n"/>
      <c r="AR1467" s="140" t="n"/>
      <c r="AS1467" s="140" t="n"/>
      <c r="AT1467" s="141"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43" t="n"/>
      <c r="BV1467" s="144" t="n"/>
      <c r="BW1467" s="143" t="n"/>
      <c r="CG1467" s="144" t="n"/>
      <c r="DU1467" s="144" t="n"/>
      <c r="DV1467" s="2" t="n"/>
      <c r="DW1467" s="2" t="n"/>
      <c r="DX1467" s="2" t="n"/>
      <c r="DY1467" s="2" t="n"/>
      <c r="DZ1467" s="2" t="n"/>
      <c r="EA1467" s="2" t="n"/>
      <c r="EB1467" s="2" t="n"/>
      <c r="EC1467" s="2" t="n"/>
    </row>
    <row r="1468" ht="6.75" customHeight="1" s="118">
      <c r="A1468" s="2" t="n"/>
      <c r="B1468" s="2" t="n"/>
      <c r="C1468" s="2" t="n"/>
      <c r="D1468" s="2" t="n"/>
      <c r="E1468" s="143" t="n"/>
      <c r="K1468" s="144" t="n"/>
      <c r="AT1468" s="144"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43" t="n"/>
      <c r="BV1468" s="144" t="n"/>
      <c r="BW1468" s="143" t="n"/>
      <c r="CG1468" s="144" t="n"/>
      <c r="DU1468" s="144" t="n"/>
      <c r="DV1468" s="2" t="n"/>
      <c r="DW1468" s="2" t="n"/>
      <c r="DX1468" s="2" t="n"/>
      <c r="DY1468" s="2" t="n"/>
      <c r="DZ1468" s="2" t="n"/>
      <c r="EA1468" s="2" t="n"/>
      <c r="EB1468" s="2" t="n"/>
      <c r="EC1468" s="2" t="n"/>
    </row>
    <row r="1469" ht="6.75" customHeight="1" s="118">
      <c r="A1469" s="2" t="n"/>
      <c r="B1469" s="2" t="n"/>
      <c r="C1469" s="2" t="n"/>
      <c r="D1469" s="2" t="n"/>
      <c r="E1469" s="143" t="n"/>
      <c r="K1469" s="144" t="n"/>
      <c r="AT1469" s="144"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43" t="n"/>
      <c r="BV1469" s="144" t="n"/>
      <c r="BW1469" s="143" t="n"/>
      <c r="CG1469" s="144" t="n"/>
      <c r="DU1469" s="144" t="n"/>
      <c r="DV1469" s="2" t="n"/>
      <c r="DW1469" s="2" t="n"/>
      <c r="DX1469" s="2" t="n"/>
      <c r="DY1469" s="2" t="n"/>
      <c r="DZ1469" s="2" t="n"/>
      <c r="EA1469" s="2" t="n"/>
      <c r="EB1469" s="2" t="n"/>
      <c r="EC1469" s="2" t="n"/>
    </row>
    <row r="1470" ht="6.75" customHeight="1" s="118">
      <c r="A1470" s="2" t="n"/>
      <c r="B1470" s="2" t="n"/>
      <c r="C1470" s="2" t="n"/>
      <c r="D1470" s="2" t="n"/>
      <c r="E1470" s="147" t="n"/>
      <c r="F1470" s="148" t="n"/>
      <c r="G1470" s="148" t="n"/>
      <c r="H1470" s="148" t="n"/>
      <c r="I1470" s="148" t="n"/>
      <c r="J1470" s="148" t="n"/>
      <c r="K1470" s="149" t="n"/>
      <c r="L1470" s="148" t="n"/>
      <c r="M1470" s="148" t="n"/>
      <c r="N1470" s="148" t="n"/>
      <c r="O1470" s="148" t="n"/>
      <c r="P1470" s="148" t="n"/>
      <c r="Q1470" s="148" t="n"/>
      <c r="R1470" s="148" t="n"/>
      <c r="S1470" s="148" t="n"/>
      <c r="T1470" s="148" t="n"/>
      <c r="U1470" s="148" t="n"/>
      <c r="V1470" s="148" t="n"/>
      <c r="W1470" s="148" t="n"/>
      <c r="X1470" s="148" t="n"/>
      <c r="Y1470" s="148" t="n"/>
      <c r="Z1470" s="148" t="n"/>
      <c r="AA1470" s="148" t="n"/>
      <c r="AB1470" s="148" t="n"/>
      <c r="AC1470" s="148" t="n"/>
      <c r="AD1470" s="148" t="n"/>
      <c r="AE1470" s="148" t="n"/>
      <c r="AF1470" s="148" t="n"/>
      <c r="AG1470" s="148" t="n"/>
      <c r="AH1470" s="148" t="n"/>
      <c r="AI1470" s="148" t="n"/>
      <c r="AJ1470" s="148" t="n"/>
      <c r="AK1470" s="148" t="n"/>
      <c r="AL1470" s="148" t="n"/>
      <c r="AM1470" s="148" t="n"/>
      <c r="AN1470" s="148" t="n"/>
      <c r="AO1470" s="148" t="n"/>
      <c r="AP1470" s="148" t="n"/>
      <c r="AQ1470" s="148" t="n"/>
      <c r="AR1470" s="148" t="n"/>
      <c r="AS1470" s="148" t="n"/>
      <c r="AT1470" s="149"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43" t="n"/>
      <c r="BV1470" s="144" t="n"/>
      <c r="BW1470" s="143" t="n"/>
      <c r="CG1470" s="144" t="n"/>
      <c r="DU1470" s="144" t="n"/>
      <c r="DV1470" s="2" t="n"/>
      <c r="DW1470" s="2" t="n"/>
      <c r="DX1470" s="2" t="n"/>
      <c r="DY1470" s="2" t="n"/>
      <c r="DZ1470" s="2" t="n"/>
      <c r="EA1470" s="2" t="n"/>
      <c r="EB1470" s="2" t="n"/>
      <c r="EC1470" s="2" t="n"/>
    </row>
    <row r="1471" ht="6.75" customHeight="1" s="118">
      <c r="A1471" s="2" t="n"/>
      <c r="B1471" s="2" t="n"/>
      <c r="C1471" s="2" t="n"/>
      <c r="D1471" s="2" t="n"/>
      <c r="E1471" s="153" t="inlineStr">
        <is>
          <t>名　前</t>
        </is>
      </c>
      <c r="F1471" s="140" t="n"/>
      <c r="G1471" s="140" t="n"/>
      <c r="H1471" s="140" t="n"/>
      <c r="I1471" s="140" t="n"/>
      <c r="J1471" s="140" t="n"/>
      <c r="K1471" s="141" t="n"/>
      <c r="L1471" s="154">
        <f>計算!$B$19</f>
        <v/>
      </c>
      <c r="M1471" s="140" t="n"/>
      <c r="N1471" s="140" t="n"/>
      <c r="O1471" s="140" t="n"/>
      <c r="P1471" s="140" t="n"/>
      <c r="Q1471" s="140" t="n"/>
      <c r="R1471" s="140" t="n"/>
      <c r="S1471" s="140" t="n"/>
      <c r="T1471" s="140" t="n"/>
      <c r="U1471" s="140" t="n"/>
      <c r="V1471" s="140" t="n"/>
      <c r="W1471" s="140" t="n"/>
      <c r="X1471" s="140" t="n"/>
      <c r="Y1471" s="140" t="n"/>
      <c r="Z1471" s="140" t="n"/>
      <c r="AA1471" s="140" t="n"/>
      <c r="AB1471" s="140" t="n"/>
      <c r="AC1471" s="140" t="n"/>
      <c r="AD1471" s="140" t="n"/>
      <c r="AE1471" s="140" t="n"/>
      <c r="AF1471" s="140" t="n"/>
      <c r="AG1471" s="140" t="n"/>
      <c r="AH1471" s="140" t="n"/>
      <c r="AI1471" s="140" t="n"/>
      <c r="AJ1471" s="140" t="n"/>
      <c r="AK1471" s="140" t="n"/>
      <c r="AL1471" s="140" t="n"/>
      <c r="AM1471" s="140" t="n"/>
      <c r="AN1471" s="140" t="n"/>
      <c r="AO1471" s="140" t="n"/>
      <c r="AP1471" s="140" t="n"/>
      <c r="AQ1471" s="140" t="n"/>
      <c r="AR1471" s="140" t="n"/>
      <c r="AS1471" s="140" t="n"/>
      <c r="AT1471" s="141"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43" t="n"/>
      <c r="BV1471" s="144" t="n"/>
      <c r="BW1471" s="143" t="n"/>
      <c r="CG1471" s="144" t="n"/>
      <c r="DU1471" s="144" t="n"/>
      <c r="DV1471" s="2" t="n"/>
      <c r="DW1471" s="2" t="n"/>
      <c r="DX1471" s="2" t="n"/>
      <c r="DY1471" s="2" t="n"/>
      <c r="DZ1471" s="2" t="n"/>
      <c r="EA1471" s="2" t="n"/>
      <c r="EB1471" s="2" t="n"/>
      <c r="EC1471" s="2" t="n"/>
    </row>
    <row r="1472" ht="6.75" customHeight="1" s="118">
      <c r="A1472" s="2" t="n"/>
      <c r="B1472" s="2" t="n"/>
      <c r="C1472" s="2" t="n"/>
      <c r="D1472" s="2" t="n"/>
      <c r="E1472" s="143" t="n"/>
      <c r="K1472" s="144" t="n"/>
      <c r="L1472" s="143" t="n"/>
      <c r="AT1472" s="144" t="n"/>
      <c r="AU1472" s="8" t="n"/>
      <c r="AV1472" s="7" t="n"/>
      <c r="AW1472" s="2" t="n"/>
      <c r="AX1472" s="52" t="inlineStr">
        <is>
          <t>（30×40mm）</t>
        </is>
      </c>
      <c r="BH1472" s="2" t="n"/>
      <c r="BI1472" s="8" t="n"/>
      <c r="BJ1472" s="7" t="n"/>
      <c r="BK1472" s="2" t="n"/>
      <c r="BL1472" s="2" t="n"/>
      <c r="BM1472" s="2" t="n"/>
      <c r="BN1472" s="2" t="n"/>
      <c r="BO1472" s="2" t="n"/>
      <c r="BP1472" s="143" t="n"/>
      <c r="BV1472" s="144" t="n"/>
      <c r="BW1472" s="143" t="n"/>
      <c r="CG1472" s="144" t="n"/>
      <c r="DU1472" s="144" t="n"/>
      <c r="DV1472" s="2" t="n"/>
      <c r="DW1472" s="2" t="n"/>
      <c r="DX1472" s="2" t="n"/>
      <c r="DY1472" s="2" t="n"/>
      <c r="DZ1472" s="2" t="n"/>
      <c r="EA1472" s="2" t="n"/>
      <c r="EB1472" s="2" t="n"/>
      <c r="EC1472" s="2" t="n"/>
    </row>
    <row r="1473" ht="6.75" customHeight="1" s="118">
      <c r="A1473" s="2" t="n"/>
      <c r="B1473" s="2" t="n"/>
      <c r="C1473" s="2" t="n"/>
      <c r="D1473" s="2" t="n"/>
      <c r="E1473" s="143" t="n"/>
      <c r="K1473" s="144" t="n"/>
      <c r="L1473" s="143" t="n"/>
      <c r="AT1473" s="144" t="n"/>
      <c r="AU1473" s="8" t="n"/>
      <c r="AV1473" s="7" t="n"/>
      <c r="AW1473" s="2" t="n"/>
      <c r="BH1473" s="2" t="n"/>
      <c r="BI1473" s="8" t="n"/>
      <c r="BJ1473" s="7" t="n"/>
      <c r="BK1473" s="2" t="n"/>
      <c r="BL1473" s="2" t="n"/>
      <c r="BM1473" s="2" t="n"/>
      <c r="BN1473" s="2" t="n"/>
      <c r="BO1473" s="2" t="n"/>
      <c r="BP1473" s="143" t="n"/>
      <c r="BV1473" s="144" t="n"/>
      <c r="BW1473" s="143" t="n"/>
      <c r="CG1473" s="144" t="n"/>
      <c r="DU1473" s="144" t="n"/>
      <c r="DV1473" s="2" t="n"/>
      <c r="DW1473" s="2" t="n"/>
      <c r="DX1473" s="2" t="n"/>
      <c r="DY1473" s="2" t="n"/>
      <c r="DZ1473" s="2" t="n"/>
      <c r="EA1473" s="2" t="n"/>
      <c r="EB1473" s="2" t="n"/>
      <c r="EC1473" s="2" t="n"/>
    </row>
    <row r="1474" ht="6.75" customHeight="1" s="118">
      <c r="A1474" s="2" t="n"/>
      <c r="B1474" s="2" t="n"/>
      <c r="C1474" s="2" t="n"/>
      <c r="D1474" s="2" t="n"/>
      <c r="E1474" s="143" t="n"/>
      <c r="K1474" s="144" t="n"/>
      <c r="L1474" s="143" t="n"/>
      <c r="AT1474" s="144"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43" t="n"/>
      <c r="BV1474" s="144" t="n"/>
      <c r="BW1474" s="143" t="n"/>
      <c r="CG1474" s="144" t="n"/>
      <c r="DU1474" s="144" t="n"/>
      <c r="DV1474" s="2" t="n"/>
      <c r="DW1474" s="2" t="n"/>
      <c r="DX1474" s="2" t="n"/>
      <c r="DY1474" s="2" t="n"/>
      <c r="DZ1474" s="2" t="n"/>
      <c r="EA1474" s="2" t="n"/>
      <c r="EB1474" s="2" t="n"/>
      <c r="EC1474" s="2" t="n"/>
    </row>
    <row r="1475" ht="6.75" customHeight="1" s="118">
      <c r="A1475" s="2" t="n"/>
      <c r="B1475" s="2" t="n"/>
      <c r="C1475" s="2" t="n"/>
      <c r="D1475" s="2" t="n"/>
      <c r="E1475" s="143" t="n"/>
      <c r="K1475" s="144" t="n"/>
      <c r="L1475" s="143" t="n"/>
      <c r="AT1475" s="144"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43" t="n"/>
      <c r="BV1475" s="144" t="n"/>
      <c r="BW1475" s="143" t="n"/>
      <c r="CG1475" s="144" t="n"/>
      <c r="DU1475" s="144" t="n"/>
      <c r="DV1475" s="2" t="n"/>
      <c r="DW1475" s="2" t="n"/>
      <c r="DX1475" s="2" t="n"/>
      <c r="DY1475" s="2" t="n"/>
      <c r="DZ1475" s="2" t="n"/>
      <c r="EA1475" s="2" t="n"/>
      <c r="EB1475" s="2" t="n"/>
      <c r="EC1475" s="2" t="n"/>
    </row>
    <row r="1476" ht="4.5" customHeight="1" s="118">
      <c r="A1476" s="2" t="n"/>
      <c r="B1476" s="2" t="n"/>
      <c r="C1476" s="2" t="n"/>
      <c r="D1476" s="2" t="n"/>
      <c r="E1476" s="147" t="n"/>
      <c r="F1476" s="148" t="n"/>
      <c r="G1476" s="148" t="n"/>
      <c r="H1476" s="148" t="n"/>
      <c r="I1476" s="148" t="n"/>
      <c r="J1476" s="148" t="n"/>
      <c r="K1476" s="149" t="n"/>
      <c r="L1476" s="147" t="n"/>
      <c r="M1476" s="148" t="n"/>
      <c r="N1476" s="148" t="n"/>
      <c r="O1476" s="148" t="n"/>
      <c r="P1476" s="148" t="n"/>
      <c r="Q1476" s="148" t="n"/>
      <c r="R1476" s="148" t="n"/>
      <c r="S1476" s="148" t="n"/>
      <c r="T1476" s="148" t="n"/>
      <c r="U1476" s="148" t="n"/>
      <c r="V1476" s="148" t="n"/>
      <c r="W1476" s="148" t="n"/>
      <c r="X1476" s="148" t="n"/>
      <c r="Y1476" s="148" t="n"/>
      <c r="Z1476" s="148" t="n"/>
      <c r="AA1476" s="148" t="n"/>
      <c r="AB1476" s="148" t="n"/>
      <c r="AC1476" s="148" t="n"/>
      <c r="AD1476" s="148" t="n"/>
      <c r="AE1476" s="148" t="n"/>
      <c r="AF1476" s="148" t="n"/>
      <c r="AG1476" s="148" t="n"/>
      <c r="AH1476" s="148" t="n"/>
      <c r="AI1476" s="148" t="n"/>
      <c r="AJ1476" s="148" t="n"/>
      <c r="AK1476" s="148" t="n"/>
      <c r="AL1476" s="148" t="n"/>
      <c r="AM1476" s="148" t="n"/>
      <c r="AN1476" s="148" t="n"/>
      <c r="AO1476" s="148" t="n"/>
      <c r="AP1476" s="148" t="n"/>
      <c r="AQ1476" s="148" t="n"/>
      <c r="AR1476" s="148" t="n"/>
      <c r="AS1476" s="148" t="n"/>
      <c r="AT1476" s="149"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43" t="n"/>
      <c r="BV1476" s="144" t="n"/>
      <c r="BW1476" s="143" t="n"/>
      <c r="CG1476" s="144" t="n"/>
      <c r="DU1476" s="144" t="n"/>
      <c r="DV1476" s="2" t="n"/>
      <c r="DW1476" s="2" t="n"/>
      <c r="DX1476" s="2" t="n"/>
      <c r="DY1476" s="2" t="n"/>
      <c r="DZ1476" s="2" t="n"/>
      <c r="EA1476" s="2" t="n"/>
      <c r="EB1476" s="2" t="n"/>
      <c r="EC1476" s="2" t="n"/>
    </row>
    <row r="1477" ht="6.75" customHeight="1" s="118">
      <c r="A1477" s="2" t="n"/>
      <c r="B1477" s="2" t="n"/>
      <c r="C1477" s="2" t="n"/>
      <c r="D1477" s="2" t="n"/>
      <c r="E1477" s="153" t="inlineStr">
        <is>
          <t>生年月日</t>
        </is>
      </c>
      <c r="F1477" s="140" t="n"/>
      <c r="G1477" s="140" t="n"/>
      <c r="H1477" s="140" t="n"/>
      <c r="I1477" s="140" t="n"/>
      <c r="J1477" s="140" t="n"/>
      <c r="K1477" s="141" t="n"/>
      <c r="L1477" s="155" t="inlineStr">
        <is>
          <t>昭和 ・ 平成</t>
        </is>
      </c>
      <c r="M1477" s="140" t="n"/>
      <c r="N1477" s="140" t="n"/>
      <c r="O1477" s="140" t="n"/>
      <c r="P1477" s="140" t="n"/>
      <c r="Q1477" s="140" t="n"/>
      <c r="R1477" s="140" t="n"/>
      <c r="S1477" s="140" t="n"/>
      <c r="T1477" s="140" t="n"/>
      <c r="U1477" s="140" t="n"/>
      <c r="V1477" s="156">
        <f>計算!$D$19</f>
        <v/>
      </c>
      <c r="W1477" s="140" t="n"/>
      <c r="X1477" s="157" t="inlineStr">
        <is>
          <t>年</t>
        </is>
      </c>
      <c r="Y1477" s="140" t="n"/>
      <c r="Z1477" s="158">
        <f>計算!$E$19</f>
        <v/>
      </c>
      <c r="AA1477" s="140" t="n"/>
      <c r="AB1477" s="140" t="n"/>
      <c r="AC1477" s="157" t="inlineStr">
        <is>
          <t>月</t>
        </is>
      </c>
      <c r="AD1477" s="140" t="n"/>
      <c r="AE1477" s="158">
        <f>計算!$F$19</f>
        <v/>
      </c>
      <c r="AF1477" s="140" t="n"/>
      <c r="AG1477" s="140" t="n"/>
      <c r="AH1477" s="157" t="inlineStr">
        <is>
          <t>日　生 （満</t>
        </is>
      </c>
      <c r="AI1477" s="140" t="n"/>
      <c r="AJ1477" s="140" t="n"/>
      <c r="AK1477" s="140" t="n"/>
      <c r="AL1477" s="140" t="n"/>
      <c r="AM1477" s="140" t="n"/>
      <c r="AN1477" s="140" t="n"/>
      <c r="AO1477" s="140" t="n"/>
      <c r="AP1477" s="159">
        <f>計算!$G$19</f>
        <v/>
      </c>
      <c r="AQ1477" s="140" t="n"/>
      <c r="AR1477" s="160" t="inlineStr">
        <is>
          <t>歳）</t>
        </is>
      </c>
      <c r="AS1477" s="140" t="n"/>
      <c r="AT1477" s="141"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43" t="n"/>
      <c r="BV1477" s="144" t="n"/>
      <c r="BW1477" s="143" t="n"/>
      <c r="CG1477" s="144" t="n"/>
      <c r="DU1477" s="144" t="n"/>
      <c r="DV1477" s="2" t="n"/>
      <c r="DW1477" s="2" t="n"/>
      <c r="DX1477" s="2" t="n"/>
      <c r="DY1477" s="2" t="n"/>
      <c r="DZ1477" s="2" t="n"/>
      <c r="EA1477" s="2" t="n"/>
      <c r="EB1477" s="2" t="n"/>
      <c r="EC1477" s="2" t="n"/>
    </row>
    <row r="1478" ht="6.75" customHeight="1" s="118">
      <c r="A1478" s="2" t="n"/>
      <c r="B1478" s="2" t="n"/>
      <c r="C1478" s="2" t="n"/>
      <c r="D1478" s="2" t="n"/>
      <c r="E1478" s="143" t="n"/>
      <c r="K1478" s="144" t="n"/>
      <c r="L1478" s="143" t="n"/>
      <c r="AT1478" s="144"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43" t="n"/>
      <c r="BV1478" s="144" t="n"/>
      <c r="BW1478" s="143" t="n"/>
      <c r="CG1478" s="144" t="n"/>
      <c r="DU1478" s="144" t="n"/>
      <c r="DV1478" s="2" t="n"/>
      <c r="DW1478" s="2" t="n"/>
      <c r="DX1478" s="2" t="n"/>
      <c r="DY1478" s="2" t="n"/>
      <c r="DZ1478" s="2" t="n"/>
      <c r="EA1478" s="2" t="n"/>
      <c r="EB1478" s="2" t="n"/>
      <c r="EC1478" s="2" t="n"/>
    </row>
    <row r="1479" ht="6.75" customHeight="1" s="118">
      <c r="A1479" s="2" t="n"/>
      <c r="B1479" s="2" t="n"/>
      <c r="C1479" s="2" t="n"/>
      <c r="D1479" s="2" t="n"/>
      <c r="E1479" s="143" t="n"/>
      <c r="K1479" s="144" t="n"/>
      <c r="L1479" s="143" t="n"/>
      <c r="AT1479" s="144"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43" t="n"/>
      <c r="BV1479" s="144" t="n"/>
      <c r="BW1479" s="143" t="n"/>
      <c r="CG1479" s="144" t="n"/>
      <c r="DU1479" s="144" t="n"/>
      <c r="DV1479" s="2" t="n"/>
      <c r="DW1479" s="2" t="n"/>
      <c r="DX1479" s="2" t="n"/>
      <c r="DY1479" s="2" t="n"/>
      <c r="DZ1479" s="2" t="n"/>
      <c r="EA1479" s="2" t="n"/>
      <c r="EB1479" s="2" t="n"/>
      <c r="EC1479" s="2" t="n"/>
    </row>
    <row r="1480" ht="3.75" customHeight="1" s="118">
      <c r="A1480" s="2" t="n"/>
      <c r="B1480" s="2" t="n"/>
      <c r="C1480" s="2" t="n"/>
      <c r="D1480" s="2" t="n"/>
      <c r="E1480" s="147" t="n"/>
      <c r="F1480" s="148" t="n"/>
      <c r="G1480" s="148" t="n"/>
      <c r="H1480" s="148" t="n"/>
      <c r="I1480" s="148" t="n"/>
      <c r="J1480" s="148" t="n"/>
      <c r="K1480" s="149" t="n"/>
      <c r="L1480" s="147" t="n"/>
      <c r="M1480" s="148" t="n"/>
      <c r="N1480" s="148" t="n"/>
      <c r="O1480" s="148" t="n"/>
      <c r="P1480" s="148" t="n"/>
      <c r="Q1480" s="148" t="n"/>
      <c r="R1480" s="148" t="n"/>
      <c r="S1480" s="148" t="n"/>
      <c r="T1480" s="148" t="n"/>
      <c r="U1480" s="148" t="n"/>
      <c r="X1480" s="148" t="n"/>
      <c r="Y1480" s="148" t="n"/>
      <c r="AC1480" s="148" t="n"/>
      <c r="AD1480" s="148" t="n"/>
      <c r="AH1480" s="148" t="n"/>
      <c r="AI1480" s="148" t="n"/>
      <c r="AJ1480" s="148" t="n"/>
      <c r="AK1480" s="148" t="n"/>
      <c r="AL1480" s="148" t="n"/>
      <c r="AM1480" s="148" t="n"/>
      <c r="AN1480" s="148" t="n"/>
      <c r="AO1480" s="148" t="n"/>
      <c r="AP1480" s="148" t="n"/>
      <c r="AQ1480" s="148" t="n"/>
      <c r="AR1480" s="148" t="n"/>
      <c r="AS1480" s="148" t="n"/>
      <c r="AT1480" s="149"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43" t="n"/>
      <c r="BV1480" s="144" t="n"/>
      <c r="BW1480" s="143" t="n"/>
      <c r="CG1480" s="144" t="n"/>
      <c r="DU1480" s="144" t="n"/>
      <c r="DV1480" s="2" t="n"/>
      <c r="DW1480" s="2" t="n"/>
      <c r="DX1480" s="2" t="n"/>
      <c r="DY1480" s="2" t="n"/>
      <c r="DZ1480" s="2" t="n"/>
      <c r="EA1480" s="2" t="n"/>
      <c r="EB1480" s="2" t="n"/>
      <c r="EC1480" s="2" t="n"/>
    </row>
    <row r="1481" ht="6.75" customHeight="1" s="118">
      <c r="A1481" s="2" t="n"/>
      <c r="B1481" s="2" t="n"/>
      <c r="C1481" s="2" t="n"/>
      <c r="D1481" s="2" t="n"/>
      <c r="E1481" s="161" t="inlineStr">
        <is>
          <t>ふ り が な</t>
        </is>
      </c>
      <c r="F1481" s="140" t="n"/>
      <c r="G1481" s="140" t="n"/>
      <c r="H1481" s="140" t="n"/>
      <c r="I1481" s="140" t="n"/>
      <c r="J1481" s="140" t="n"/>
      <c r="K1481" s="141" t="n"/>
      <c r="L1481" s="162">
        <f>計算!$J$19</f>
        <v/>
      </c>
      <c r="M1481" s="140" t="n"/>
      <c r="N1481" s="140" t="n"/>
      <c r="O1481" s="140" t="n"/>
      <c r="P1481" s="140" t="n"/>
      <c r="Q1481" s="140" t="n"/>
      <c r="R1481" s="140" t="n"/>
      <c r="S1481" s="140" t="n"/>
      <c r="T1481" s="140" t="n"/>
      <c r="U1481" s="140" t="n"/>
      <c r="V1481" s="140" t="n"/>
      <c r="W1481" s="140" t="n"/>
      <c r="X1481" s="140" t="n"/>
      <c r="Y1481" s="140" t="n"/>
      <c r="Z1481" s="140" t="n"/>
      <c r="AA1481" s="140" t="n"/>
      <c r="AB1481" s="140" t="n"/>
      <c r="AC1481" s="140" t="n"/>
      <c r="AD1481" s="140" t="n"/>
      <c r="AE1481" s="140" t="n"/>
      <c r="AF1481" s="140" t="n"/>
      <c r="AG1481" s="140" t="n"/>
      <c r="AH1481" s="140" t="n"/>
      <c r="AI1481" s="140" t="n"/>
      <c r="AJ1481" s="140" t="n"/>
      <c r="AK1481" s="140" t="n"/>
      <c r="AL1481" s="140" t="n"/>
      <c r="AM1481" s="140" t="n"/>
      <c r="AN1481" s="140" t="n"/>
      <c r="AO1481" s="140" t="n"/>
      <c r="AP1481" s="140" t="n"/>
      <c r="AQ1481" s="140" t="n"/>
      <c r="AR1481" s="140" t="n"/>
      <c r="AS1481" s="140" t="n"/>
      <c r="AT1481" s="140" t="n"/>
      <c r="AU1481" s="140" t="n"/>
      <c r="AV1481" s="140" t="n"/>
      <c r="AW1481" s="140" t="n"/>
      <c r="AX1481" s="140" t="n"/>
      <c r="AY1481" s="140" t="n"/>
      <c r="AZ1481" s="140" t="n"/>
      <c r="BA1481" s="140" t="n"/>
      <c r="BB1481" s="140" t="n"/>
      <c r="BC1481" s="140" t="n"/>
      <c r="BD1481" s="140" t="n"/>
      <c r="BE1481" s="140" t="n"/>
      <c r="BF1481" s="140" t="n"/>
      <c r="BG1481" s="140" t="n"/>
      <c r="BH1481" s="140" t="n"/>
      <c r="BI1481" s="141" t="n"/>
      <c r="BJ1481" s="2" t="n"/>
      <c r="BK1481" s="2" t="n"/>
      <c r="BL1481" s="2" t="n"/>
      <c r="BM1481" s="2" t="n"/>
      <c r="BN1481" s="2" t="n"/>
      <c r="BO1481" s="2" t="n"/>
      <c r="BP1481" s="143" t="n"/>
      <c r="BV1481" s="144" t="n"/>
      <c r="BW1481" s="143" t="n"/>
      <c r="CG1481" s="144" t="n"/>
      <c r="DU1481" s="144" t="n"/>
      <c r="DV1481" s="2" t="n"/>
      <c r="DW1481" s="2" t="n"/>
      <c r="DX1481" s="2" t="n"/>
      <c r="DY1481" s="2" t="n"/>
      <c r="DZ1481" s="2" t="n"/>
      <c r="EA1481" s="2" t="n"/>
      <c r="EB1481" s="2" t="n"/>
      <c r="EC1481" s="2" t="n"/>
    </row>
    <row r="1482" ht="6.75" customHeight="1" s="118">
      <c r="A1482" s="2" t="n"/>
      <c r="B1482" s="2" t="n"/>
      <c r="C1482" s="2" t="n"/>
      <c r="D1482" s="2" t="n"/>
      <c r="E1482" s="143" t="n"/>
      <c r="K1482" s="144" t="n"/>
      <c r="BI1482" s="144" t="n"/>
      <c r="BJ1482" s="2" t="n"/>
      <c r="BK1482" s="2" t="n"/>
      <c r="BL1482" s="2" t="n"/>
      <c r="BM1482" s="2" t="n"/>
      <c r="BN1482" s="2" t="n"/>
      <c r="BO1482" s="2" t="n"/>
      <c r="BP1482" s="143" t="n"/>
      <c r="BV1482" s="144" t="n"/>
      <c r="BW1482" s="143" t="n"/>
      <c r="CG1482" s="144" t="n"/>
      <c r="DU1482" s="144" t="n"/>
      <c r="DV1482" s="2" t="n"/>
      <c r="DW1482" s="2" t="n"/>
      <c r="DX1482" s="2" t="n"/>
      <c r="DY1482" s="2" t="n"/>
      <c r="DZ1482" s="2" t="n"/>
      <c r="EA1482" s="2" t="n"/>
      <c r="EB1482" s="2" t="n"/>
      <c r="EC1482" s="2" t="n"/>
    </row>
    <row r="1483" ht="6.75" customHeight="1" s="118">
      <c r="A1483" s="2" t="n"/>
      <c r="B1483" s="2" t="n"/>
      <c r="C1483" s="2" t="n"/>
      <c r="D1483" s="2" t="n"/>
      <c r="E1483" s="163" t="n"/>
      <c r="F1483" s="164" t="n"/>
      <c r="G1483" s="164" t="n"/>
      <c r="H1483" s="164" t="n"/>
      <c r="I1483" s="164" t="n"/>
      <c r="J1483" s="164" t="n"/>
      <c r="K1483" s="165" t="n"/>
      <c r="L1483" s="164" t="n"/>
      <c r="M1483" s="164" t="n"/>
      <c r="N1483" s="164" t="n"/>
      <c r="O1483" s="164" t="n"/>
      <c r="P1483" s="164" t="n"/>
      <c r="Q1483" s="164" t="n"/>
      <c r="R1483" s="164" t="n"/>
      <c r="S1483" s="164" t="n"/>
      <c r="T1483" s="164" t="n"/>
      <c r="U1483" s="164" t="n"/>
      <c r="V1483" s="164" t="n"/>
      <c r="W1483" s="164" t="n"/>
      <c r="X1483" s="164" t="n"/>
      <c r="Y1483" s="164" t="n"/>
      <c r="Z1483" s="164" t="n"/>
      <c r="AA1483" s="164" t="n"/>
      <c r="AB1483" s="164" t="n"/>
      <c r="AC1483" s="164" t="n"/>
      <c r="AD1483" s="164" t="n"/>
      <c r="AE1483" s="164" t="n"/>
      <c r="AF1483" s="164" t="n"/>
      <c r="AG1483" s="164" t="n"/>
      <c r="AH1483" s="164" t="n"/>
      <c r="AI1483" s="164" t="n"/>
      <c r="AJ1483" s="164" t="n"/>
      <c r="AK1483" s="164" t="n"/>
      <c r="AL1483" s="164" t="n"/>
      <c r="AM1483" s="164" t="n"/>
      <c r="AN1483" s="164" t="n"/>
      <c r="AO1483" s="164" t="n"/>
      <c r="AP1483" s="164" t="n"/>
      <c r="AQ1483" s="164" t="n"/>
      <c r="AR1483" s="164" t="n"/>
      <c r="AS1483" s="164" t="n"/>
      <c r="AT1483" s="164" t="n"/>
      <c r="AU1483" s="164" t="n"/>
      <c r="AV1483" s="164" t="n"/>
      <c r="AW1483" s="164" t="n"/>
      <c r="AX1483" s="164" t="n"/>
      <c r="AY1483" s="164" t="n"/>
      <c r="AZ1483" s="164" t="n"/>
      <c r="BA1483" s="164" t="n"/>
      <c r="BB1483" s="164" t="n"/>
      <c r="BC1483" s="164" t="n"/>
      <c r="BD1483" s="164" t="n"/>
      <c r="BE1483" s="164" t="n"/>
      <c r="BF1483" s="164" t="n"/>
      <c r="BG1483" s="164" t="n"/>
      <c r="BH1483" s="164" t="n"/>
      <c r="BI1483" s="165" t="n"/>
      <c r="BJ1483" s="2" t="n"/>
      <c r="BK1483" s="2" t="n"/>
      <c r="BL1483" s="2" t="n"/>
      <c r="BM1483" s="2" t="n"/>
      <c r="BN1483" s="2" t="n"/>
      <c r="BO1483" s="2" t="n"/>
      <c r="BP1483" s="143" t="n"/>
      <c r="BV1483" s="144" t="n"/>
      <c r="BW1483" s="143" t="n"/>
      <c r="CG1483" s="144" t="n"/>
      <c r="DU1483" s="144" t="n"/>
      <c r="DV1483" s="2" t="n"/>
      <c r="DW1483" s="2" t="n"/>
      <c r="DX1483" s="2" t="n"/>
      <c r="DY1483" s="2" t="n"/>
      <c r="DZ1483" s="2" t="n"/>
      <c r="EA1483" s="2" t="n"/>
      <c r="EB1483" s="2" t="n"/>
      <c r="EC1483" s="2" t="n"/>
    </row>
    <row r="1484" ht="6.75" customHeight="1" s="118">
      <c r="A1484" s="2" t="n"/>
      <c r="B1484" s="2" t="n"/>
      <c r="C1484" s="2" t="n"/>
      <c r="D1484" s="2" t="n"/>
      <c r="E1484" s="166" t="inlineStr">
        <is>
          <t>現住所</t>
        </is>
      </c>
      <c r="F1484" s="167" t="n"/>
      <c r="G1484" s="167" t="n"/>
      <c r="H1484" s="167" t="n"/>
      <c r="I1484" s="167" t="n"/>
      <c r="J1484" s="167" t="n"/>
      <c r="K1484" s="168" t="n"/>
      <c r="L1484" s="107" t="inlineStr">
        <is>
          <t>〒</t>
        </is>
      </c>
      <c r="M1484" s="167" t="n"/>
      <c r="N1484" s="167" t="n"/>
      <c r="O1484" s="167" t="n"/>
      <c r="P1484" s="169">
        <f>計算!$H$19</f>
        <v/>
      </c>
      <c r="Q1484" s="167" t="n"/>
      <c r="R1484" s="167" t="n"/>
      <c r="S1484" s="167" t="n"/>
      <c r="T1484" s="167" t="n"/>
      <c r="U1484" s="167" t="n"/>
      <c r="V1484" s="167" t="n"/>
      <c r="W1484" s="167" t="n"/>
      <c r="X1484" s="167" t="n"/>
      <c r="Y1484" s="167" t="n"/>
      <c r="Z1484" s="167" t="n"/>
      <c r="AA1484" s="167" t="n"/>
      <c r="AB1484" s="167" t="n"/>
      <c r="AC1484" s="167" t="n"/>
      <c r="AD1484" s="167" t="n"/>
      <c r="AE1484" s="167" t="n"/>
      <c r="AF1484" s="167" t="n"/>
      <c r="AG1484" s="167" t="n"/>
      <c r="AH1484" s="167" t="n"/>
      <c r="AI1484" s="167" t="n"/>
      <c r="AJ1484" s="167"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43" t="n"/>
      <c r="BV1484" s="144" t="n"/>
      <c r="BW1484" s="143" t="n"/>
      <c r="CG1484" s="144" t="n"/>
      <c r="DU1484" s="144" t="n"/>
      <c r="DV1484" s="2" t="n"/>
      <c r="DW1484" s="2" t="n"/>
      <c r="DX1484" s="2" t="n"/>
      <c r="DY1484" s="2" t="n"/>
      <c r="DZ1484" s="2" t="n"/>
      <c r="EA1484" s="2" t="n"/>
      <c r="EB1484" s="2" t="n"/>
      <c r="EC1484" s="2" t="n"/>
    </row>
    <row r="1485" ht="4.5" customHeight="1" s="118">
      <c r="A1485" s="2" t="n"/>
      <c r="B1485" s="2" t="n"/>
      <c r="C1485" s="2" t="n"/>
      <c r="D1485" s="2" t="n"/>
      <c r="E1485" s="143" t="n"/>
      <c r="K1485" s="144" t="n"/>
      <c r="L1485" s="143"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47" t="n"/>
      <c r="BQ1485" s="148" t="n"/>
      <c r="BR1485" s="148" t="n"/>
      <c r="BS1485" s="148" t="n"/>
      <c r="BT1485" s="148" t="n"/>
      <c r="BU1485" s="148" t="n"/>
      <c r="BV1485" s="149" t="n"/>
      <c r="BW1485" s="147" t="n"/>
      <c r="BX1485" s="148" t="n"/>
      <c r="BY1485" s="148" t="n"/>
      <c r="BZ1485" s="148" t="n"/>
      <c r="CA1485" s="148" t="n"/>
      <c r="CB1485" s="148" t="n"/>
      <c r="CC1485" s="148" t="n"/>
      <c r="CD1485" s="148" t="n"/>
      <c r="CE1485" s="148" t="n"/>
      <c r="CF1485" s="148" t="n"/>
      <c r="CG1485" s="149" t="n"/>
      <c r="DU1485" s="144" t="n"/>
      <c r="DV1485" s="2" t="n"/>
      <c r="DW1485" s="2" t="n"/>
      <c r="DX1485" s="2" t="n"/>
      <c r="DY1485" s="2" t="n"/>
      <c r="DZ1485" s="2" t="n"/>
      <c r="EA1485" s="2" t="n"/>
      <c r="EB1485" s="2" t="n"/>
      <c r="EC1485" s="2" t="n"/>
    </row>
    <row r="1486" ht="6.75" customHeight="1" s="118">
      <c r="A1486" s="2" t="n"/>
      <c r="B1486" s="2" t="n"/>
      <c r="C1486" s="2" t="n"/>
      <c r="D1486" s="2" t="n"/>
      <c r="E1486" s="143" t="n"/>
      <c r="K1486" s="144" t="n"/>
      <c r="L1486" s="143"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0" t="inlineStr">
        <is>
          <t>校内外の諸活動</t>
        </is>
      </c>
      <c r="BQ1486" s="140" t="n"/>
      <c r="BR1486" s="140" t="n"/>
      <c r="BS1486" s="140" t="n"/>
      <c r="BT1486" s="140" t="n"/>
      <c r="BU1486" s="140" t="n"/>
      <c r="BV1486" s="141" t="n"/>
      <c r="BW1486" s="171">
        <f>計算!$AQ$19</f>
        <v/>
      </c>
      <c r="BX1486" s="140" t="n"/>
      <c r="BY1486" s="140" t="n"/>
      <c r="BZ1486" s="140" t="n"/>
      <c r="CA1486" s="140" t="n"/>
      <c r="CB1486" s="140" t="n"/>
      <c r="CC1486" s="140" t="n"/>
      <c r="CD1486" s="140" t="n"/>
      <c r="CE1486" s="140" t="n"/>
      <c r="CF1486" s="140" t="n"/>
      <c r="CG1486" s="140" t="n"/>
      <c r="CH1486" s="140" t="n"/>
      <c r="CI1486" s="140" t="n"/>
      <c r="CJ1486" s="140" t="n"/>
      <c r="CK1486" s="140" t="n"/>
      <c r="CL1486" s="140" t="n"/>
      <c r="CM1486" s="140" t="n"/>
      <c r="CN1486" s="140" t="n"/>
      <c r="CO1486" s="140" t="n"/>
      <c r="CP1486" s="140" t="n"/>
      <c r="CQ1486" s="140" t="n"/>
      <c r="CR1486" s="140" t="n"/>
      <c r="CS1486" s="140" t="n"/>
      <c r="CT1486" s="140" t="n"/>
      <c r="CU1486" s="140" t="n"/>
      <c r="CV1486" s="140" t="n"/>
      <c r="CW1486" s="140" t="n"/>
      <c r="CX1486" s="140" t="n"/>
      <c r="CY1486" s="140" t="n"/>
      <c r="CZ1486" s="140" t="n"/>
      <c r="DA1486" s="140" t="n"/>
      <c r="DB1486" s="140" t="n"/>
      <c r="DC1486" s="140" t="n"/>
      <c r="DD1486" s="140" t="n"/>
      <c r="DE1486" s="140" t="n"/>
      <c r="DF1486" s="140" t="n"/>
      <c r="DG1486" s="140" t="n"/>
      <c r="DH1486" s="140" t="n"/>
      <c r="DI1486" s="140" t="n"/>
      <c r="DJ1486" s="140" t="n"/>
      <c r="DK1486" s="140" t="n"/>
      <c r="DL1486" s="140" t="n"/>
      <c r="DM1486" s="140" t="n"/>
      <c r="DN1486" s="140" t="n"/>
      <c r="DO1486" s="140" t="n"/>
      <c r="DP1486" s="140" t="n"/>
      <c r="DQ1486" s="140" t="n"/>
      <c r="DR1486" s="140" t="n"/>
      <c r="DS1486" s="140" t="n"/>
      <c r="DT1486" s="140" t="n"/>
      <c r="DU1486" s="141" t="n"/>
      <c r="DV1486" s="7" t="n"/>
      <c r="DW1486" s="2" t="n"/>
      <c r="DX1486" s="2" t="n"/>
      <c r="DY1486" s="2" t="n"/>
      <c r="DZ1486" s="2" t="n"/>
      <c r="EA1486" s="2" t="n"/>
      <c r="EB1486" s="2" t="n"/>
      <c r="EC1486" s="2" t="n"/>
    </row>
    <row r="1487" ht="6.75" customHeight="1" s="118">
      <c r="A1487" s="2" t="n"/>
      <c r="B1487" s="2" t="n"/>
      <c r="C1487" s="2" t="n"/>
      <c r="D1487" s="2" t="n"/>
      <c r="E1487" s="143" t="n"/>
      <c r="K1487" s="144" t="n"/>
      <c r="L1487" s="172">
        <f>計算!$I$19</f>
        <v/>
      </c>
      <c r="BI1487" s="144" t="n"/>
      <c r="BJ1487" s="2" t="n"/>
      <c r="BK1487" s="2" t="n"/>
      <c r="BL1487" s="2" t="n"/>
      <c r="BM1487" s="2" t="n"/>
      <c r="BN1487" s="2" t="n"/>
      <c r="BO1487" s="2" t="n"/>
      <c r="BP1487" s="143" t="n"/>
      <c r="BV1487" s="144" t="n"/>
      <c r="DU1487" s="144" t="n"/>
      <c r="DV1487" s="7" t="n"/>
      <c r="DW1487" s="2" t="n"/>
      <c r="DX1487" s="2" t="n"/>
      <c r="DY1487" s="2" t="n"/>
      <c r="DZ1487" s="2" t="n"/>
      <c r="EA1487" s="2" t="n"/>
      <c r="EB1487" s="2" t="n"/>
      <c r="EC1487" s="2" t="n"/>
    </row>
    <row r="1488" ht="6.75" customHeight="1" s="118">
      <c r="A1488" s="2" t="n"/>
      <c r="B1488" s="2" t="n"/>
      <c r="C1488" s="2" t="n"/>
      <c r="D1488" s="2" t="n"/>
      <c r="E1488" s="143" t="n"/>
      <c r="K1488" s="144" t="n"/>
      <c r="L1488" s="143" t="n"/>
      <c r="BI1488" s="144" t="n"/>
      <c r="BJ1488" s="2" t="n"/>
      <c r="BK1488" s="2" t="n"/>
      <c r="BL1488" s="2" t="n"/>
      <c r="BM1488" s="2" t="n"/>
      <c r="BN1488" s="2" t="n"/>
      <c r="BO1488" s="2" t="n"/>
      <c r="BP1488" s="143" t="n"/>
      <c r="BV1488" s="144" t="n"/>
      <c r="DU1488" s="144" t="n"/>
      <c r="DV1488" s="7" t="n"/>
      <c r="DW1488" s="2" t="n"/>
      <c r="DX1488" s="2" t="n"/>
      <c r="DY1488" s="2" t="n"/>
      <c r="DZ1488" s="2" t="n"/>
      <c r="EA1488" s="2" t="n"/>
      <c r="EB1488" s="2" t="n"/>
      <c r="EC1488" s="2" t="n"/>
    </row>
    <row r="1489" ht="6.75" customHeight="1" s="118">
      <c r="A1489" s="2" t="n"/>
      <c r="B1489" s="2" t="n"/>
      <c r="C1489" s="2" t="n"/>
      <c r="D1489" s="2" t="n"/>
      <c r="E1489" s="147" t="n"/>
      <c r="F1489" s="148" t="n"/>
      <c r="G1489" s="148" t="n"/>
      <c r="H1489" s="148" t="n"/>
      <c r="I1489" s="148" t="n"/>
      <c r="J1489" s="148" t="n"/>
      <c r="K1489" s="149" t="n"/>
      <c r="L1489" s="147" t="n"/>
      <c r="M1489" s="148" t="n"/>
      <c r="N1489" s="148" t="n"/>
      <c r="O1489" s="148" t="n"/>
      <c r="P1489" s="148" t="n"/>
      <c r="Q1489" s="148" t="n"/>
      <c r="R1489" s="148" t="n"/>
      <c r="S1489" s="148" t="n"/>
      <c r="T1489" s="148" t="n"/>
      <c r="U1489" s="148" t="n"/>
      <c r="V1489" s="148" t="n"/>
      <c r="W1489" s="148" t="n"/>
      <c r="X1489" s="148" t="n"/>
      <c r="Y1489" s="148" t="n"/>
      <c r="Z1489" s="148" t="n"/>
      <c r="AA1489" s="148" t="n"/>
      <c r="AB1489" s="148" t="n"/>
      <c r="AC1489" s="148" t="n"/>
      <c r="AD1489" s="148" t="n"/>
      <c r="AE1489" s="148" t="n"/>
      <c r="AF1489" s="148" t="n"/>
      <c r="AG1489" s="148" t="n"/>
      <c r="AH1489" s="148" t="n"/>
      <c r="AI1489" s="148" t="n"/>
      <c r="AJ1489" s="148" t="n"/>
      <c r="AK1489" s="148" t="n"/>
      <c r="AL1489" s="148" t="n"/>
      <c r="AM1489" s="148" t="n"/>
      <c r="AN1489" s="148" t="n"/>
      <c r="AO1489" s="148" t="n"/>
      <c r="AP1489" s="148" t="n"/>
      <c r="AQ1489" s="148" t="n"/>
      <c r="AR1489" s="148" t="n"/>
      <c r="AS1489" s="148" t="n"/>
      <c r="AT1489" s="148" t="n"/>
      <c r="AU1489" s="148" t="n"/>
      <c r="AV1489" s="148" t="n"/>
      <c r="AW1489" s="148" t="n"/>
      <c r="AX1489" s="148" t="n"/>
      <c r="AY1489" s="148" t="n"/>
      <c r="AZ1489" s="148" t="n"/>
      <c r="BA1489" s="148" t="n"/>
      <c r="BB1489" s="148" t="n"/>
      <c r="BC1489" s="148" t="n"/>
      <c r="BD1489" s="148" t="n"/>
      <c r="BE1489" s="148" t="n"/>
      <c r="BF1489" s="148" t="n"/>
      <c r="BG1489" s="148" t="n"/>
      <c r="BH1489" s="148" t="n"/>
      <c r="BI1489" s="149" t="n"/>
      <c r="BJ1489" s="2" t="n"/>
      <c r="BK1489" s="2" t="n"/>
      <c r="BL1489" s="2" t="n"/>
      <c r="BM1489" s="2" t="n"/>
      <c r="BN1489" s="2" t="n"/>
      <c r="BO1489" s="2" t="n"/>
      <c r="BP1489" s="143" t="n"/>
      <c r="BV1489" s="144" t="n"/>
      <c r="DU1489" s="144" t="n"/>
      <c r="DV1489" s="7" t="n"/>
      <c r="DW1489" s="2" t="n"/>
      <c r="DX1489" s="2" t="n"/>
      <c r="DY1489" s="2" t="n"/>
      <c r="DZ1489" s="2" t="n"/>
      <c r="EA1489" s="2" t="n"/>
      <c r="EB1489" s="2" t="n"/>
      <c r="EC1489" s="2" t="n"/>
    </row>
    <row r="1490" ht="6.75" customHeight="1" s="118">
      <c r="A1490" s="2" t="n"/>
      <c r="B1490" s="2" t="n"/>
      <c r="C1490" s="2" t="n"/>
      <c r="D1490" s="2" t="n"/>
      <c r="E1490" s="161" t="inlineStr">
        <is>
          <t>ふ り が な</t>
        </is>
      </c>
      <c r="F1490" s="140" t="n"/>
      <c r="G1490" s="140" t="n"/>
      <c r="H1490" s="140" t="n"/>
      <c r="I1490" s="140" t="n"/>
      <c r="J1490" s="140" t="n"/>
      <c r="K1490" s="141" t="n"/>
      <c r="L1490" s="162">
        <f>計算!$M$19</f>
        <v/>
      </c>
      <c r="M1490" s="140" t="n"/>
      <c r="N1490" s="140" t="n"/>
      <c r="O1490" s="140" t="n"/>
      <c r="P1490" s="140" t="n"/>
      <c r="Q1490" s="140" t="n"/>
      <c r="R1490" s="140" t="n"/>
      <c r="S1490" s="140" t="n"/>
      <c r="T1490" s="140" t="n"/>
      <c r="U1490" s="140" t="n"/>
      <c r="V1490" s="140" t="n"/>
      <c r="W1490" s="140" t="n"/>
      <c r="X1490" s="140" t="n"/>
      <c r="Y1490" s="140" t="n"/>
      <c r="Z1490" s="140" t="n"/>
      <c r="AA1490" s="140" t="n"/>
      <c r="AB1490" s="140" t="n"/>
      <c r="AC1490" s="140" t="n"/>
      <c r="AD1490" s="140" t="n"/>
      <c r="AE1490" s="140" t="n"/>
      <c r="AF1490" s="140" t="n"/>
      <c r="AG1490" s="140" t="n"/>
      <c r="AH1490" s="140" t="n"/>
      <c r="AI1490" s="140" t="n"/>
      <c r="AJ1490" s="140" t="n"/>
      <c r="AK1490" s="140" t="n"/>
      <c r="AL1490" s="140" t="n"/>
      <c r="AM1490" s="140" t="n"/>
      <c r="AN1490" s="140" t="n"/>
      <c r="AO1490" s="140" t="n"/>
      <c r="AP1490" s="140" t="n"/>
      <c r="AQ1490" s="140" t="n"/>
      <c r="AR1490" s="140" t="n"/>
      <c r="AS1490" s="140" t="n"/>
      <c r="AT1490" s="140" t="n"/>
      <c r="AU1490" s="140" t="n"/>
      <c r="AV1490" s="140" t="n"/>
      <c r="AW1490" s="140" t="n"/>
      <c r="AX1490" s="140" t="n"/>
      <c r="AY1490" s="140" t="n"/>
      <c r="AZ1490" s="140" t="n"/>
      <c r="BA1490" s="140" t="n"/>
      <c r="BB1490" s="140" t="n"/>
      <c r="BC1490" s="140" t="n"/>
      <c r="BD1490" s="140" t="n"/>
      <c r="BE1490" s="140" t="n"/>
      <c r="BF1490" s="140" t="n"/>
      <c r="BG1490" s="140" t="n"/>
      <c r="BH1490" s="140" t="n"/>
      <c r="BI1490" s="141" t="n"/>
      <c r="BJ1490" s="2" t="n"/>
      <c r="BK1490" s="2" t="n"/>
      <c r="BL1490" s="2" t="n"/>
      <c r="BM1490" s="2" t="n"/>
      <c r="BN1490" s="2" t="n"/>
      <c r="BO1490" s="2" t="n"/>
      <c r="BP1490" s="143" t="n"/>
      <c r="BV1490" s="144" t="n"/>
      <c r="DU1490" s="144" t="n"/>
      <c r="DV1490" s="7" t="n"/>
      <c r="DW1490" s="2" t="n"/>
      <c r="DX1490" s="2" t="n"/>
      <c r="DY1490" s="2" t="n"/>
      <c r="DZ1490" s="2" t="n"/>
      <c r="EA1490" s="2" t="n"/>
      <c r="EB1490" s="2" t="n"/>
      <c r="EC1490" s="2" t="n"/>
    </row>
    <row r="1491" ht="6.75" customHeight="1" s="118">
      <c r="A1491" s="2" t="n"/>
      <c r="B1491" s="2" t="n"/>
      <c r="C1491" s="2" t="n"/>
      <c r="D1491" s="2" t="n"/>
      <c r="E1491" s="143" t="n"/>
      <c r="K1491" s="144" t="n"/>
      <c r="BI1491" s="144" t="n"/>
      <c r="BJ1491" s="2" t="n"/>
      <c r="BK1491" s="2" t="n"/>
      <c r="BL1491" s="2" t="n"/>
      <c r="BM1491" s="2" t="n"/>
      <c r="BN1491" s="2" t="n"/>
      <c r="BO1491" s="2" t="n"/>
      <c r="BP1491" s="143" t="n"/>
      <c r="BV1491" s="144" t="n"/>
      <c r="DU1491" s="144" t="n"/>
      <c r="DV1491" s="7" t="n"/>
      <c r="DW1491" s="2" t="n"/>
      <c r="DX1491" s="2" t="n"/>
      <c r="DY1491" s="2" t="n"/>
      <c r="DZ1491" s="2" t="n"/>
      <c r="EA1491" s="2" t="n"/>
      <c r="EB1491" s="2" t="n"/>
      <c r="EC1491" s="2" t="n"/>
    </row>
    <row r="1492" ht="6.75" customHeight="1" s="118">
      <c r="A1492" s="2" t="n"/>
      <c r="B1492" s="2" t="n"/>
      <c r="C1492" s="2" t="n"/>
      <c r="D1492" s="2" t="n"/>
      <c r="E1492" s="163" t="n"/>
      <c r="F1492" s="164" t="n"/>
      <c r="G1492" s="164" t="n"/>
      <c r="H1492" s="164" t="n"/>
      <c r="I1492" s="164" t="n"/>
      <c r="J1492" s="164" t="n"/>
      <c r="K1492" s="165" t="n"/>
      <c r="L1492" s="164" t="n"/>
      <c r="M1492" s="164" t="n"/>
      <c r="N1492" s="164" t="n"/>
      <c r="O1492" s="164" t="n"/>
      <c r="P1492" s="164" t="n"/>
      <c r="Q1492" s="164" t="n"/>
      <c r="R1492" s="164" t="n"/>
      <c r="S1492" s="164" t="n"/>
      <c r="T1492" s="164" t="n"/>
      <c r="U1492" s="164" t="n"/>
      <c r="V1492" s="164" t="n"/>
      <c r="W1492" s="164" t="n"/>
      <c r="X1492" s="164" t="n"/>
      <c r="Y1492" s="164" t="n"/>
      <c r="Z1492" s="164" t="n"/>
      <c r="AA1492" s="164" t="n"/>
      <c r="AB1492" s="164" t="n"/>
      <c r="AC1492" s="164" t="n"/>
      <c r="AD1492" s="164" t="n"/>
      <c r="AE1492" s="164" t="n"/>
      <c r="AF1492" s="164" t="n"/>
      <c r="AG1492" s="164" t="n"/>
      <c r="AH1492" s="164" t="n"/>
      <c r="AI1492" s="164" t="n"/>
      <c r="AJ1492" s="164" t="n"/>
      <c r="AK1492" s="164" t="n"/>
      <c r="AL1492" s="164" t="n"/>
      <c r="AM1492" s="164" t="n"/>
      <c r="AN1492" s="164" t="n"/>
      <c r="AO1492" s="164" t="n"/>
      <c r="AP1492" s="164" t="n"/>
      <c r="AQ1492" s="164" t="n"/>
      <c r="AR1492" s="164" t="n"/>
      <c r="AS1492" s="164" t="n"/>
      <c r="AT1492" s="164" t="n"/>
      <c r="AU1492" s="164" t="n"/>
      <c r="AV1492" s="164" t="n"/>
      <c r="AW1492" s="164" t="n"/>
      <c r="AX1492" s="164" t="n"/>
      <c r="AY1492" s="164" t="n"/>
      <c r="AZ1492" s="164" t="n"/>
      <c r="BA1492" s="164" t="n"/>
      <c r="BB1492" s="164" t="n"/>
      <c r="BC1492" s="164" t="n"/>
      <c r="BD1492" s="164" t="n"/>
      <c r="BE1492" s="164" t="n"/>
      <c r="BF1492" s="164" t="n"/>
      <c r="BG1492" s="164" t="n"/>
      <c r="BH1492" s="164" t="n"/>
      <c r="BI1492" s="165" t="n"/>
      <c r="BJ1492" s="2" t="n"/>
      <c r="BK1492" s="2" t="n"/>
      <c r="BL1492" s="2" t="n"/>
      <c r="BM1492" s="2" t="n"/>
      <c r="BN1492" s="2" t="n"/>
      <c r="BO1492" s="2" t="n"/>
      <c r="BP1492" s="143" t="n"/>
      <c r="BV1492" s="144" t="n"/>
      <c r="DU1492" s="144" t="n"/>
      <c r="DV1492" s="7" t="n"/>
      <c r="DW1492" s="2" t="n"/>
      <c r="DX1492" s="2" t="n"/>
      <c r="DY1492" s="2" t="n"/>
      <c r="DZ1492" s="2" t="n"/>
      <c r="EA1492" s="2" t="n"/>
      <c r="EB1492" s="2" t="n"/>
      <c r="EC1492" s="2" t="n"/>
    </row>
    <row r="1493" ht="6.75" customHeight="1" s="118">
      <c r="A1493" s="2" t="n"/>
      <c r="B1493" s="2" t="n"/>
      <c r="C1493" s="2" t="n"/>
      <c r="D1493" s="2" t="n"/>
      <c r="E1493" s="166" t="inlineStr">
        <is>
          <t>連絡先</t>
        </is>
      </c>
      <c r="F1493" s="167" t="n"/>
      <c r="G1493" s="167" t="n"/>
      <c r="H1493" s="167" t="n"/>
      <c r="I1493" s="167" t="n"/>
      <c r="J1493" s="167" t="n"/>
      <c r="K1493" s="168" t="n"/>
      <c r="L1493" s="107" t="inlineStr">
        <is>
          <t>〒</t>
        </is>
      </c>
      <c r="M1493" s="167" t="n"/>
      <c r="N1493" s="167" t="n"/>
      <c r="O1493" s="167" t="n"/>
      <c r="P1493" s="173">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43" t="n"/>
      <c r="BV1493" s="144" t="n"/>
      <c r="DU1493" s="144" t="n"/>
      <c r="DV1493" s="7" t="n"/>
      <c r="DW1493" s="2" t="n"/>
      <c r="DX1493" s="2" t="n"/>
      <c r="DY1493" s="2" t="n"/>
      <c r="DZ1493" s="2" t="n"/>
      <c r="EA1493" s="2" t="n"/>
      <c r="EB1493" s="2" t="n"/>
      <c r="EC1493" s="2" t="n"/>
    </row>
    <row r="1494" ht="6.75" customHeight="1" s="118">
      <c r="A1494" s="2" t="n"/>
      <c r="B1494" s="2" t="n"/>
      <c r="C1494" s="2" t="n"/>
      <c r="D1494" s="2" t="n"/>
      <c r="E1494" s="143" t="n"/>
      <c r="K1494" s="144" t="n"/>
      <c r="L1494" s="143"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43" t="n"/>
      <c r="BV1494" s="144" t="n"/>
      <c r="DU1494" s="144" t="n"/>
      <c r="DV1494" s="7" t="n"/>
      <c r="DW1494" s="2" t="n"/>
      <c r="DX1494" s="2" t="n"/>
      <c r="DY1494" s="2" t="n"/>
      <c r="DZ1494" s="2" t="n"/>
      <c r="EA1494" s="2" t="n"/>
      <c r="EB1494" s="2" t="n"/>
      <c r="EC1494" s="2" t="n"/>
    </row>
    <row r="1495" ht="6.75" customHeight="1" s="118">
      <c r="A1495" s="2" t="n"/>
      <c r="B1495" s="2" t="n"/>
      <c r="C1495" s="2" t="n"/>
      <c r="D1495" s="2" t="n"/>
      <c r="E1495" s="143" t="n"/>
      <c r="K1495" s="144" t="n"/>
      <c r="L1495" s="143"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43" t="n"/>
      <c r="BV1495" s="144" t="n"/>
      <c r="DU1495" s="144" t="n"/>
      <c r="DV1495" s="7" t="n"/>
      <c r="DW1495" s="2" t="n"/>
      <c r="DX1495" s="2" t="n"/>
      <c r="DY1495" s="2" t="n"/>
      <c r="DZ1495" s="2" t="n"/>
      <c r="EA1495" s="2" t="n"/>
      <c r="EB1495" s="2" t="n"/>
      <c r="EC1495" s="2" t="n"/>
    </row>
    <row r="1496" ht="6.75" customHeight="1" s="118">
      <c r="A1496" s="2" t="n"/>
      <c r="B1496" s="2" t="n"/>
      <c r="C1496" s="2" t="n"/>
      <c r="D1496" s="2" t="n"/>
      <c r="E1496" s="143" t="n"/>
      <c r="K1496" s="144" t="n"/>
      <c r="L1496" s="174">
        <f>計算!$L$19</f>
        <v/>
      </c>
      <c r="BI1496" s="144" t="n"/>
      <c r="BJ1496" s="2" t="n"/>
      <c r="BK1496" s="2" t="n"/>
      <c r="BL1496" s="2" t="n"/>
      <c r="BM1496" s="2" t="n"/>
      <c r="BN1496" s="2" t="n"/>
      <c r="BO1496" s="2" t="n"/>
      <c r="BP1496" s="143" t="n"/>
      <c r="BV1496" s="144" t="n"/>
      <c r="DU1496" s="144" t="n"/>
      <c r="DV1496" s="7" t="n"/>
      <c r="DW1496" s="2" t="n"/>
      <c r="DX1496" s="2" t="n"/>
      <c r="DY1496" s="2" t="n"/>
      <c r="DZ1496" s="2" t="n"/>
      <c r="EA1496" s="2" t="n"/>
      <c r="EB1496" s="2" t="n"/>
      <c r="EC1496" s="2" t="n"/>
    </row>
    <row r="1497" ht="6.75" customHeight="1" s="118">
      <c r="A1497" s="2" t="n"/>
      <c r="B1497" s="2" t="n"/>
      <c r="C1497" s="2" t="n"/>
      <c r="D1497" s="2" t="n"/>
      <c r="E1497" s="147" t="n"/>
      <c r="F1497" s="148" t="n"/>
      <c r="G1497" s="148" t="n"/>
      <c r="H1497" s="148" t="n"/>
      <c r="I1497" s="148" t="n"/>
      <c r="J1497" s="148" t="n"/>
      <c r="K1497" s="149" t="n"/>
      <c r="L1497" s="148" t="n"/>
      <c r="M1497" s="148" t="n"/>
      <c r="N1497" s="148" t="n"/>
      <c r="O1497" s="148" t="n"/>
      <c r="P1497" s="148" t="n"/>
      <c r="Q1497" s="148" t="n"/>
      <c r="R1497" s="148" t="n"/>
      <c r="S1497" s="148" t="n"/>
      <c r="T1497" s="148" t="n"/>
      <c r="U1497" s="148" t="n"/>
      <c r="V1497" s="148" t="n"/>
      <c r="W1497" s="148" t="n"/>
      <c r="X1497" s="148" t="n"/>
      <c r="Y1497" s="148" t="n"/>
      <c r="Z1497" s="148" t="n"/>
      <c r="AA1497" s="148" t="n"/>
      <c r="AB1497" s="148" t="n"/>
      <c r="AC1497" s="148" t="n"/>
      <c r="AD1497" s="148" t="n"/>
      <c r="AE1497" s="148" t="n"/>
      <c r="AF1497" s="148" t="n"/>
      <c r="AG1497" s="148" t="n"/>
      <c r="AH1497" s="148" t="n"/>
      <c r="AI1497" s="148" t="n"/>
      <c r="AJ1497" s="148" t="n"/>
      <c r="AK1497" s="148" t="n"/>
      <c r="AL1497" s="148" t="n"/>
      <c r="AM1497" s="148" t="n"/>
      <c r="AN1497" s="148" t="n"/>
      <c r="AO1497" s="148" t="n"/>
      <c r="AP1497" s="148" t="n"/>
      <c r="AQ1497" s="148" t="n"/>
      <c r="AR1497" s="148" t="n"/>
      <c r="AS1497" s="148" t="n"/>
      <c r="AT1497" s="148" t="n"/>
      <c r="AU1497" s="148" t="n"/>
      <c r="AV1497" s="148" t="n"/>
      <c r="AW1497" s="148" t="n"/>
      <c r="AX1497" s="148" t="n"/>
      <c r="AY1497" s="148" t="n"/>
      <c r="AZ1497" s="148" t="n"/>
      <c r="BA1497" s="148" t="n"/>
      <c r="BB1497" s="148" t="n"/>
      <c r="BC1497" s="148" t="n"/>
      <c r="BD1497" s="148" t="n"/>
      <c r="BE1497" s="148" t="n"/>
      <c r="BF1497" s="148" t="n"/>
      <c r="BG1497" s="148" t="n"/>
      <c r="BH1497" s="148" t="n"/>
      <c r="BI1497" s="149" t="n"/>
      <c r="BJ1497" s="2" t="n"/>
      <c r="BK1497" s="2" t="n"/>
      <c r="BL1497" s="2" t="n"/>
      <c r="BM1497" s="2" t="n"/>
      <c r="BN1497" s="2" t="n"/>
      <c r="BO1497" s="2" t="n"/>
      <c r="BP1497" s="143" t="n"/>
      <c r="BV1497" s="144" t="n"/>
      <c r="DU1497" s="144"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43" t="n"/>
      <c r="BV1498" s="144" t="n"/>
      <c r="DU1498" s="144"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43" t="n"/>
      <c r="BV1499" s="144" t="n"/>
      <c r="DU1499" s="144"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43" t="n"/>
      <c r="BV1500" s="144" t="n"/>
      <c r="DU1500" s="144"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43" t="n"/>
      <c r="BV1501" s="144" t="n"/>
      <c r="DU1501" s="144"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43" t="n"/>
      <c r="BV1502" s="144" t="n"/>
      <c r="DU1502" s="144"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75" t="n"/>
      <c r="BQ1503" s="140" t="n"/>
      <c r="BR1503" s="176" t="n"/>
      <c r="BS1503" s="140" t="n"/>
      <c r="BT1503" s="140" t="n"/>
      <c r="BU1503" s="28" t="n"/>
      <c r="BV1503" s="29" t="n"/>
      <c r="BW1503" s="177">
        <f>計算!$AR$19</f>
        <v/>
      </c>
      <c r="BX1503" s="140" t="n"/>
      <c r="BY1503" s="140" t="n"/>
      <c r="BZ1503" s="140" t="n"/>
      <c r="CA1503" s="140" t="n"/>
      <c r="CB1503" s="140" t="n"/>
      <c r="CC1503" s="140" t="n"/>
      <c r="CD1503" s="140" t="n"/>
      <c r="CE1503" s="140" t="n"/>
      <c r="CF1503" s="140" t="n"/>
      <c r="CG1503" s="140" t="n"/>
      <c r="CH1503" s="140" t="n"/>
      <c r="CI1503" s="140" t="n"/>
      <c r="CJ1503" s="140" t="n"/>
      <c r="CK1503" s="140" t="n"/>
      <c r="CL1503" s="140" t="n"/>
      <c r="CM1503" s="140" t="n"/>
      <c r="CN1503" s="140" t="n"/>
      <c r="CO1503" s="140" t="n"/>
      <c r="CP1503" s="140" t="n"/>
      <c r="CQ1503" s="140" t="n"/>
      <c r="CR1503" s="140" t="n"/>
      <c r="CS1503" s="140" t="n"/>
      <c r="CT1503" s="140" t="n"/>
      <c r="CU1503" s="140" t="n"/>
      <c r="CV1503" s="140" t="n"/>
      <c r="CW1503" s="140" t="n"/>
      <c r="CX1503" s="140" t="n"/>
      <c r="CY1503" s="140" t="n"/>
      <c r="CZ1503" s="140" t="n"/>
      <c r="DA1503" s="140" t="n"/>
      <c r="DB1503" s="140" t="n"/>
      <c r="DC1503" s="140" t="n"/>
      <c r="DD1503" s="140" t="n"/>
      <c r="DE1503" s="140" t="n"/>
      <c r="DF1503" s="140" t="n"/>
      <c r="DG1503" s="140" t="n"/>
      <c r="DH1503" s="140" t="n"/>
      <c r="DI1503" s="140" t="n"/>
      <c r="DJ1503" s="140" t="n"/>
      <c r="DK1503" s="140" t="n"/>
      <c r="DL1503" s="140" t="n"/>
      <c r="DM1503" s="140" t="n"/>
      <c r="DN1503" s="140" t="n"/>
      <c r="DO1503" s="140" t="n"/>
      <c r="DP1503" s="140" t="n"/>
      <c r="DQ1503" s="140" t="n"/>
      <c r="DR1503" s="140" t="n"/>
      <c r="DS1503" s="140" t="n"/>
      <c r="DT1503" s="140" t="n"/>
      <c r="DU1503" s="141"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43" t="n"/>
      <c r="BU1504" s="31" t="n"/>
      <c r="BV1504" s="32" t="n"/>
      <c r="DU1504" s="144"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43" t="n"/>
      <c r="BU1505" s="72" t="n"/>
      <c r="BV1505" s="144" t="n"/>
      <c r="DU1505" s="144"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43" t="n"/>
      <c r="BV1506" s="144" t="n"/>
      <c r="DU1506" s="144"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43" t="n"/>
      <c r="BV1507" s="144" t="n"/>
      <c r="DU1507" s="144"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43" t="n"/>
      <c r="BV1508" s="144" t="n"/>
      <c r="DU1508" s="144" t="n"/>
      <c r="DV1508" s="7" t="n"/>
      <c r="DW1508" s="2" t="n"/>
      <c r="DX1508" s="2" t="n"/>
      <c r="DY1508" s="2" t="n"/>
      <c r="DZ1508" s="2" t="n"/>
      <c r="EA1508" s="2" t="n"/>
      <c r="EB1508" s="2" t="n"/>
      <c r="EC1508" s="2" t="n"/>
    </row>
    <row r="1509" ht="6.75" customHeight="1" s="118">
      <c r="A1509" s="2" t="n"/>
      <c r="B1509" s="2" t="n"/>
      <c r="C1509" s="2" t="n"/>
      <c r="D1509" s="2" t="n"/>
      <c r="E1509" s="178" t="inlineStr">
        <is>
          <t>在籍校</t>
        </is>
      </c>
      <c r="F1509" s="140" t="n"/>
      <c r="G1509" s="140" t="n"/>
      <c r="H1509" s="140" t="n"/>
      <c r="I1509" s="140" t="n"/>
      <c r="J1509" s="140" t="n"/>
      <c r="K1509" s="141"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0" t="n"/>
      <c r="AY1509" s="140" t="n"/>
      <c r="AZ1509" s="140" t="n"/>
      <c r="BA1509" s="140" t="n"/>
      <c r="BB1509" s="140" t="n"/>
      <c r="BC1509" s="140" t="n"/>
      <c r="BD1509" s="140" t="n"/>
      <c r="BE1509" s="140" t="n"/>
      <c r="BF1509" s="140" t="n"/>
      <c r="BG1509" s="140" t="n"/>
      <c r="BH1509" s="140" t="n"/>
      <c r="BI1509" s="141" t="n"/>
      <c r="BJ1509" s="2" t="n"/>
      <c r="BK1509" s="2" t="n"/>
      <c r="BL1509" s="2" t="n"/>
      <c r="BM1509" s="2" t="n"/>
      <c r="BN1509" s="2" t="n"/>
      <c r="BO1509" s="2" t="n"/>
      <c r="BP1509" s="143" t="n"/>
      <c r="BV1509" s="144" t="n"/>
      <c r="DU1509" s="144" t="n"/>
      <c r="DV1509" s="2" t="n"/>
      <c r="DW1509" s="2" t="n"/>
      <c r="DX1509" s="2" t="n"/>
      <c r="DY1509" s="2" t="n"/>
      <c r="DZ1509" s="2" t="n"/>
      <c r="EA1509" s="2" t="n"/>
      <c r="EB1509" s="2" t="n"/>
      <c r="EC1509" s="2" t="n"/>
    </row>
    <row r="1510" ht="6.75" customHeight="1" s="118">
      <c r="A1510" s="2" t="n"/>
      <c r="B1510" s="2" t="n"/>
      <c r="C1510" s="2" t="n"/>
      <c r="D1510" s="2" t="n"/>
      <c r="E1510" s="143" t="n"/>
      <c r="K1510" s="144" t="n"/>
      <c r="L1510" s="36" t="n"/>
      <c r="M1510" s="19" t="n"/>
      <c r="N1510" s="19" t="n"/>
      <c r="O1510" s="19" t="n"/>
      <c r="P1510" s="19" t="n"/>
      <c r="Q1510" s="19" t="n"/>
      <c r="R1510" s="19" t="n"/>
      <c r="S1510" s="19" t="n"/>
      <c r="T1510" s="19" t="n"/>
      <c r="U1510" s="19" t="n"/>
      <c r="V1510" s="19" t="n"/>
      <c r="W1510" s="19" t="n"/>
      <c r="X1510" s="37" t="n"/>
      <c r="Y1510" s="179">
        <f>計算!$N$19</f>
        <v/>
      </c>
      <c r="BI1510" s="144" t="n"/>
      <c r="BJ1510" s="2" t="n"/>
      <c r="BK1510" s="2" t="n"/>
      <c r="BL1510" s="2" t="n"/>
      <c r="BM1510" s="2" t="n"/>
      <c r="BN1510" s="2" t="n"/>
      <c r="BO1510" s="2" t="n"/>
      <c r="BP1510" s="143" t="n"/>
      <c r="BV1510" s="144" t="n"/>
      <c r="DU1510" s="144" t="n"/>
      <c r="DV1510" s="2" t="n"/>
      <c r="DW1510" s="2" t="n"/>
      <c r="DX1510" s="2" t="n"/>
      <c r="DY1510" s="2" t="n"/>
      <c r="DZ1510" s="2" t="n"/>
      <c r="EA1510" s="2" t="n"/>
      <c r="EB1510" s="2" t="n"/>
      <c r="EC1510" s="2" t="n"/>
    </row>
    <row r="1511" ht="6.75" customHeight="1" s="118">
      <c r="A1511" s="2" t="n"/>
      <c r="B1511" s="2" t="n"/>
      <c r="C1511" s="2" t="n"/>
      <c r="D1511" s="2" t="n"/>
      <c r="E1511" s="143" t="n"/>
      <c r="K1511" s="144" t="n"/>
      <c r="L1511" s="36" t="n"/>
      <c r="M1511" s="19" t="n"/>
      <c r="N1511" s="19" t="n"/>
      <c r="O1511" s="19" t="n"/>
      <c r="P1511" s="180">
        <f>IF(計算!$B$19="","",設定!$B$6)&amp;""</f>
        <v/>
      </c>
      <c r="S1511" s="11" t="n"/>
      <c r="T1511" s="11" t="n"/>
      <c r="U1511" s="181">
        <f>IF(計算!$B$19="","",設定!$B$7)&amp;""</f>
        <v/>
      </c>
      <c r="W1511" s="11" t="n"/>
      <c r="X1511" s="12" t="n"/>
      <c r="Y1511" s="143" t="n"/>
      <c r="BI1511" s="144" t="n"/>
      <c r="BJ1511" s="2" t="n"/>
      <c r="BK1511" s="2" t="n"/>
      <c r="BL1511" s="2" t="n"/>
      <c r="BM1511" s="2" t="n"/>
      <c r="BN1511" s="2" t="n"/>
      <c r="BO1511" s="2" t="n"/>
      <c r="BP1511" s="143" t="n"/>
      <c r="BV1511" s="144" t="n"/>
      <c r="DU1511" s="144" t="n"/>
      <c r="DV1511" s="2" t="n"/>
      <c r="DW1511" s="2" t="n"/>
      <c r="DX1511" s="2" t="n"/>
      <c r="DY1511" s="2" t="n"/>
      <c r="DZ1511" s="2" t="n"/>
      <c r="EA1511" s="2" t="n"/>
      <c r="EB1511" s="2" t="n"/>
      <c r="EC1511" s="2" t="n"/>
    </row>
    <row r="1512" ht="6.75" customHeight="1" s="118">
      <c r="A1512" s="2" t="n"/>
      <c r="B1512" s="2" t="n"/>
      <c r="C1512" s="2" t="n"/>
      <c r="D1512" s="2" t="n"/>
      <c r="E1512" s="143" t="n"/>
      <c r="K1512" s="144" t="n"/>
      <c r="L1512" s="92" t="inlineStr">
        <is>
          <t>令和</t>
        </is>
      </c>
      <c r="S1512" s="52" t="inlineStr">
        <is>
          <t>年</t>
        </is>
      </c>
      <c r="W1512" s="53" t="inlineStr">
        <is>
          <t>月</t>
        </is>
      </c>
      <c r="X1512" s="144" t="n"/>
      <c r="Y1512" s="143" t="n"/>
      <c r="BI1512" s="144" t="n"/>
      <c r="BJ1512" s="2" t="n"/>
      <c r="BK1512" s="2" t="n"/>
      <c r="BL1512" s="2" t="n"/>
      <c r="BM1512" s="2" t="n"/>
      <c r="BN1512" s="2" t="n"/>
      <c r="BO1512" s="2" t="n"/>
      <c r="BP1512" s="143" t="n"/>
      <c r="BV1512" s="144" t="n"/>
      <c r="DU1512" s="144" t="n"/>
      <c r="DV1512" s="2" t="n"/>
      <c r="DW1512" s="2" t="n"/>
      <c r="DX1512" s="2" t="n"/>
      <c r="DY1512" s="2" t="n"/>
      <c r="DZ1512" s="2" t="n"/>
      <c r="EA1512" s="2" t="n"/>
      <c r="EB1512" s="2" t="n"/>
      <c r="EC1512" s="2" t="n"/>
    </row>
    <row r="1513" ht="6.75" customHeight="1" s="118">
      <c r="A1513" s="2" t="n"/>
      <c r="B1513" s="2" t="n"/>
      <c r="C1513" s="2" t="n"/>
      <c r="D1513" s="2" t="n"/>
      <c r="E1513" s="143" t="n"/>
      <c r="K1513" s="144" t="n"/>
      <c r="L1513" s="143" t="n"/>
      <c r="X1513" s="144" t="n"/>
      <c r="Y1513" s="143" t="n"/>
      <c r="AW1513" s="75" t="inlineStr">
        <is>
          <t>卒業</t>
        </is>
      </c>
      <c r="BI1513" s="144" t="n"/>
      <c r="BJ1513" s="2" t="n"/>
      <c r="BK1513" s="2" t="n"/>
      <c r="BL1513" s="2" t="n"/>
      <c r="BM1513" s="2" t="n"/>
      <c r="BN1513" s="2" t="n"/>
      <c r="BO1513" s="2" t="n"/>
      <c r="BP1513" s="143" t="n"/>
      <c r="BV1513" s="144" t="n"/>
      <c r="DU1513" s="144" t="n"/>
      <c r="DV1513" s="2" t="n"/>
      <c r="DW1513" s="2" t="n"/>
      <c r="DX1513" s="2" t="n"/>
      <c r="DY1513" s="2" t="n"/>
      <c r="DZ1513" s="2" t="n"/>
      <c r="EA1513" s="2" t="n"/>
      <c r="EB1513" s="2" t="n"/>
      <c r="EC1513" s="2" t="n"/>
    </row>
    <row r="1514" ht="6.75" customHeight="1" s="118">
      <c r="A1514" s="2" t="n"/>
      <c r="B1514" s="2" t="n"/>
      <c r="C1514" s="2" t="n"/>
      <c r="D1514" s="2" t="n"/>
      <c r="E1514" s="143" t="n"/>
      <c r="K1514" s="144" t="n"/>
      <c r="L1514" s="36" t="n"/>
      <c r="M1514" s="19" t="n"/>
      <c r="N1514" s="19" t="n"/>
      <c r="O1514" s="19" t="n"/>
      <c r="P1514" s="19" t="n"/>
      <c r="Q1514" s="19" t="n"/>
      <c r="R1514" s="19" t="n"/>
      <c r="S1514" s="19" t="n"/>
      <c r="T1514" s="19" t="n"/>
      <c r="U1514" s="19" t="n"/>
      <c r="V1514" s="19" t="n"/>
      <c r="W1514" s="19" t="n"/>
      <c r="X1514" s="37" t="n"/>
      <c r="Y1514" s="143" t="n"/>
      <c r="BI1514" s="144" t="n"/>
      <c r="BJ1514" s="2" t="n"/>
      <c r="BK1514" s="2" t="n"/>
      <c r="BL1514" s="2" t="n"/>
      <c r="BM1514" s="2" t="n"/>
      <c r="BN1514" s="2" t="n"/>
      <c r="BO1514" s="2" t="n"/>
      <c r="BP1514" s="143" t="n"/>
      <c r="BV1514" s="144" t="n"/>
      <c r="DU1514" s="144" t="n"/>
      <c r="DV1514" s="2" t="n"/>
      <c r="DW1514" s="2" t="n"/>
      <c r="DX1514" s="2" t="n"/>
      <c r="DY1514" s="2" t="n"/>
      <c r="DZ1514" s="2" t="n"/>
      <c r="EA1514" s="2" t="n"/>
      <c r="EB1514" s="2" t="n"/>
      <c r="EC1514" s="2" t="n"/>
    </row>
    <row r="1515" ht="6.75" customHeight="1" s="118">
      <c r="A1515" s="2" t="n"/>
      <c r="B1515" s="2" t="n"/>
      <c r="C1515" s="2" t="n"/>
      <c r="D1515" s="2" t="n"/>
      <c r="E1515" s="143" t="n"/>
      <c r="K1515" s="144" t="n"/>
      <c r="L1515" s="36" t="n"/>
      <c r="M1515" s="19" t="n"/>
      <c r="N1515" s="19" t="n"/>
      <c r="O1515" s="19" t="n"/>
      <c r="P1515" s="19" t="n"/>
      <c r="Q1515" s="19" t="n"/>
      <c r="R1515" s="19" t="n"/>
      <c r="S1515" s="19" t="n"/>
      <c r="T1515" s="19" t="n"/>
      <c r="U1515" s="19" t="n"/>
      <c r="V1515" s="19" t="n"/>
      <c r="W1515" s="19" t="n"/>
      <c r="X1515" s="37" t="n"/>
      <c r="Y1515" s="143" t="n"/>
      <c r="BI1515" s="144" t="n"/>
      <c r="BJ1515" s="2" t="n"/>
      <c r="BK1515" s="2" t="n"/>
      <c r="BL1515" s="2" t="n"/>
      <c r="BM1515" s="2" t="n"/>
      <c r="BN1515" s="2" t="n"/>
      <c r="BO1515" s="2" t="n"/>
      <c r="BP1515" s="143" t="n"/>
      <c r="BV1515" s="144" t="n"/>
      <c r="DU1515" s="144" t="n"/>
      <c r="DV1515" s="2" t="n"/>
      <c r="DW1515" s="2" t="n"/>
      <c r="DX1515" s="2" t="n"/>
      <c r="DY1515" s="2" t="n"/>
      <c r="DZ1515" s="2" t="n"/>
      <c r="EA1515" s="2" t="n"/>
      <c r="EB1515" s="2" t="n"/>
      <c r="EC1515" s="2" t="n"/>
    </row>
    <row r="1516" ht="6.75" customHeight="1" s="118">
      <c r="A1516" s="2" t="n"/>
      <c r="B1516" s="2" t="n"/>
      <c r="C1516" s="2" t="n"/>
      <c r="D1516" s="2" t="n"/>
      <c r="E1516" s="147" t="n"/>
      <c r="F1516" s="148" t="n"/>
      <c r="G1516" s="148" t="n"/>
      <c r="H1516" s="148" t="n"/>
      <c r="I1516" s="148" t="n"/>
      <c r="J1516" s="148" t="n"/>
      <c r="K1516" s="149"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48" t="n"/>
      <c r="AX1516" s="148" t="n"/>
      <c r="AY1516" s="148" t="n"/>
      <c r="AZ1516" s="148" t="n"/>
      <c r="BA1516" s="148" t="n"/>
      <c r="BB1516" s="148" t="n"/>
      <c r="BC1516" s="148" t="n"/>
      <c r="BD1516" s="148" t="n"/>
      <c r="BE1516" s="148" t="n"/>
      <c r="BF1516" s="148" t="n"/>
      <c r="BG1516" s="148" t="n"/>
      <c r="BH1516" s="148" t="n"/>
      <c r="BI1516" s="149" t="n"/>
      <c r="BJ1516" s="2" t="n"/>
      <c r="BK1516" s="2" t="n"/>
      <c r="BL1516" s="2" t="n"/>
      <c r="BM1516" s="2" t="n"/>
      <c r="BN1516" s="2" t="n"/>
      <c r="BO1516" s="2" t="n"/>
      <c r="BP1516" s="143" t="n"/>
      <c r="BV1516" s="144" t="n"/>
      <c r="DU1516" s="144"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0" t="n"/>
      <c r="U1517" s="17" t="n"/>
      <c r="V1517" s="17" t="n"/>
      <c r="W1517" s="76" t="n"/>
      <c r="X1517" s="140"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43" t="n"/>
      <c r="BV1517" s="144" t="n"/>
      <c r="DU1517" s="144"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43" t="n"/>
      <c r="BV1518" s="144" t="n"/>
      <c r="DU1518" s="144"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43" t="n"/>
      <c r="BV1519" s="144" t="n"/>
      <c r="DU1519" s="144" t="n"/>
      <c r="DV1519" s="2" t="n"/>
      <c r="DW1519" s="2" t="n"/>
      <c r="DX1519" s="2" t="n"/>
      <c r="DY1519" s="2" t="n"/>
      <c r="DZ1519" s="2" t="n"/>
      <c r="EA1519" s="2" t="n"/>
      <c r="EB1519" s="2" t="n"/>
      <c r="EC1519" s="2" t="n"/>
    </row>
    <row r="1520" ht="6.75" customHeight="1" s="118">
      <c r="A1520" s="2" t="n"/>
      <c r="B1520" s="2" t="n"/>
      <c r="C1520" s="2" t="n"/>
      <c r="D1520" s="2" t="n"/>
      <c r="E1520" s="182" t="inlineStr">
        <is>
          <t>職　歴</t>
        </is>
      </c>
      <c r="K1520" s="144" t="n"/>
      <c r="L1520" s="54" t="inlineStr">
        <is>
          <t>平成</t>
        </is>
      </c>
      <c r="M1520" s="140" t="n"/>
      <c r="N1520" s="140" t="n"/>
      <c r="O1520" s="140" t="n"/>
      <c r="P1520" s="19" t="n"/>
      <c r="Q1520" s="19" t="n"/>
      <c r="R1520" s="19" t="n"/>
      <c r="S1520" s="19" t="n"/>
      <c r="T1520" s="19" t="n"/>
      <c r="U1520" s="19" t="n"/>
      <c r="V1520" s="19" t="n"/>
      <c r="W1520" s="19" t="n"/>
      <c r="X1520" s="37" t="n"/>
      <c r="Y1520" s="172">
        <f>計算!$AV$19</f>
        <v/>
      </c>
      <c r="BI1520" s="144" t="n"/>
      <c r="BJ1520" s="2" t="n"/>
      <c r="BK1520" s="2" t="n"/>
      <c r="BL1520" s="2" t="n"/>
      <c r="BM1520" s="2" t="n"/>
      <c r="BN1520" s="2" t="n"/>
      <c r="BO1520" s="2" t="n"/>
      <c r="BP1520" s="143" t="n"/>
      <c r="BV1520" s="144" t="n"/>
      <c r="DU1520" s="144" t="n"/>
      <c r="DV1520" s="2" t="n"/>
      <c r="DW1520" s="2" t="n"/>
      <c r="DX1520" s="2" t="n"/>
      <c r="DY1520" s="2" t="n"/>
      <c r="DZ1520" s="2" t="n"/>
      <c r="EA1520" s="2" t="n"/>
      <c r="EB1520" s="2" t="n"/>
      <c r="EC1520" s="2" t="n"/>
    </row>
    <row r="1521" ht="6.75" customHeight="1" s="118">
      <c r="A1521" s="2" t="n"/>
      <c r="B1521" s="2" t="n"/>
      <c r="C1521" s="2" t="n"/>
      <c r="D1521" s="2" t="n"/>
      <c r="E1521" s="143" t="n"/>
      <c r="K1521" s="144" t="n"/>
      <c r="L1521" s="143" t="n"/>
      <c r="P1521" s="19" t="n"/>
      <c r="Q1521" s="19" t="n"/>
      <c r="R1521" s="19" t="n"/>
      <c r="S1521" s="19" t="n"/>
      <c r="T1521" s="19" t="n"/>
      <c r="U1521" s="19" t="n"/>
      <c r="V1521" s="19" t="n"/>
      <c r="W1521" s="19" t="n"/>
      <c r="X1521" s="37" t="n"/>
      <c r="Y1521" s="143" t="n"/>
      <c r="BI1521" s="144" t="n"/>
      <c r="BJ1521" s="2" t="n"/>
      <c r="BK1521" s="2" t="n"/>
      <c r="BL1521" s="2" t="n"/>
      <c r="BM1521" s="2" t="n"/>
      <c r="BN1521" s="2" t="n"/>
      <c r="BO1521" s="2" t="n"/>
      <c r="BP1521" s="143" t="n"/>
      <c r="BV1521" s="144" t="n"/>
      <c r="DU1521" s="144" t="n"/>
      <c r="DV1521" s="2" t="n"/>
      <c r="DW1521" s="2" t="n"/>
      <c r="DX1521" s="2" t="n"/>
      <c r="DY1521" s="2" t="n"/>
      <c r="DZ1521" s="2" t="n"/>
      <c r="EA1521" s="2" t="n"/>
      <c r="EB1521" s="2" t="n"/>
      <c r="EC1521" s="2" t="n"/>
    </row>
    <row r="1522" ht="6.75" customHeight="1" s="118">
      <c r="A1522" s="2" t="n"/>
      <c r="B1522" s="2" t="n"/>
      <c r="C1522" s="2" t="n"/>
      <c r="D1522" s="2" t="n"/>
      <c r="E1522" s="143" t="n"/>
      <c r="K1522" s="144" t="n"/>
      <c r="L1522" s="143" t="n"/>
      <c r="P1522" s="180">
        <f>計算!$AT$19</f>
        <v/>
      </c>
      <c r="S1522" s="52" t="inlineStr">
        <is>
          <t>年</t>
        </is>
      </c>
      <c r="U1522" s="181">
        <f>計算!$AU$19</f>
        <v/>
      </c>
      <c r="W1522" s="53" t="inlineStr">
        <is>
          <t>月</t>
        </is>
      </c>
      <c r="X1522" s="144" t="n"/>
      <c r="Y1522" s="143" t="n"/>
      <c r="BI1522" s="144" t="n"/>
      <c r="BJ1522" s="2" t="n"/>
      <c r="BK1522" s="2" t="n"/>
      <c r="BL1522" s="2" t="n"/>
      <c r="BM1522" s="2" t="n"/>
      <c r="BN1522" s="2" t="n"/>
      <c r="BO1522" s="2" t="n"/>
      <c r="BP1522" s="143" t="n"/>
      <c r="BV1522" s="144" t="n"/>
      <c r="DU1522" s="144" t="n"/>
      <c r="DV1522" s="2" t="n"/>
      <c r="DW1522" s="2" t="n"/>
      <c r="DX1522" s="2" t="n"/>
      <c r="DY1522" s="2" t="n"/>
      <c r="DZ1522" s="2" t="n"/>
      <c r="EA1522" s="2" t="n"/>
      <c r="EB1522" s="2" t="n"/>
      <c r="EC1522" s="2" t="n"/>
    </row>
    <row r="1523" ht="6.75" customHeight="1" s="118">
      <c r="A1523" s="2" t="n"/>
      <c r="B1523" s="2" t="n"/>
      <c r="C1523" s="2" t="n"/>
      <c r="D1523" s="2" t="n"/>
      <c r="E1523" s="143" t="n"/>
      <c r="K1523" s="144" t="n"/>
      <c r="L1523" s="49" t="inlineStr">
        <is>
          <t>令和</t>
        </is>
      </c>
      <c r="X1523" s="144" t="n"/>
      <c r="Y1523" s="143" t="n"/>
      <c r="BI1523" s="144" t="n"/>
      <c r="BJ1523" s="2" t="n"/>
      <c r="BK1523" s="2" t="n"/>
      <c r="BL1523" s="2" t="n"/>
      <c r="BM1523" s="2" t="n"/>
      <c r="BN1523" s="2" t="n"/>
      <c r="BO1523" s="2" t="n"/>
      <c r="BP1523" s="143" t="n"/>
      <c r="BV1523" s="144" t="n"/>
      <c r="DU1523" s="144" t="n"/>
      <c r="DV1523" s="2" t="n"/>
      <c r="DW1523" s="2" t="n"/>
      <c r="DX1523" s="2" t="n"/>
      <c r="DY1523" s="2" t="n"/>
      <c r="DZ1523" s="2" t="n"/>
      <c r="EA1523" s="2" t="n"/>
      <c r="EB1523" s="2" t="n"/>
      <c r="EC1523" s="2" t="n"/>
    </row>
    <row r="1524" ht="6.75" customHeight="1" s="118">
      <c r="A1524" s="2" t="n"/>
      <c r="B1524" s="2" t="n"/>
      <c r="C1524" s="2" t="n"/>
      <c r="D1524" s="2" t="n"/>
      <c r="E1524" s="143" t="n"/>
      <c r="K1524" s="144" t="n"/>
      <c r="L1524" s="143" t="n"/>
      <c r="P1524" s="19" t="n"/>
      <c r="Q1524" s="19" t="n"/>
      <c r="R1524" s="19" t="n"/>
      <c r="S1524" s="19" t="n"/>
      <c r="T1524" s="19" t="n"/>
      <c r="U1524" s="19" t="n"/>
      <c r="V1524" s="19" t="n"/>
      <c r="W1524" s="19" t="n"/>
      <c r="X1524" s="37" t="n"/>
      <c r="Y1524" s="143" t="n"/>
      <c r="BI1524" s="144" t="n"/>
      <c r="BJ1524" s="2" t="n"/>
      <c r="BK1524" s="2" t="n"/>
      <c r="BL1524" s="2" t="n"/>
      <c r="BM1524" s="2" t="n"/>
      <c r="BN1524" s="2" t="n"/>
      <c r="BO1524" s="2" t="n"/>
      <c r="BP1524" s="143" t="n"/>
      <c r="BV1524" s="144" t="n"/>
      <c r="DU1524" s="144" t="n"/>
      <c r="DV1524" s="2" t="n"/>
      <c r="DW1524" s="2" t="n"/>
      <c r="DX1524" s="2" t="n"/>
      <c r="DY1524" s="2" t="n"/>
      <c r="DZ1524" s="2" t="n"/>
      <c r="EA1524" s="2" t="n"/>
      <c r="EB1524" s="2" t="n"/>
      <c r="EC1524" s="2" t="n"/>
    </row>
    <row r="1525" ht="5.25" customHeight="1" s="118">
      <c r="A1525" s="2" t="n"/>
      <c r="B1525" s="2" t="n"/>
      <c r="C1525" s="2" t="n"/>
      <c r="D1525" s="2" t="n"/>
      <c r="E1525" s="143" t="n"/>
      <c r="K1525" s="144" t="n"/>
      <c r="L1525" s="147" t="n"/>
      <c r="M1525" s="148" t="n"/>
      <c r="N1525" s="148" t="n"/>
      <c r="O1525" s="148" t="n"/>
      <c r="P1525" s="20" t="n"/>
      <c r="Q1525" s="20" t="n"/>
      <c r="R1525" s="20" t="n"/>
      <c r="S1525" s="20" t="n"/>
      <c r="T1525" s="20" t="n"/>
      <c r="U1525" s="20" t="n"/>
      <c r="V1525" s="20" t="n"/>
      <c r="W1525" s="20" t="n"/>
      <c r="X1525" s="39" t="n"/>
      <c r="Y1525" s="147" t="n"/>
      <c r="Z1525" s="148" t="n"/>
      <c r="AA1525" s="148" t="n"/>
      <c r="AB1525" s="148" t="n"/>
      <c r="AC1525" s="148" t="n"/>
      <c r="AD1525" s="148" t="n"/>
      <c r="AE1525" s="148" t="n"/>
      <c r="AF1525" s="148" t="n"/>
      <c r="AG1525" s="148" t="n"/>
      <c r="AH1525" s="148" t="n"/>
      <c r="AI1525" s="148" t="n"/>
      <c r="AJ1525" s="148" t="n"/>
      <c r="AK1525" s="148" t="n"/>
      <c r="AL1525" s="148" t="n"/>
      <c r="AM1525" s="148" t="n"/>
      <c r="AN1525" s="148" t="n"/>
      <c r="AO1525" s="148" t="n"/>
      <c r="AP1525" s="148" t="n"/>
      <c r="AQ1525" s="148" t="n"/>
      <c r="AR1525" s="148" t="n"/>
      <c r="AS1525" s="148" t="n"/>
      <c r="AT1525" s="148" t="n"/>
      <c r="AU1525" s="148" t="n"/>
      <c r="AV1525" s="148" t="n"/>
      <c r="AW1525" s="148" t="n"/>
      <c r="AX1525" s="148" t="n"/>
      <c r="AY1525" s="148" t="n"/>
      <c r="AZ1525" s="148" t="n"/>
      <c r="BA1525" s="148" t="n"/>
      <c r="BB1525" s="148" t="n"/>
      <c r="BC1525" s="148" t="n"/>
      <c r="BD1525" s="148" t="n"/>
      <c r="BE1525" s="148" t="n"/>
      <c r="BF1525" s="148" t="n"/>
      <c r="BG1525" s="148" t="n"/>
      <c r="BH1525" s="148" t="n"/>
      <c r="BI1525" s="149" t="n"/>
      <c r="BJ1525" s="2" t="n"/>
      <c r="BK1525" s="2" t="n"/>
      <c r="BL1525" s="2" t="n"/>
      <c r="BM1525" s="2" t="n"/>
      <c r="BN1525" s="2" t="n"/>
      <c r="BO1525" s="2" t="n"/>
      <c r="BP1525" s="143" t="n"/>
      <c r="BV1525" s="144" t="n"/>
      <c r="DU1525" s="144" t="n"/>
      <c r="DV1525" s="2" t="n"/>
      <c r="DW1525" s="2" t="n"/>
      <c r="DX1525" s="2" t="n"/>
      <c r="DY1525" s="2" t="n"/>
      <c r="DZ1525" s="2" t="n"/>
      <c r="EA1525" s="2" t="n"/>
      <c r="EB1525" s="2" t="n"/>
      <c r="EC1525" s="2" t="n"/>
    </row>
    <row r="1526" ht="6.75" customHeight="1" s="118">
      <c r="A1526" s="2" t="n"/>
      <c r="B1526" s="2" t="n"/>
      <c r="C1526" s="2" t="n"/>
      <c r="D1526" s="2" t="n"/>
      <c r="E1526" s="143" t="n"/>
      <c r="K1526" s="144" t="n"/>
      <c r="L1526" s="54" t="inlineStr">
        <is>
          <t>平成</t>
        </is>
      </c>
      <c r="M1526" s="140" t="n"/>
      <c r="N1526" s="140" t="n"/>
      <c r="O1526" s="140" t="n"/>
      <c r="P1526" s="18" t="n"/>
      <c r="Q1526" s="18" t="n"/>
      <c r="R1526" s="18" t="n"/>
      <c r="S1526" s="18" t="n"/>
      <c r="T1526" s="18" t="n"/>
      <c r="U1526" s="18" t="n"/>
      <c r="V1526" s="18" t="n"/>
      <c r="W1526" s="18" t="n"/>
      <c r="X1526" s="35" t="n"/>
      <c r="Y1526" s="172">
        <f>計算!$AY$19</f>
        <v/>
      </c>
      <c r="BI1526" s="144" t="n"/>
      <c r="BJ1526" s="2" t="n"/>
      <c r="BK1526" s="2" t="n"/>
      <c r="BL1526" s="2" t="n"/>
      <c r="BM1526" s="2" t="n"/>
      <c r="BN1526" s="2" t="n"/>
      <c r="BO1526" s="2" t="n"/>
      <c r="BP1526" s="143" t="n"/>
      <c r="BV1526" s="144" t="n"/>
      <c r="DU1526" s="144" t="n"/>
      <c r="DV1526" s="2" t="n"/>
      <c r="DW1526" s="2" t="n"/>
      <c r="DX1526" s="2" t="n"/>
      <c r="DY1526" s="2" t="n"/>
      <c r="DZ1526" s="2" t="n"/>
      <c r="EA1526" s="2" t="n"/>
      <c r="EB1526" s="2" t="n"/>
      <c r="EC1526" s="2" t="n"/>
    </row>
    <row r="1527" ht="6.75" customHeight="1" s="118">
      <c r="A1527" s="2" t="n"/>
      <c r="B1527" s="2" t="n"/>
      <c r="C1527" s="2" t="n"/>
      <c r="D1527" s="2" t="n"/>
      <c r="E1527" s="143" t="n"/>
      <c r="K1527" s="144" t="n"/>
      <c r="L1527" s="143" t="n"/>
      <c r="P1527" s="19" t="n"/>
      <c r="Q1527" s="19" t="n"/>
      <c r="R1527" s="19" t="n"/>
      <c r="S1527" s="19" t="n"/>
      <c r="T1527" s="19" t="n"/>
      <c r="U1527" s="19" t="n"/>
      <c r="V1527" s="19" t="n"/>
      <c r="W1527" s="19" t="n"/>
      <c r="X1527" s="37" t="n"/>
      <c r="Y1527" s="143" t="n"/>
      <c r="BI1527" s="144" t="n"/>
      <c r="BJ1527" s="2" t="n"/>
      <c r="BK1527" s="2" t="n"/>
      <c r="BL1527" s="2" t="n"/>
      <c r="BM1527" s="2" t="n"/>
      <c r="BN1527" s="2" t="n"/>
      <c r="BO1527" s="2" t="n"/>
      <c r="BP1527" s="143" t="n"/>
      <c r="BV1527" s="144" t="n"/>
      <c r="DU1527" s="144" t="n"/>
      <c r="DV1527" s="2" t="n"/>
      <c r="DW1527" s="2" t="n"/>
      <c r="DX1527" s="2" t="n"/>
      <c r="DY1527" s="2" t="n"/>
      <c r="DZ1527" s="2" t="n"/>
      <c r="EA1527" s="2" t="n"/>
      <c r="EB1527" s="2" t="n"/>
      <c r="EC1527" s="2" t="n"/>
    </row>
    <row r="1528" ht="6.75" customHeight="1" s="118">
      <c r="A1528" s="2" t="n"/>
      <c r="B1528" s="2" t="n"/>
      <c r="C1528" s="2" t="n"/>
      <c r="D1528" s="2" t="n"/>
      <c r="E1528" s="143" t="n"/>
      <c r="K1528" s="144" t="n"/>
      <c r="L1528" s="143" t="n"/>
      <c r="P1528" s="180">
        <f>計算!$AW$19</f>
        <v/>
      </c>
      <c r="S1528" s="52" t="inlineStr">
        <is>
          <t>年</t>
        </is>
      </c>
      <c r="U1528" s="181">
        <f>計算!$AX$19</f>
        <v/>
      </c>
      <c r="W1528" s="53" t="inlineStr">
        <is>
          <t>月</t>
        </is>
      </c>
      <c r="X1528" s="144" t="n"/>
      <c r="Y1528" s="143" t="n"/>
      <c r="BI1528" s="144" t="n"/>
      <c r="BJ1528" s="2" t="n"/>
      <c r="BK1528" s="2" t="n"/>
      <c r="BL1528" s="2" t="n"/>
      <c r="BM1528" s="2" t="n"/>
      <c r="BN1528" s="2" t="n"/>
      <c r="BO1528" s="2" t="n"/>
      <c r="BP1528" s="143" t="n"/>
      <c r="BV1528" s="144" t="n"/>
      <c r="DU1528" s="144" t="n"/>
      <c r="DV1528" s="2" t="n"/>
      <c r="DW1528" s="2" t="n"/>
      <c r="DX1528" s="2" t="n"/>
      <c r="DY1528" s="2" t="n"/>
      <c r="DZ1528" s="2" t="n"/>
      <c r="EA1528" s="2" t="n"/>
      <c r="EB1528" s="2" t="n"/>
      <c r="EC1528" s="2" t="n"/>
    </row>
    <row r="1529" ht="6.75" customHeight="1" s="118">
      <c r="A1529" s="2" t="n"/>
      <c r="B1529" s="2" t="n"/>
      <c r="C1529" s="2" t="n"/>
      <c r="D1529" s="2" t="n"/>
      <c r="E1529" s="143" t="n"/>
      <c r="K1529" s="144" t="n"/>
      <c r="L1529" s="49" t="inlineStr">
        <is>
          <t>令和</t>
        </is>
      </c>
      <c r="X1529" s="144" t="n"/>
      <c r="Y1529" s="143" t="n"/>
      <c r="BI1529" s="144" t="n"/>
      <c r="BJ1529" s="2" t="n"/>
      <c r="BK1529" s="2" t="n"/>
      <c r="BL1529" s="2" t="n"/>
      <c r="BM1529" s="2" t="n"/>
      <c r="BN1529" s="2" t="n"/>
      <c r="BO1529" s="2" t="n"/>
      <c r="BP1529" s="143" t="n"/>
      <c r="BV1529" s="144" t="n"/>
      <c r="DU1529" s="144" t="n"/>
      <c r="DV1529" s="2" t="n"/>
      <c r="DW1529" s="2" t="n"/>
      <c r="DX1529" s="2" t="n"/>
      <c r="DY1529" s="2" t="n"/>
      <c r="DZ1529" s="2" t="n"/>
      <c r="EA1529" s="2" t="n"/>
      <c r="EB1529" s="2" t="n"/>
      <c r="EC1529" s="2" t="n"/>
    </row>
    <row r="1530" ht="6.75" customHeight="1" s="118">
      <c r="A1530" s="2" t="n"/>
      <c r="B1530" s="2" t="n"/>
      <c r="C1530" s="2" t="n"/>
      <c r="D1530" s="2" t="n"/>
      <c r="E1530" s="143" t="n"/>
      <c r="K1530" s="144" t="n"/>
      <c r="L1530" s="143" t="n"/>
      <c r="P1530" s="19" t="n"/>
      <c r="Q1530" s="19" t="n"/>
      <c r="R1530" s="19" t="n"/>
      <c r="S1530" s="19" t="n"/>
      <c r="T1530" s="19" t="n"/>
      <c r="U1530" s="19" t="n"/>
      <c r="V1530" s="19" t="n"/>
      <c r="W1530" s="19" t="n"/>
      <c r="X1530" s="37" t="n"/>
      <c r="Y1530" s="143" t="n"/>
      <c r="BI1530" s="144" t="n"/>
      <c r="BJ1530" s="2" t="n"/>
      <c r="BK1530" s="2" t="n"/>
      <c r="BL1530" s="2" t="n"/>
      <c r="BM1530" s="2" t="n"/>
      <c r="BN1530" s="2" t="n"/>
      <c r="BO1530" s="2" t="n"/>
      <c r="BP1530" s="143" t="n"/>
      <c r="BU1530" s="43" t="n"/>
      <c r="BV1530" s="44" t="n"/>
      <c r="DU1530" s="144" t="n"/>
      <c r="DV1530" s="2" t="n"/>
      <c r="DW1530" s="2" t="n"/>
      <c r="DX1530" s="2" t="n"/>
      <c r="DY1530" s="2" t="n"/>
      <c r="DZ1530" s="2" t="n"/>
      <c r="EA1530" s="2" t="n"/>
      <c r="EB1530" s="2" t="n"/>
      <c r="EC1530" s="2" t="n"/>
    </row>
    <row r="1531" ht="4.5" customHeight="1" s="118">
      <c r="A1531" s="2" t="n"/>
      <c r="B1531" s="2" t="n"/>
      <c r="C1531" s="2" t="n"/>
      <c r="D1531" s="2" t="n"/>
      <c r="E1531" s="143" t="n"/>
      <c r="K1531" s="144" t="n"/>
      <c r="L1531" s="147" t="n"/>
      <c r="M1531" s="148" t="n"/>
      <c r="N1531" s="148" t="n"/>
      <c r="O1531" s="148" t="n"/>
      <c r="P1531" s="20" t="n"/>
      <c r="Q1531" s="20" t="n"/>
      <c r="R1531" s="20" t="n"/>
      <c r="S1531" s="20" t="n"/>
      <c r="T1531" s="20" t="n"/>
      <c r="U1531" s="20" t="n"/>
      <c r="V1531" s="20" t="n"/>
      <c r="W1531" s="20" t="n"/>
      <c r="X1531" s="39" t="n"/>
      <c r="Y1531" s="147" t="n"/>
      <c r="Z1531" s="148" t="n"/>
      <c r="AA1531" s="148" t="n"/>
      <c r="AB1531" s="148" t="n"/>
      <c r="AC1531" s="148" t="n"/>
      <c r="AD1531" s="148" t="n"/>
      <c r="AE1531" s="148" t="n"/>
      <c r="AF1531" s="148" t="n"/>
      <c r="AG1531" s="148" t="n"/>
      <c r="AH1531" s="148" t="n"/>
      <c r="AI1531" s="148" t="n"/>
      <c r="AJ1531" s="148" t="n"/>
      <c r="AK1531" s="148" t="n"/>
      <c r="AL1531" s="148" t="n"/>
      <c r="AM1531" s="148" t="n"/>
      <c r="AN1531" s="148" t="n"/>
      <c r="AO1531" s="148" t="n"/>
      <c r="AP1531" s="148" t="n"/>
      <c r="AQ1531" s="148" t="n"/>
      <c r="AR1531" s="148" t="n"/>
      <c r="AS1531" s="148" t="n"/>
      <c r="AT1531" s="148" t="n"/>
      <c r="AU1531" s="148" t="n"/>
      <c r="AV1531" s="148" t="n"/>
      <c r="AW1531" s="148" t="n"/>
      <c r="AX1531" s="148" t="n"/>
      <c r="AY1531" s="148" t="n"/>
      <c r="AZ1531" s="148" t="n"/>
      <c r="BA1531" s="148" t="n"/>
      <c r="BB1531" s="148" t="n"/>
      <c r="BC1531" s="148" t="n"/>
      <c r="BD1531" s="148" t="n"/>
      <c r="BE1531" s="148" t="n"/>
      <c r="BF1531" s="148" t="n"/>
      <c r="BG1531" s="148" t="n"/>
      <c r="BH1531" s="148" t="n"/>
      <c r="BI1531" s="149" t="n"/>
      <c r="BJ1531" s="2" t="n"/>
      <c r="BK1531" s="2" t="n"/>
      <c r="BL1531" s="2" t="n"/>
      <c r="BM1531" s="2" t="n"/>
      <c r="BN1531" s="2" t="n"/>
      <c r="BO1531" s="2" t="n"/>
      <c r="BP1531" s="147" t="n"/>
      <c r="BQ1531" s="148" t="n"/>
      <c r="BR1531" s="148" t="n"/>
      <c r="BS1531" s="148" t="n"/>
      <c r="BT1531" s="148" t="n"/>
      <c r="BU1531" s="42" t="n"/>
      <c r="BV1531" s="45" t="n"/>
      <c r="BW1531" s="148" t="n"/>
      <c r="BX1531" s="148" t="n"/>
      <c r="BY1531" s="148" t="n"/>
      <c r="BZ1531" s="148" t="n"/>
      <c r="CA1531" s="148" t="n"/>
      <c r="CB1531" s="148" t="n"/>
      <c r="CC1531" s="148" t="n"/>
      <c r="CD1531" s="148" t="n"/>
      <c r="CE1531" s="148" t="n"/>
      <c r="CF1531" s="148" t="n"/>
      <c r="CG1531" s="148" t="n"/>
      <c r="CH1531" s="148" t="n"/>
      <c r="CI1531" s="148" t="n"/>
      <c r="CJ1531" s="148" t="n"/>
      <c r="CK1531" s="148" t="n"/>
      <c r="CL1531" s="148" t="n"/>
      <c r="CM1531" s="148" t="n"/>
      <c r="CN1531" s="148" t="n"/>
      <c r="CO1531" s="148" t="n"/>
      <c r="CP1531" s="148" t="n"/>
      <c r="CQ1531" s="148" t="n"/>
      <c r="CR1531" s="148" t="n"/>
      <c r="CS1531" s="148" t="n"/>
      <c r="CT1531" s="148" t="n"/>
      <c r="CU1531" s="148" t="n"/>
      <c r="CV1531" s="148" t="n"/>
      <c r="CW1531" s="148" t="n"/>
      <c r="CX1531" s="148" t="n"/>
      <c r="CY1531" s="148" t="n"/>
      <c r="CZ1531" s="148" t="n"/>
      <c r="DA1531" s="148" t="n"/>
      <c r="DB1531" s="148" t="n"/>
      <c r="DC1531" s="148" t="n"/>
      <c r="DD1531" s="148" t="n"/>
      <c r="DE1531" s="148" t="n"/>
      <c r="DF1531" s="148" t="n"/>
      <c r="DG1531" s="148" t="n"/>
      <c r="DH1531" s="148" t="n"/>
      <c r="DI1531" s="148" t="n"/>
      <c r="DJ1531" s="148" t="n"/>
      <c r="DK1531" s="148" t="n"/>
      <c r="DL1531" s="148" t="n"/>
      <c r="DM1531" s="148" t="n"/>
      <c r="DN1531" s="148" t="n"/>
      <c r="DO1531" s="148" t="n"/>
      <c r="DP1531" s="148" t="n"/>
      <c r="DQ1531" s="148" t="n"/>
      <c r="DR1531" s="148" t="n"/>
      <c r="DS1531" s="148" t="n"/>
      <c r="DT1531" s="148" t="n"/>
      <c r="DU1531" s="149" t="n"/>
      <c r="DV1531" s="2" t="n"/>
      <c r="DW1531" s="2" t="n"/>
      <c r="DX1531" s="2" t="n"/>
      <c r="DY1531" s="2" t="n"/>
      <c r="DZ1531" s="2" t="n"/>
      <c r="EA1531" s="2" t="n"/>
      <c r="EB1531" s="2" t="n"/>
      <c r="EC1531" s="2" t="n"/>
    </row>
    <row r="1532" ht="6.75" customHeight="1" s="118">
      <c r="A1532" s="2" t="n"/>
      <c r="B1532" s="2" t="n"/>
      <c r="C1532" s="2" t="n"/>
      <c r="D1532" s="2" t="n"/>
      <c r="E1532" s="143" t="n"/>
      <c r="K1532" s="144" t="n"/>
      <c r="L1532" s="54" t="inlineStr">
        <is>
          <t>平成</t>
        </is>
      </c>
      <c r="M1532" s="140" t="n"/>
      <c r="N1532" s="140" t="n"/>
      <c r="O1532" s="140"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39" t="inlineStr">
        <is>
          <t>備　考</t>
        </is>
      </c>
      <c r="BQ1532" s="140" t="n"/>
      <c r="BR1532" s="140" t="n"/>
      <c r="BS1532" s="140" t="n"/>
      <c r="BT1532" s="140" t="n"/>
      <c r="BU1532" s="140" t="n"/>
      <c r="BV1532" s="141" t="n"/>
      <c r="BW1532" s="177">
        <f>計算!$AS$19</f>
        <v/>
      </c>
      <c r="BX1532" s="140" t="n"/>
      <c r="BY1532" s="140" t="n"/>
      <c r="BZ1532" s="140" t="n"/>
      <c r="CA1532" s="140" t="n"/>
      <c r="CB1532" s="140" t="n"/>
      <c r="CC1532" s="140" t="n"/>
      <c r="CD1532" s="140" t="n"/>
      <c r="CE1532" s="140" t="n"/>
      <c r="CF1532" s="140" t="n"/>
      <c r="CG1532" s="140" t="n"/>
      <c r="CH1532" s="140" t="n"/>
      <c r="CI1532" s="140" t="n"/>
      <c r="CJ1532" s="140" t="n"/>
      <c r="CK1532" s="140" t="n"/>
      <c r="CL1532" s="140" t="n"/>
      <c r="CM1532" s="140" t="n"/>
      <c r="CN1532" s="140" t="n"/>
      <c r="CO1532" s="140" t="n"/>
      <c r="CP1532" s="140" t="n"/>
      <c r="CQ1532" s="140" t="n"/>
      <c r="CR1532" s="140" t="n"/>
      <c r="CS1532" s="140" t="n"/>
      <c r="CT1532" s="140" t="n"/>
      <c r="CU1532" s="140" t="n"/>
      <c r="CV1532" s="140" t="n"/>
      <c r="CW1532" s="140" t="n"/>
      <c r="CX1532" s="140" t="n"/>
      <c r="CY1532" s="140" t="n"/>
      <c r="CZ1532" s="140" t="n"/>
      <c r="DA1532" s="140" t="n"/>
      <c r="DB1532" s="140" t="n"/>
      <c r="DC1532" s="140" t="n"/>
      <c r="DD1532" s="140" t="n"/>
      <c r="DE1532" s="140" t="n"/>
      <c r="DF1532" s="140" t="n"/>
      <c r="DG1532" s="140" t="n"/>
      <c r="DH1532" s="140" t="n"/>
      <c r="DI1532" s="140" t="n"/>
      <c r="DJ1532" s="140" t="n"/>
      <c r="DK1532" s="140" t="n"/>
      <c r="DL1532" s="140" t="n"/>
      <c r="DM1532" s="140" t="n"/>
      <c r="DN1532" s="140" t="n"/>
      <c r="DO1532" s="140" t="n"/>
      <c r="DP1532" s="140" t="n"/>
      <c r="DQ1532" s="140" t="n"/>
      <c r="DR1532" s="140" t="n"/>
      <c r="DS1532" s="140" t="n"/>
      <c r="DT1532" s="140" t="n"/>
      <c r="DU1532" s="141" t="n"/>
      <c r="DV1532" s="2" t="n"/>
      <c r="DW1532" s="2" t="n"/>
      <c r="DX1532" s="2" t="n"/>
      <c r="DY1532" s="2" t="n"/>
      <c r="DZ1532" s="2" t="n"/>
      <c r="EA1532" s="2" t="n"/>
      <c r="EB1532" s="2" t="n"/>
      <c r="EC1532" s="2" t="n"/>
    </row>
    <row r="1533" ht="6.75" customHeight="1" s="118">
      <c r="A1533" s="2" t="n"/>
      <c r="B1533" s="2" t="n"/>
      <c r="C1533" s="2" t="n"/>
      <c r="D1533" s="2" t="n"/>
      <c r="E1533" s="143" t="n"/>
      <c r="K1533" s="144" t="n"/>
      <c r="L1533" s="143"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43" t="n"/>
      <c r="BV1533" s="144" t="n"/>
      <c r="DU1533" s="144" t="n"/>
      <c r="DV1533" s="2" t="n"/>
      <c r="DW1533" s="2" t="n"/>
      <c r="DX1533" s="2" t="n"/>
      <c r="DY1533" s="2" t="n"/>
      <c r="DZ1533" s="2" t="n"/>
      <c r="EA1533" s="2" t="n"/>
      <c r="EB1533" s="2" t="n"/>
      <c r="EC1533" s="2" t="n"/>
    </row>
    <row r="1534" ht="6.75" customHeight="1" s="118">
      <c r="A1534" s="2" t="n"/>
      <c r="B1534" s="2" t="n"/>
      <c r="C1534" s="2" t="n"/>
      <c r="D1534" s="2" t="n"/>
      <c r="E1534" s="143" t="n"/>
      <c r="K1534" s="144" t="n"/>
      <c r="L1534" s="143" t="n"/>
      <c r="P1534" s="19" t="n"/>
      <c r="Q1534" s="19" t="n"/>
      <c r="R1534" s="19" t="n"/>
      <c r="S1534" s="52" t="inlineStr">
        <is>
          <t>年</t>
        </is>
      </c>
      <c r="U1534" s="11" t="n"/>
      <c r="V1534" s="11" t="n"/>
      <c r="W1534" s="53" t="inlineStr">
        <is>
          <t>月</t>
        </is>
      </c>
      <c r="X1534" s="144"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43" t="n"/>
      <c r="BV1534" s="144" t="n"/>
      <c r="DU1534" s="144" t="n"/>
      <c r="DV1534" s="2" t="n"/>
      <c r="DW1534" s="2" t="n"/>
      <c r="DX1534" s="2" t="n"/>
      <c r="DY1534" s="2" t="n"/>
      <c r="DZ1534" s="2" t="n"/>
      <c r="EA1534" s="2" t="n"/>
      <c r="EB1534" s="2" t="n"/>
      <c r="EC1534" s="2" t="n"/>
    </row>
    <row r="1535" ht="6.75" customHeight="1" s="118">
      <c r="A1535" s="2" t="n"/>
      <c r="B1535" s="2" t="n"/>
      <c r="C1535" s="2" t="n"/>
      <c r="D1535" s="2" t="n"/>
      <c r="E1535" s="143" t="n"/>
      <c r="K1535" s="144" t="n"/>
      <c r="L1535" s="49" t="inlineStr">
        <is>
          <t>令和</t>
        </is>
      </c>
      <c r="P1535" s="19" t="n"/>
      <c r="Q1535" s="19" t="n"/>
      <c r="R1535" s="19" t="n"/>
      <c r="U1535" s="11" t="n"/>
      <c r="V1535" s="11" t="n"/>
      <c r="X1535" s="144"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43" t="n"/>
      <c r="BV1535" s="144" t="n"/>
      <c r="DU1535" s="144" t="n"/>
      <c r="DV1535" s="2" t="n"/>
      <c r="DW1535" s="2" t="n"/>
      <c r="DX1535" s="2" t="n"/>
      <c r="DY1535" s="2" t="n"/>
      <c r="DZ1535" s="2" t="n"/>
      <c r="EA1535" s="2" t="n"/>
      <c r="EB1535" s="2" t="n"/>
      <c r="EC1535" s="2" t="n"/>
    </row>
    <row r="1536" ht="6.75" customHeight="1" s="118">
      <c r="A1536" s="2" t="n"/>
      <c r="B1536" s="2" t="n"/>
      <c r="C1536" s="2" t="n"/>
      <c r="D1536" s="2" t="n"/>
      <c r="E1536" s="143" t="n"/>
      <c r="K1536" s="144" t="n"/>
      <c r="L1536" s="143"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43" t="n"/>
      <c r="BV1536" s="144" t="n"/>
      <c r="DU1536" s="144" t="n"/>
      <c r="DV1536" s="2" t="n"/>
      <c r="DW1536" s="2" t="n"/>
      <c r="DX1536" s="2" t="n"/>
      <c r="DY1536" s="2" t="n"/>
      <c r="DZ1536" s="2" t="n"/>
      <c r="EA1536" s="2" t="n"/>
      <c r="EB1536" s="2" t="n"/>
      <c r="EC1536" s="2" t="n"/>
    </row>
    <row r="1537" ht="3.75" customHeight="1" s="118">
      <c r="A1537" s="2" t="n"/>
      <c r="B1537" s="2" t="n"/>
      <c r="C1537" s="2" t="n"/>
      <c r="D1537" s="2" t="n"/>
      <c r="E1537" s="143" t="n"/>
      <c r="K1537" s="144" t="n"/>
      <c r="L1537" s="147" t="n"/>
      <c r="M1537" s="148" t="n"/>
      <c r="N1537" s="148" t="n"/>
      <c r="O1537" s="148"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43" t="n"/>
      <c r="BV1537" s="144" t="n"/>
      <c r="DU1537" s="144" t="n"/>
      <c r="DV1537" s="2" t="n"/>
      <c r="DW1537" s="2" t="n"/>
      <c r="DX1537" s="2" t="n"/>
      <c r="DY1537" s="2" t="n"/>
      <c r="DZ1537" s="2" t="n"/>
      <c r="EA1537" s="2" t="n"/>
      <c r="EB1537" s="2" t="n"/>
      <c r="EC1537" s="2" t="n"/>
    </row>
    <row r="1538" ht="6.75" customHeight="1" s="118">
      <c r="A1538" s="2" t="n"/>
      <c r="B1538" s="2" t="n"/>
      <c r="C1538" s="2" t="n"/>
      <c r="D1538" s="2" t="n"/>
      <c r="E1538" s="143" t="n"/>
      <c r="K1538" s="144" t="n"/>
      <c r="L1538" s="54" t="inlineStr">
        <is>
          <t>平成</t>
        </is>
      </c>
      <c r="M1538" s="140" t="n"/>
      <c r="N1538" s="140" t="n"/>
      <c r="O1538" s="140"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43" t="n"/>
      <c r="BV1538" s="144" t="n"/>
      <c r="DU1538" s="144" t="n"/>
      <c r="DV1538" s="2" t="n"/>
      <c r="DW1538" s="2" t="n"/>
      <c r="DX1538" s="2" t="n"/>
      <c r="DY1538" s="2" t="n"/>
      <c r="DZ1538" s="2" t="n"/>
      <c r="EA1538" s="2" t="n"/>
      <c r="EB1538" s="2" t="n"/>
      <c r="EC1538" s="2" t="n"/>
    </row>
    <row r="1539" ht="6.75" customHeight="1" s="118">
      <c r="A1539" s="2" t="n"/>
      <c r="B1539" s="2" t="n"/>
      <c r="C1539" s="2" t="n"/>
      <c r="D1539" s="2" t="n"/>
      <c r="E1539" s="143" t="n"/>
      <c r="K1539" s="144" t="n"/>
      <c r="L1539" s="143"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43" t="n"/>
      <c r="BV1539" s="144" t="n"/>
      <c r="DU1539" s="144" t="n"/>
      <c r="DV1539" s="2" t="n"/>
      <c r="DW1539" s="2" t="n"/>
      <c r="DX1539" s="2" t="n"/>
      <c r="DY1539" s="2" t="n"/>
      <c r="DZ1539" s="2" t="n"/>
      <c r="EA1539" s="2" t="n"/>
      <c r="EB1539" s="2" t="n"/>
      <c r="EC1539" s="2" t="n"/>
    </row>
    <row r="1540" ht="6.75" customHeight="1" s="118">
      <c r="A1540" s="2" t="n"/>
      <c r="B1540" s="2" t="n"/>
      <c r="C1540" s="2" t="n"/>
      <c r="D1540" s="2" t="n"/>
      <c r="E1540" s="143" t="n"/>
      <c r="K1540" s="144" t="n"/>
      <c r="L1540" s="143" t="n"/>
      <c r="P1540" s="19" t="n"/>
      <c r="Q1540" s="19" t="n"/>
      <c r="R1540" s="19" t="n"/>
      <c r="S1540" s="52" t="inlineStr">
        <is>
          <t>年</t>
        </is>
      </c>
      <c r="U1540" s="11" t="n"/>
      <c r="V1540" s="11" t="n"/>
      <c r="W1540" s="53" t="inlineStr">
        <is>
          <t>月</t>
        </is>
      </c>
      <c r="X1540" s="144"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43" t="n"/>
      <c r="BV1540" s="144" t="n"/>
      <c r="DU1540" s="144" t="n"/>
      <c r="DV1540" s="2" t="n"/>
      <c r="DW1540" s="2" t="n"/>
      <c r="DX1540" s="2" t="n"/>
      <c r="DY1540" s="2" t="n"/>
      <c r="DZ1540" s="2" t="n"/>
      <c r="EA1540" s="2" t="n"/>
      <c r="EB1540" s="2" t="n"/>
      <c r="EC1540" s="2" t="n"/>
    </row>
    <row r="1541" ht="6.75" customHeight="1" s="118">
      <c r="A1541" s="2" t="n"/>
      <c r="B1541" s="2" t="n"/>
      <c r="C1541" s="2" t="n"/>
      <c r="D1541" s="2" t="n"/>
      <c r="E1541" s="143" t="n"/>
      <c r="K1541" s="144" t="n"/>
      <c r="L1541" s="49" t="inlineStr">
        <is>
          <t>令和</t>
        </is>
      </c>
      <c r="P1541" s="19" t="n"/>
      <c r="Q1541" s="19" t="n"/>
      <c r="R1541" s="19" t="n"/>
      <c r="U1541" s="11" t="n"/>
      <c r="V1541" s="11" t="n"/>
      <c r="X1541" s="144"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43" t="n"/>
      <c r="BV1541" s="144" t="n"/>
      <c r="DU1541" s="144" t="n"/>
      <c r="DV1541" s="2" t="n"/>
      <c r="DW1541" s="2" t="n"/>
      <c r="DX1541" s="2" t="n"/>
      <c r="DY1541" s="2" t="n"/>
      <c r="DZ1541" s="2" t="n"/>
      <c r="EA1541" s="2" t="n"/>
      <c r="EB1541" s="2" t="n"/>
      <c r="EC1541" s="2" t="n"/>
    </row>
    <row r="1542" ht="6.75" customHeight="1" s="118">
      <c r="A1542" s="2" t="n"/>
      <c r="B1542" s="2" t="n"/>
      <c r="C1542" s="2" t="n"/>
      <c r="D1542" s="2" t="n"/>
      <c r="E1542" s="143" t="n"/>
      <c r="K1542" s="144" t="n"/>
      <c r="L1542" s="143"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43" t="n"/>
      <c r="BV1542" s="144" t="n"/>
      <c r="DU1542" s="144" t="n"/>
      <c r="DV1542" s="2" t="n"/>
      <c r="DW1542" s="2" t="n"/>
      <c r="DX1542" s="2" t="n"/>
      <c r="DY1542" s="2" t="n"/>
      <c r="DZ1542" s="2" t="n"/>
      <c r="EA1542" s="2" t="n"/>
      <c r="EB1542" s="2" t="n"/>
      <c r="EC1542" s="2" t="n"/>
    </row>
    <row r="1543" ht="6.75" customHeight="1" s="118">
      <c r="A1543" s="2" t="n"/>
      <c r="B1543" s="2" t="n"/>
      <c r="C1543" s="2" t="n"/>
      <c r="D1543" s="2" t="n"/>
      <c r="E1543" s="147" t="n"/>
      <c r="F1543" s="148" t="n"/>
      <c r="G1543" s="148" t="n"/>
      <c r="H1543" s="148" t="n"/>
      <c r="I1543" s="148" t="n"/>
      <c r="J1543" s="148" t="n"/>
      <c r="K1543" s="149" t="n"/>
      <c r="L1543" s="147" t="n"/>
      <c r="M1543" s="148" t="n"/>
      <c r="N1543" s="148" t="n"/>
      <c r="O1543" s="148"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47" t="n"/>
      <c r="BQ1543" s="148" t="n"/>
      <c r="BR1543" s="148" t="n"/>
      <c r="BS1543" s="148" t="n"/>
      <c r="BT1543" s="148" t="n"/>
      <c r="BU1543" s="148" t="n"/>
      <c r="BV1543" s="149" t="n"/>
      <c r="BW1543" s="148" t="n"/>
      <c r="BX1543" s="148" t="n"/>
      <c r="BY1543" s="148" t="n"/>
      <c r="BZ1543" s="148" t="n"/>
      <c r="CA1543" s="148" t="n"/>
      <c r="CB1543" s="148" t="n"/>
      <c r="CC1543" s="148" t="n"/>
      <c r="CD1543" s="148" t="n"/>
      <c r="CE1543" s="148" t="n"/>
      <c r="CF1543" s="148" t="n"/>
      <c r="CG1543" s="148" t="n"/>
      <c r="CH1543" s="148" t="n"/>
      <c r="CI1543" s="148" t="n"/>
      <c r="CJ1543" s="148" t="n"/>
      <c r="CK1543" s="148" t="n"/>
      <c r="CL1543" s="148" t="n"/>
      <c r="CM1543" s="148" t="n"/>
      <c r="CN1543" s="148" t="n"/>
      <c r="CO1543" s="148" t="n"/>
      <c r="CP1543" s="148" t="n"/>
      <c r="CQ1543" s="148" t="n"/>
      <c r="CR1543" s="148" t="n"/>
      <c r="CS1543" s="148" t="n"/>
      <c r="CT1543" s="148" t="n"/>
      <c r="CU1543" s="148" t="n"/>
      <c r="CV1543" s="148" t="n"/>
      <c r="CW1543" s="148" t="n"/>
      <c r="CX1543" s="148" t="n"/>
      <c r="CY1543" s="148" t="n"/>
      <c r="CZ1543" s="148" t="n"/>
      <c r="DA1543" s="148" t="n"/>
      <c r="DB1543" s="148" t="n"/>
      <c r="DC1543" s="148" t="n"/>
      <c r="DD1543" s="148" t="n"/>
      <c r="DE1543" s="148" t="n"/>
      <c r="DF1543" s="148" t="n"/>
      <c r="DG1543" s="148" t="n"/>
      <c r="DH1543" s="148" t="n"/>
      <c r="DI1543" s="148" t="n"/>
      <c r="DJ1543" s="148" t="n"/>
      <c r="DK1543" s="148" t="n"/>
      <c r="DL1543" s="148" t="n"/>
      <c r="DM1543" s="148" t="n"/>
      <c r="DN1543" s="148" t="n"/>
      <c r="DO1543" s="148" t="n"/>
      <c r="DP1543" s="148" t="n"/>
      <c r="DQ1543" s="148" t="n"/>
      <c r="DR1543" s="148" t="n"/>
      <c r="DS1543" s="148" t="n"/>
      <c r="DT1543" s="148" t="n"/>
      <c r="DU1543" s="149"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39" t="inlineStr">
        <is>
          <t xml:space="preserve">資 　格  等      </t>
        </is>
      </c>
      <c r="BQ1552" s="140" t="n"/>
      <c r="BR1552" s="140" t="n"/>
      <c r="BS1552" s="140" t="n"/>
      <c r="BT1552" s="140" t="n"/>
      <c r="BU1552" s="140" t="n"/>
      <c r="BV1552" s="141" t="n"/>
      <c r="BW1552" s="142" t="inlineStr">
        <is>
          <t>取  得  年  月</t>
        </is>
      </c>
      <c r="BX1552" s="140" t="n"/>
      <c r="BY1552" s="140" t="n"/>
      <c r="BZ1552" s="140" t="n"/>
      <c r="CA1552" s="140" t="n"/>
      <c r="CB1552" s="140" t="n"/>
      <c r="CC1552" s="140" t="n"/>
      <c r="CD1552" s="140" t="n"/>
      <c r="CE1552" s="140" t="n"/>
      <c r="CF1552" s="140" t="n"/>
      <c r="CG1552" s="141" t="n"/>
      <c r="CH1552" s="142" t="inlineStr">
        <is>
          <t>資       格       等       の       名       称</t>
        </is>
      </c>
      <c r="CI1552" s="140" t="n"/>
      <c r="CJ1552" s="140" t="n"/>
      <c r="CK1552" s="140" t="n"/>
      <c r="CL1552" s="140" t="n"/>
      <c r="CM1552" s="140" t="n"/>
      <c r="CN1552" s="140" t="n"/>
      <c r="CO1552" s="140" t="n"/>
      <c r="CP1552" s="140" t="n"/>
      <c r="CQ1552" s="140" t="n"/>
      <c r="CR1552" s="140" t="n"/>
      <c r="CS1552" s="140" t="n"/>
      <c r="CT1552" s="140" t="n"/>
      <c r="CU1552" s="140" t="n"/>
      <c r="CV1552" s="140" t="n"/>
      <c r="CW1552" s="140" t="n"/>
      <c r="CX1552" s="140" t="n"/>
      <c r="CY1552" s="140" t="n"/>
      <c r="CZ1552" s="140" t="n"/>
      <c r="DA1552" s="140" t="n"/>
      <c r="DB1552" s="140" t="n"/>
      <c r="DC1552" s="140" t="n"/>
      <c r="DD1552" s="140" t="n"/>
      <c r="DE1552" s="140" t="n"/>
      <c r="DF1552" s="140" t="n"/>
      <c r="DG1552" s="140" t="n"/>
      <c r="DH1552" s="140" t="n"/>
      <c r="DI1552" s="140" t="n"/>
      <c r="DJ1552" s="140" t="n"/>
      <c r="DK1552" s="140" t="n"/>
      <c r="DL1552" s="140" t="n"/>
      <c r="DM1552" s="140" t="n"/>
      <c r="DN1552" s="140" t="n"/>
      <c r="DO1552" s="140" t="n"/>
      <c r="DP1552" s="140" t="n"/>
      <c r="DQ1552" s="140" t="n"/>
      <c r="DR1552" s="140" t="n"/>
      <c r="DS1552" s="140" t="n"/>
      <c r="DT1552" s="140" t="n"/>
      <c r="DU1552" s="141"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43" t="n"/>
      <c r="BV1553" s="144" t="n"/>
      <c r="BW1553" s="143" t="n"/>
      <c r="CG1553" s="144" t="n"/>
      <c r="CH1553" s="143" t="n"/>
      <c r="DU1553" s="144"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43" t="n"/>
      <c r="BV1554" s="144" t="n"/>
      <c r="BW1554" s="143" t="n"/>
      <c r="CG1554" s="144" t="n"/>
      <c r="CH1554" s="143" t="n"/>
      <c r="DU1554" s="144"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45">
        <f>IF(計算!$B$20="","",IF(N(設定!$B$3)=0,"",YEAR(設定!$B$3)-2018))&amp;""</f>
        <v/>
      </c>
      <c r="AG1555" s="95" t="inlineStr">
        <is>
          <t>年</t>
        </is>
      </c>
      <c r="AI1555" s="145">
        <f>IF(計算!$B$20="","",IF(N(設定!$B$3)=0,"",MONTH(設定!$B$3)))&amp;""</f>
        <v/>
      </c>
      <c r="AL1555" s="95" t="inlineStr">
        <is>
          <t>月</t>
        </is>
      </c>
      <c r="AN1555" s="146">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43" t="n"/>
      <c r="BV1555" s="144" t="n"/>
      <c r="BW1555" s="147" t="n"/>
      <c r="BX1555" s="148" t="n"/>
      <c r="BY1555" s="148" t="n"/>
      <c r="BZ1555" s="148" t="n"/>
      <c r="CA1555" s="148" t="n"/>
      <c r="CB1555" s="148" t="n"/>
      <c r="CC1555" s="148" t="n"/>
      <c r="CD1555" s="148" t="n"/>
      <c r="CE1555" s="148" t="n"/>
      <c r="CF1555" s="148" t="n"/>
      <c r="CG1555" s="149" t="n"/>
      <c r="CH1555" s="147" t="n"/>
      <c r="CI1555" s="148" t="n"/>
      <c r="CJ1555" s="148" t="n"/>
      <c r="CK1555" s="148" t="n"/>
      <c r="CL1555" s="148" t="n"/>
      <c r="CM1555" s="148" t="n"/>
      <c r="CN1555" s="148" t="n"/>
      <c r="CO1555" s="148" t="n"/>
      <c r="CP1555" s="148" t="n"/>
      <c r="CQ1555" s="148" t="n"/>
      <c r="CR1555" s="148" t="n"/>
      <c r="CS1555" s="148" t="n"/>
      <c r="CT1555" s="148" t="n"/>
      <c r="CU1555" s="148" t="n"/>
      <c r="CV1555" s="148" t="n"/>
      <c r="CW1555" s="148" t="n"/>
      <c r="CX1555" s="148" t="n"/>
      <c r="CY1555" s="148" t="n"/>
      <c r="CZ1555" s="148" t="n"/>
      <c r="DA1555" s="148" t="n"/>
      <c r="DB1555" s="148" t="n"/>
      <c r="DC1555" s="148" t="n"/>
      <c r="DD1555" s="148" t="n"/>
      <c r="DE1555" s="148" t="n"/>
      <c r="DF1555" s="148" t="n"/>
      <c r="DG1555" s="148" t="n"/>
      <c r="DH1555" s="148" t="n"/>
      <c r="DI1555" s="148" t="n"/>
      <c r="DJ1555" s="148" t="n"/>
      <c r="DK1555" s="148" t="n"/>
      <c r="DL1555" s="148" t="n"/>
      <c r="DM1555" s="148" t="n"/>
      <c r="DN1555" s="148" t="n"/>
      <c r="DO1555" s="148" t="n"/>
      <c r="DP1555" s="148" t="n"/>
      <c r="DQ1555" s="148" t="n"/>
      <c r="DR1555" s="148" t="n"/>
      <c r="DS1555" s="148" t="n"/>
      <c r="DT1555" s="148" t="n"/>
      <c r="DU1555" s="149"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43" t="n"/>
      <c r="BV1556" s="144" t="n"/>
      <c r="BW1556" s="150">
        <f>計算!$BD$20</f>
        <v/>
      </c>
      <c r="CG1556" s="144" t="n"/>
      <c r="CH1556" s="151">
        <f>計算!$BE$20</f>
        <v/>
      </c>
      <c r="DU1556" s="144"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48" t="n"/>
      <c r="AA1557" s="148" t="n"/>
      <c r="AB1557" s="148" t="n"/>
      <c r="AC1557" s="148" t="n"/>
      <c r="AD1557" s="148" t="n"/>
      <c r="AE1557" s="148" t="n"/>
      <c r="AF1557" s="148" t="n"/>
      <c r="AG1557" s="148" t="n"/>
      <c r="AH1557" s="148" t="n"/>
      <c r="AI1557" s="148" t="n"/>
      <c r="AJ1557" s="148" t="n"/>
      <c r="AK1557" s="148" t="n"/>
      <c r="AL1557" s="148" t="n"/>
      <c r="AM1557" s="148" t="n"/>
      <c r="AN1557" s="148" t="n"/>
      <c r="AO1557" s="148" t="n"/>
      <c r="AP1557" s="148" t="n"/>
      <c r="AQ1557" s="148" t="n"/>
      <c r="AR1557" s="148" t="n"/>
      <c r="AS1557" s="148" t="n"/>
      <c r="AT1557" s="148" t="n"/>
      <c r="AU1557" s="12" t="n"/>
      <c r="AV1557" s="7" t="n"/>
      <c r="BI1557" s="8" t="n"/>
      <c r="BJ1557" s="7" t="n"/>
      <c r="BK1557" s="2" t="n"/>
      <c r="BL1557" s="2" t="n"/>
      <c r="BM1557" s="2" t="n"/>
      <c r="BN1557" s="2" t="n"/>
      <c r="BO1557" s="2" t="n"/>
      <c r="BP1557" s="143" t="n"/>
      <c r="BV1557" s="144" t="n"/>
      <c r="BW1557" s="143" t="n"/>
      <c r="CG1557" s="144" t="n"/>
      <c r="DU1557" s="144" t="n"/>
      <c r="DV1557" s="2" t="n"/>
      <c r="DW1557" s="2" t="n"/>
      <c r="DX1557" s="2" t="n"/>
      <c r="DY1557" s="2" t="n"/>
      <c r="DZ1557" s="2" t="n"/>
      <c r="EA1557" s="2" t="n"/>
      <c r="EB1557" s="2" t="n"/>
      <c r="EC1557" s="2" t="n"/>
    </row>
    <row r="1558" ht="6.75" customHeight="1" s="118">
      <c r="A1558" s="2" t="n"/>
      <c r="B1558" s="2" t="n"/>
      <c r="C1558" s="2" t="n"/>
      <c r="D1558" s="2" t="n"/>
      <c r="E1558" s="142" t="inlineStr">
        <is>
          <t>ふ り が な</t>
        </is>
      </c>
      <c r="F1558" s="140" t="n"/>
      <c r="G1558" s="140" t="n"/>
      <c r="H1558" s="140" t="n"/>
      <c r="I1558" s="140" t="n"/>
      <c r="J1558" s="140" t="n"/>
      <c r="K1558" s="141" t="n"/>
      <c r="L1558" s="152">
        <f>計算!$C$20</f>
        <v/>
      </c>
      <c r="M1558" s="140" t="n"/>
      <c r="N1558" s="140" t="n"/>
      <c r="O1558" s="140" t="n"/>
      <c r="P1558" s="140" t="n"/>
      <c r="Q1558" s="140" t="n"/>
      <c r="R1558" s="140" t="n"/>
      <c r="S1558" s="140" t="n"/>
      <c r="T1558" s="140" t="n"/>
      <c r="U1558" s="140" t="n"/>
      <c r="V1558" s="140" t="n"/>
      <c r="W1558" s="140" t="n"/>
      <c r="X1558" s="140" t="n"/>
      <c r="Y1558" s="140" t="n"/>
      <c r="Z1558" s="140" t="n"/>
      <c r="AA1558" s="140" t="n"/>
      <c r="AB1558" s="140" t="n"/>
      <c r="AC1558" s="140" t="n"/>
      <c r="AD1558" s="140" t="n"/>
      <c r="AE1558" s="140" t="n"/>
      <c r="AF1558" s="140" t="n"/>
      <c r="AG1558" s="140" t="n"/>
      <c r="AH1558" s="140" t="n"/>
      <c r="AI1558" s="140" t="n"/>
      <c r="AJ1558" s="140" t="n"/>
      <c r="AK1558" s="140" t="n"/>
      <c r="AL1558" s="140" t="n"/>
      <c r="AM1558" s="140" t="n"/>
      <c r="AN1558" s="140" t="n"/>
      <c r="AO1558" s="140" t="n"/>
      <c r="AP1558" s="140" t="n"/>
      <c r="AQ1558" s="140" t="n"/>
      <c r="AR1558" s="140" t="n"/>
      <c r="AS1558" s="140" t="n"/>
      <c r="AT1558" s="141"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43" t="n"/>
      <c r="BV1558" s="144" t="n"/>
      <c r="BW1558" s="143" t="n"/>
      <c r="CG1558" s="144" t="n"/>
      <c r="DU1558" s="144" t="n"/>
      <c r="DV1558" s="2" t="n"/>
      <c r="DW1558" s="2" t="n"/>
      <c r="DX1558" s="2" t="n"/>
      <c r="DY1558" s="2" t="n"/>
      <c r="DZ1558" s="2" t="n"/>
      <c r="EA1558" s="2" t="n"/>
      <c r="EB1558" s="2" t="n"/>
      <c r="EC1558" s="2" t="n"/>
    </row>
    <row r="1559" ht="6.75" customHeight="1" s="118">
      <c r="A1559" s="2" t="n"/>
      <c r="B1559" s="2" t="n"/>
      <c r="C1559" s="2" t="n"/>
      <c r="D1559" s="2" t="n"/>
      <c r="E1559" s="143" t="n"/>
      <c r="K1559" s="144" t="n"/>
      <c r="AT1559" s="144"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43" t="n"/>
      <c r="BV1559" s="144" t="n"/>
      <c r="BW1559" s="143" t="n"/>
      <c r="CG1559" s="144" t="n"/>
      <c r="DU1559" s="144" t="n"/>
      <c r="DV1559" s="2" t="n"/>
      <c r="DW1559" s="2" t="n"/>
      <c r="DX1559" s="2" t="n"/>
      <c r="DY1559" s="2" t="n"/>
      <c r="DZ1559" s="2" t="n"/>
      <c r="EA1559" s="2" t="n"/>
      <c r="EB1559" s="2" t="n"/>
      <c r="EC1559" s="2" t="n"/>
    </row>
    <row r="1560" ht="6.75" customHeight="1" s="118">
      <c r="A1560" s="2" t="n"/>
      <c r="B1560" s="2" t="n"/>
      <c r="C1560" s="2" t="n"/>
      <c r="D1560" s="2" t="n"/>
      <c r="E1560" s="143" t="n"/>
      <c r="K1560" s="144" t="n"/>
      <c r="AT1560" s="144"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43" t="n"/>
      <c r="BV1560" s="144" t="n"/>
      <c r="BW1560" s="143" t="n"/>
      <c r="CG1560" s="144" t="n"/>
      <c r="DU1560" s="144" t="n"/>
      <c r="DV1560" s="2" t="n"/>
      <c r="DW1560" s="2" t="n"/>
      <c r="DX1560" s="2" t="n"/>
      <c r="DY1560" s="2" t="n"/>
      <c r="DZ1560" s="2" t="n"/>
      <c r="EA1560" s="2" t="n"/>
      <c r="EB1560" s="2" t="n"/>
      <c r="EC1560" s="2" t="n"/>
    </row>
    <row r="1561" ht="6.75" customHeight="1" s="118">
      <c r="A1561" s="2" t="n"/>
      <c r="B1561" s="2" t="n"/>
      <c r="C1561" s="2" t="n"/>
      <c r="D1561" s="2" t="n"/>
      <c r="E1561" s="147" t="n"/>
      <c r="F1561" s="148" t="n"/>
      <c r="G1561" s="148" t="n"/>
      <c r="H1561" s="148" t="n"/>
      <c r="I1561" s="148" t="n"/>
      <c r="J1561" s="148" t="n"/>
      <c r="K1561" s="149" t="n"/>
      <c r="L1561" s="148" t="n"/>
      <c r="M1561" s="148" t="n"/>
      <c r="N1561" s="148" t="n"/>
      <c r="O1561" s="148" t="n"/>
      <c r="P1561" s="148" t="n"/>
      <c r="Q1561" s="148" t="n"/>
      <c r="R1561" s="148" t="n"/>
      <c r="S1561" s="148" t="n"/>
      <c r="T1561" s="148" t="n"/>
      <c r="U1561" s="148" t="n"/>
      <c r="V1561" s="148" t="n"/>
      <c r="W1561" s="148" t="n"/>
      <c r="X1561" s="148" t="n"/>
      <c r="Y1561" s="148" t="n"/>
      <c r="Z1561" s="148" t="n"/>
      <c r="AA1561" s="148" t="n"/>
      <c r="AB1561" s="148" t="n"/>
      <c r="AC1561" s="148" t="n"/>
      <c r="AD1561" s="148" t="n"/>
      <c r="AE1561" s="148" t="n"/>
      <c r="AF1561" s="148" t="n"/>
      <c r="AG1561" s="148" t="n"/>
      <c r="AH1561" s="148" t="n"/>
      <c r="AI1561" s="148" t="n"/>
      <c r="AJ1561" s="148" t="n"/>
      <c r="AK1561" s="148" t="n"/>
      <c r="AL1561" s="148" t="n"/>
      <c r="AM1561" s="148" t="n"/>
      <c r="AN1561" s="148" t="n"/>
      <c r="AO1561" s="148" t="n"/>
      <c r="AP1561" s="148" t="n"/>
      <c r="AQ1561" s="148" t="n"/>
      <c r="AR1561" s="148" t="n"/>
      <c r="AS1561" s="148" t="n"/>
      <c r="AT1561" s="149"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43" t="n"/>
      <c r="BV1561" s="144" t="n"/>
      <c r="BW1561" s="143" t="n"/>
      <c r="CG1561" s="144" t="n"/>
      <c r="DU1561" s="144" t="n"/>
      <c r="DV1561" s="2" t="n"/>
      <c r="DW1561" s="2" t="n"/>
      <c r="DX1561" s="2" t="n"/>
      <c r="DY1561" s="2" t="n"/>
      <c r="DZ1561" s="2" t="n"/>
      <c r="EA1561" s="2" t="n"/>
      <c r="EB1561" s="2" t="n"/>
      <c r="EC1561" s="2" t="n"/>
    </row>
    <row r="1562" ht="6.75" customHeight="1" s="118">
      <c r="A1562" s="2" t="n"/>
      <c r="B1562" s="2" t="n"/>
      <c r="C1562" s="2" t="n"/>
      <c r="D1562" s="2" t="n"/>
      <c r="E1562" s="153" t="inlineStr">
        <is>
          <t>名　前</t>
        </is>
      </c>
      <c r="F1562" s="140" t="n"/>
      <c r="G1562" s="140" t="n"/>
      <c r="H1562" s="140" t="n"/>
      <c r="I1562" s="140" t="n"/>
      <c r="J1562" s="140" t="n"/>
      <c r="K1562" s="141" t="n"/>
      <c r="L1562" s="154">
        <f>計算!$B$20</f>
        <v/>
      </c>
      <c r="M1562" s="140" t="n"/>
      <c r="N1562" s="140" t="n"/>
      <c r="O1562" s="140" t="n"/>
      <c r="P1562" s="140" t="n"/>
      <c r="Q1562" s="140" t="n"/>
      <c r="R1562" s="140" t="n"/>
      <c r="S1562" s="140" t="n"/>
      <c r="T1562" s="140" t="n"/>
      <c r="U1562" s="140" t="n"/>
      <c r="V1562" s="140" t="n"/>
      <c r="W1562" s="140" t="n"/>
      <c r="X1562" s="140" t="n"/>
      <c r="Y1562" s="140" t="n"/>
      <c r="Z1562" s="140" t="n"/>
      <c r="AA1562" s="140" t="n"/>
      <c r="AB1562" s="140" t="n"/>
      <c r="AC1562" s="140" t="n"/>
      <c r="AD1562" s="140" t="n"/>
      <c r="AE1562" s="140" t="n"/>
      <c r="AF1562" s="140" t="n"/>
      <c r="AG1562" s="140" t="n"/>
      <c r="AH1562" s="140" t="n"/>
      <c r="AI1562" s="140" t="n"/>
      <c r="AJ1562" s="140" t="n"/>
      <c r="AK1562" s="140" t="n"/>
      <c r="AL1562" s="140" t="n"/>
      <c r="AM1562" s="140" t="n"/>
      <c r="AN1562" s="140" t="n"/>
      <c r="AO1562" s="140" t="n"/>
      <c r="AP1562" s="140" t="n"/>
      <c r="AQ1562" s="140" t="n"/>
      <c r="AR1562" s="140" t="n"/>
      <c r="AS1562" s="140" t="n"/>
      <c r="AT1562" s="141"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43" t="n"/>
      <c r="BV1562" s="144" t="n"/>
      <c r="BW1562" s="143" t="n"/>
      <c r="CG1562" s="144" t="n"/>
      <c r="DU1562" s="144" t="n"/>
      <c r="DV1562" s="2" t="n"/>
      <c r="DW1562" s="2" t="n"/>
      <c r="DX1562" s="2" t="n"/>
      <c r="DY1562" s="2" t="n"/>
      <c r="DZ1562" s="2" t="n"/>
      <c r="EA1562" s="2" t="n"/>
      <c r="EB1562" s="2" t="n"/>
      <c r="EC1562" s="2" t="n"/>
    </row>
    <row r="1563" ht="6.75" customHeight="1" s="118">
      <c r="A1563" s="2" t="n"/>
      <c r="B1563" s="2" t="n"/>
      <c r="C1563" s="2" t="n"/>
      <c r="D1563" s="2" t="n"/>
      <c r="E1563" s="143" t="n"/>
      <c r="K1563" s="144" t="n"/>
      <c r="L1563" s="143" t="n"/>
      <c r="AT1563" s="144" t="n"/>
      <c r="AU1563" s="8" t="n"/>
      <c r="AV1563" s="7" t="n"/>
      <c r="AW1563" s="2" t="n"/>
      <c r="AX1563" s="52" t="inlineStr">
        <is>
          <t>（30×40mm）</t>
        </is>
      </c>
      <c r="BH1563" s="2" t="n"/>
      <c r="BI1563" s="8" t="n"/>
      <c r="BJ1563" s="7" t="n"/>
      <c r="BK1563" s="2" t="n"/>
      <c r="BL1563" s="2" t="n"/>
      <c r="BM1563" s="2" t="n"/>
      <c r="BN1563" s="2" t="n"/>
      <c r="BO1563" s="2" t="n"/>
      <c r="BP1563" s="143" t="n"/>
      <c r="BV1563" s="144" t="n"/>
      <c r="BW1563" s="143" t="n"/>
      <c r="CG1563" s="144" t="n"/>
      <c r="DU1563" s="144" t="n"/>
      <c r="DV1563" s="2" t="n"/>
      <c r="DW1563" s="2" t="n"/>
      <c r="DX1563" s="2" t="n"/>
      <c r="DY1563" s="2" t="n"/>
      <c r="DZ1563" s="2" t="n"/>
      <c r="EA1563" s="2" t="n"/>
      <c r="EB1563" s="2" t="n"/>
      <c r="EC1563" s="2" t="n"/>
    </row>
    <row r="1564" ht="6.75" customHeight="1" s="118">
      <c r="A1564" s="2" t="n"/>
      <c r="B1564" s="2" t="n"/>
      <c r="C1564" s="2" t="n"/>
      <c r="D1564" s="2" t="n"/>
      <c r="E1564" s="143" t="n"/>
      <c r="K1564" s="144" t="n"/>
      <c r="L1564" s="143" t="n"/>
      <c r="AT1564" s="144" t="n"/>
      <c r="AU1564" s="8" t="n"/>
      <c r="AV1564" s="7" t="n"/>
      <c r="AW1564" s="2" t="n"/>
      <c r="BH1564" s="2" t="n"/>
      <c r="BI1564" s="8" t="n"/>
      <c r="BJ1564" s="7" t="n"/>
      <c r="BK1564" s="2" t="n"/>
      <c r="BL1564" s="2" t="n"/>
      <c r="BM1564" s="2" t="n"/>
      <c r="BN1564" s="2" t="n"/>
      <c r="BO1564" s="2" t="n"/>
      <c r="BP1564" s="143" t="n"/>
      <c r="BV1564" s="144" t="n"/>
      <c r="BW1564" s="143" t="n"/>
      <c r="CG1564" s="144" t="n"/>
      <c r="DU1564" s="144" t="n"/>
      <c r="DV1564" s="2" t="n"/>
      <c r="DW1564" s="2" t="n"/>
      <c r="DX1564" s="2" t="n"/>
      <c r="DY1564" s="2" t="n"/>
      <c r="DZ1564" s="2" t="n"/>
      <c r="EA1564" s="2" t="n"/>
      <c r="EB1564" s="2" t="n"/>
      <c r="EC1564" s="2" t="n"/>
    </row>
    <row r="1565" ht="6.75" customHeight="1" s="118">
      <c r="A1565" s="2" t="n"/>
      <c r="B1565" s="2" t="n"/>
      <c r="C1565" s="2" t="n"/>
      <c r="D1565" s="2" t="n"/>
      <c r="E1565" s="143" t="n"/>
      <c r="K1565" s="144" t="n"/>
      <c r="L1565" s="143" t="n"/>
      <c r="AT1565" s="144"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43" t="n"/>
      <c r="BV1565" s="144" t="n"/>
      <c r="BW1565" s="143" t="n"/>
      <c r="CG1565" s="144" t="n"/>
      <c r="DU1565" s="144" t="n"/>
      <c r="DV1565" s="2" t="n"/>
      <c r="DW1565" s="2" t="n"/>
      <c r="DX1565" s="2" t="n"/>
      <c r="DY1565" s="2" t="n"/>
      <c r="DZ1565" s="2" t="n"/>
      <c r="EA1565" s="2" t="n"/>
      <c r="EB1565" s="2" t="n"/>
      <c r="EC1565" s="2" t="n"/>
    </row>
    <row r="1566" ht="6.75" customHeight="1" s="118">
      <c r="A1566" s="2" t="n"/>
      <c r="B1566" s="2" t="n"/>
      <c r="C1566" s="2" t="n"/>
      <c r="D1566" s="2" t="n"/>
      <c r="E1566" s="143" t="n"/>
      <c r="K1566" s="144" t="n"/>
      <c r="L1566" s="143" t="n"/>
      <c r="AT1566" s="144"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43" t="n"/>
      <c r="BV1566" s="144" t="n"/>
      <c r="BW1566" s="143" t="n"/>
      <c r="CG1566" s="144" t="n"/>
      <c r="DU1566" s="144" t="n"/>
      <c r="DV1566" s="2" t="n"/>
      <c r="DW1566" s="2" t="n"/>
      <c r="DX1566" s="2" t="n"/>
      <c r="DY1566" s="2" t="n"/>
      <c r="DZ1566" s="2" t="n"/>
      <c r="EA1566" s="2" t="n"/>
      <c r="EB1566" s="2" t="n"/>
      <c r="EC1566" s="2" t="n"/>
    </row>
    <row r="1567" ht="4.5" customHeight="1" s="118">
      <c r="A1567" s="2" t="n"/>
      <c r="B1567" s="2" t="n"/>
      <c r="C1567" s="2" t="n"/>
      <c r="D1567" s="2" t="n"/>
      <c r="E1567" s="147" t="n"/>
      <c r="F1567" s="148" t="n"/>
      <c r="G1567" s="148" t="n"/>
      <c r="H1567" s="148" t="n"/>
      <c r="I1567" s="148" t="n"/>
      <c r="J1567" s="148" t="n"/>
      <c r="K1567" s="149" t="n"/>
      <c r="L1567" s="147" t="n"/>
      <c r="M1567" s="148" t="n"/>
      <c r="N1567" s="148" t="n"/>
      <c r="O1567" s="148" t="n"/>
      <c r="P1567" s="148" t="n"/>
      <c r="Q1567" s="148" t="n"/>
      <c r="R1567" s="148" t="n"/>
      <c r="S1567" s="148" t="n"/>
      <c r="T1567" s="148" t="n"/>
      <c r="U1567" s="148" t="n"/>
      <c r="V1567" s="148" t="n"/>
      <c r="W1567" s="148" t="n"/>
      <c r="X1567" s="148" t="n"/>
      <c r="Y1567" s="148" t="n"/>
      <c r="Z1567" s="148" t="n"/>
      <c r="AA1567" s="148" t="n"/>
      <c r="AB1567" s="148" t="n"/>
      <c r="AC1567" s="148" t="n"/>
      <c r="AD1567" s="148" t="n"/>
      <c r="AE1567" s="148" t="n"/>
      <c r="AF1567" s="148" t="n"/>
      <c r="AG1567" s="148" t="n"/>
      <c r="AH1567" s="148" t="n"/>
      <c r="AI1567" s="148" t="n"/>
      <c r="AJ1567" s="148" t="n"/>
      <c r="AK1567" s="148" t="n"/>
      <c r="AL1567" s="148" t="n"/>
      <c r="AM1567" s="148" t="n"/>
      <c r="AN1567" s="148" t="n"/>
      <c r="AO1567" s="148" t="n"/>
      <c r="AP1567" s="148" t="n"/>
      <c r="AQ1567" s="148" t="n"/>
      <c r="AR1567" s="148" t="n"/>
      <c r="AS1567" s="148" t="n"/>
      <c r="AT1567" s="149"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43" t="n"/>
      <c r="BV1567" s="144" t="n"/>
      <c r="BW1567" s="143" t="n"/>
      <c r="CG1567" s="144" t="n"/>
      <c r="DU1567" s="144" t="n"/>
      <c r="DV1567" s="2" t="n"/>
      <c r="DW1567" s="2" t="n"/>
      <c r="DX1567" s="2" t="n"/>
      <c r="DY1567" s="2" t="n"/>
      <c r="DZ1567" s="2" t="n"/>
      <c r="EA1567" s="2" t="n"/>
      <c r="EB1567" s="2" t="n"/>
      <c r="EC1567" s="2" t="n"/>
    </row>
    <row r="1568" ht="6.75" customHeight="1" s="118">
      <c r="A1568" s="2" t="n"/>
      <c r="B1568" s="2" t="n"/>
      <c r="C1568" s="2" t="n"/>
      <c r="D1568" s="2" t="n"/>
      <c r="E1568" s="153" t="inlineStr">
        <is>
          <t>生年月日</t>
        </is>
      </c>
      <c r="F1568" s="140" t="n"/>
      <c r="G1568" s="140" t="n"/>
      <c r="H1568" s="140" t="n"/>
      <c r="I1568" s="140" t="n"/>
      <c r="J1568" s="140" t="n"/>
      <c r="K1568" s="141" t="n"/>
      <c r="L1568" s="155" t="inlineStr">
        <is>
          <t>昭和 ・ 平成</t>
        </is>
      </c>
      <c r="M1568" s="140" t="n"/>
      <c r="N1568" s="140" t="n"/>
      <c r="O1568" s="140" t="n"/>
      <c r="P1568" s="140" t="n"/>
      <c r="Q1568" s="140" t="n"/>
      <c r="R1568" s="140" t="n"/>
      <c r="S1568" s="140" t="n"/>
      <c r="T1568" s="140" t="n"/>
      <c r="U1568" s="140" t="n"/>
      <c r="V1568" s="156">
        <f>計算!$D$20</f>
        <v/>
      </c>
      <c r="W1568" s="140" t="n"/>
      <c r="X1568" s="157" t="inlineStr">
        <is>
          <t>年</t>
        </is>
      </c>
      <c r="Y1568" s="140" t="n"/>
      <c r="Z1568" s="158">
        <f>計算!$E$20</f>
        <v/>
      </c>
      <c r="AA1568" s="140" t="n"/>
      <c r="AB1568" s="140" t="n"/>
      <c r="AC1568" s="157" t="inlineStr">
        <is>
          <t>月</t>
        </is>
      </c>
      <c r="AD1568" s="140" t="n"/>
      <c r="AE1568" s="158">
        <f>計算!$F$20</f>
        <v/>
      </c>
      <c r="AF1568" s="140" t="n"/>
      <c r="AG1568" s="140" t="n"/>
      <c r="AH1568" s="157" t="inlineStr">
        <is>
          <t>日　生 （満</t>
        </is>
      </c>
      <c r="AI1568" s="140" t="n"/>
      <c r="AJ1568" s="140" t="n"/>
      <c r="AK1568" s="140" t="n"/>
      <c r="AL1568" s="140" t="n"/>
      <c r="AM1568" s="140" t="n"/>
      <c r="AN1568" s="140" t="n"/>
      <c r="AO1568" s="140" t="n"/>
      <c r="AP1568" s="159">
        <f>計算!$G$20</f>
        <v/>
      </c>
      <c r="AQ1568" s="140" t="n"/>
      <c r="AR1568" s="160" t="inlineStr">
        <is>
          <t>歳）</t>
        </is>
      </c>
      <c r="AS1568" s="140" t="n"/>
      <c r="AT1568" s="141"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43" t="n"/>
      <c r="BV1568" s="144" t="n"/>
      <c r="BW1568" s="143" t="n"/>
      <c r="CG1568" s="144" t="n"/>
      <c r="DU1568" s="144" t="n"/>
      <c r="DV1568" s="2" t="n"/>
      <c r="DW1568" s="2" t="n"/>
      <c r="DX1568" s="2" t="n"/>
      <c r="DY1568" s="2" t="n"/>
      <c r="DZ1568" s="2" t="n"/>
      <c r="EA1568" s="2" t="n"/>
      <c r="EB1568" s="2" t="n"/>
      <c r="EC1568" s="2" t="n"/>
    </row>
    <row r="1569" ht="6.75" customHeight="1" s="118">
      <c r="A1569" s="2" t="n"/>
      <c r="B1569" s="2" t="n"/>
      <c r="C1569" s="2" t="n"/>
      <c r="D1569" s="2" t="n"/>
      <c r="E1569" s="143" t="n"/>
      <c r="K1569" s="144" t="n"/>
      <c r="L1569" s="143" t="n"/>
      <c r="AT1569" s="144"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43" t="n"/>
      <c r="BV1569" s="144" t="n"/>
      <c r="BW1569" s="143" t="n"/>
      <c r="CG1569" s="144" t="n"/>
      <c r="DU1569" s="144" t="n"/>
      <c r="DV1569" s="2" t="n"/>
      <c r="DW1569" s="2" t="n"/>
      <c r="DX1569" s="2" t="n"/>
      <c r="DY1569" s="2" t="n"/>
      <c r="DZ1569" s="2" t="n"/>
      <c r="EA1569" s="2" t="n"/>
      <c r="EB1569" s="2" t="n"/>
      <c r="EC1569" s="2" t="n"/>
    </row>
    <row r="1570" ht="6.75" customHeight="1" s="118">
      <c r="A1570" s="2" t="n"/>
      <c r="B1570" s="2" t="n"/>
      <c r="C1570" s="2" t="n"/>
      <c r="D1570" s="2" t="n"/>
      <c r="E1570" s="143" t="n"/>
      <c r="K1570" s="144" t="n"/>
      <c r="L1570" s="143" t="n"/>
      <c r="AT1570" s="144"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43" t="n"/>
      <c r="BV1570" s="144" t="n"/>
      <c r="BW1570" s="143" t="n"/>
      <c r="CG1570" s="144" t="n"/>
      <c r="DU1570" s="144" t="n"/>
      <c r="DV1570" s="2" t="n"/>
      <c r="DW1570" s="2" t="n"/>
      <c r="DX1570" s="2" t="n"/>
      <c r="DY1570" s="2" t="n"/>
      <c r="DZ1570" s="2" t="n"/>
      <c r="EA1570" s="2" t="n"/>
      <c r="EB1570" s="2" t="n"/>
      <c r="EC1570" s="2" t="n"/>
    </row>
    <row r="1571" ht="3.75" customHeight="1" s="118">
      <c r="A1571" s="2" t="n"/>
      <c r="B1571" s="2" t="n"/>
      <c r="C1571" s="2" t="n"/>
      <c r="D1571" s="2" t="n"/>
      <c r="E1571" s="147" t="n"/>
      <c r="F1571" s="148" t="n"/>
      <c r="G1571" s="148" t="n"/>
      <c r="H1571" s="148" t="n"/>
      <c r="I1571" s="148" t="n"/>
      <c r="J1571" s="148" t="n"/>
      <c r="K1571" s="149" t="n"/>
      <c r="L1571" s="147" t="n"/>
      <c r="M1571" s="148" t="n"/>
      <c r="N1571" s="148" t="n"/>
      <c r="O1571" s="148" t="n"/>
      <c r="P1571" s="148" t="n"/>
      <c r="Q1571" s="148" t="n"/>
      <c r="R1571" s="148" t="n"/>
      <c r="S1571" s="148" t="n"/>
      <c r="T1571" s="148" t="n"/>
      <c r="U1571" s="148" t="n"/>
      <c r="X1571" s="148" t="n"/>
      <c r="Y1571" s="148" t="n"/>
      <c r="AC1571" s="148" t="n"/>
      <c r="AD1571" s="148" t="n"/>
      <c r="AH1571" s="148" t="n"/>
      <c r="AI1571" s="148" t="n"/>
      <c r="AJ1571" s="148" t="n"/>
      <c r="AK1571" s="148" t="n"/>
      <c r="AL1571" s="148" t="n"/>
      <c r="AM1571" s="148" t="n"/>
      <c r="AN1571" s="148" t="n"/>
      <c r="AO1571" s="148" t="n"/>
      <c r="AP1571" s="148" t="n"/>
      <c r="AQ1571" s="148" t="n"/>
      <c r="AR1571" s="148" t="n"/>
      <c r="AS1571" s="148" t="n"/>
      <c r="AT1571" s="149"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43" t="n"/>
      <c r="BV1571" s="144" t="n"/>
      <c r="BW1571" s="143" t="n"/>
      <c r="CG1571" s="144" t="n"/>
      <c r="DU1571" s="144" t="n"/>
      <c r="DV1571" s="2" t="n"/>
      <c r="DW1571" s="2" t="n"/>
      <c r="DX1571" s="2" t="n"/>
      <c r="DY1571" s="2" t="n"/>
      <c r="DZ1571" s="2" t="n"/>
      <c r="EA1571" s="2" t="n"/>
      <c r="EB1571" s="2" t="n"/>
      <c r="EC1571" s="2" t="n"/>
    </row>
    <row r="1572" ht="6.75" customHeight="1" s="118">
      <c r="A1572" s="2" t="n"/>
      <c r="B1572" s="2" t="n"/>
      <c r="C1572" s="2" t="n"/>
      <c r="D1572" s="2" t="n"/>
      <c r="E1572" s="161" t="inlineStr">
        <is>
          <t>ふ り が な</t>
        </is>
      </c>
      <c r="F1572" s="140" t="n"/>
      <c r="G1572" s="140" t="n"/>
      <c r="H1572" s="140" t="n"/>
      <c r="I1572" s="140" t="n"/>
      <c r="J1572" s="140" t="n"/>
      <c r="K1572" s="141" t="n"/>
      <c r="L1572" s="162">
        <f>計算!$J$20</f>
        <v/>
      </c>
      <c r="M1572" s="140" t="n"/>
      <c r="N1572" s="140" t="n"/>
      <c r="O1572" s="140" t="n"/>
      <c r="P1572" s="140" t="n"/>
      <c r="Q1572" s="140" t="n"/>
      <c r="R1572" s="140" t="n"/>
      <c r="S1572" s="140" t="n"/>
      <c r="T1572" s="140" t="n"/>
      <c r="U1572" s="140" t="n"/>
      <c r="V1572" s="140" t="n"/>
      <c r="W1572" s="140" t="n"/>
      <c r="X1572" s="140" t="n"/>
      <c r="Y1572" s="140" t="n"/>
      <c r="Z1572" s="140" t="n"/>
      <c r="AA1572" s="140" t="n"/>
      <c r="AB1572" s="140" t="n"/>
      <c r="AC1572" s="140" t="n"/>
      <c r="AD1572" s="140" t="n"/>
      <c r="AE1572" s="140" t="n"/>
      <c r="AF1572" s="140" t="n"/>
      <c r="AG1572" s="140" t="n"/>
      <c r="AH1572" s="140" t="n"/>
      <c r="AI1572" s="140" t="n"/>
      <c r="AJ1572" s="140" t="n"/>
      <c r="AK1572" s="140" t="n"/>
      <c r="AL1572" s="140" t="n"/>
      <c r="AM1572" s="140" t="n"/>
      <c r="AN1572" s="140" t="n"/>
      <c r="AO1572" s="140" t="n"/>
      <c r="AP1572" s="140" t="n"/>
      <c r="AQ1572" s="140" t="n"/>
      <c r="AR1572" s="140" t="n"/>
      <c r="AS1572" s="140" t="n"/>
      <c r="AT1572" s="140" t="n"/>
      <c r="AU1572" s="140" t="n"/>
      <c r="AV1572" s="140" t="n"/>
      <c r="AW1572" s="140" t="n"/>
      <c r="AX1572" s="140" t="n"/>
      <c r="AY1572" s="140" t="n"/>
      <c r="AZ1572" s="140" t="n"/>
      <c r="BA1572" s="140" t="n"/>
      <c r="BB1572" s="140" t="n"/>
      <c r="BC1572" s="140" t="n"/>
      <c r="BD1572" s="140" t="n"/>
      <c r="BE1572" s="140" t="n"/>
      <c r="BF1572" s="140" t="n"/>
      <c r="BG1572" s="140" t="n"/>
      <c r="BH1572" s="140" t="n"/>
      <c r="BI1572" s="141" t="n"/>
      <c r="BJ1572" s="2" t="n"/>
      <c r="BK1572" s="2" t="n"/>
      <c r="BL1572" s="2" t="n"/>
      <c r="BM1572" s="2" t="n"/>
      <c r="BN1572" s="2" t="n"/>
      <c r="BO1572" s="2" t="n"/>
      <c r="BP1572" s="143" t="n"/>
      <c r="BV1572" s="144" t="n"/>
      <c r="BW1572" s="143" t="n"/>
      <c r="CG1572" s="144" t="n"/>
      <c r="DU1572" s="144" t="n"/>
      <c r="DV1572" s="2" t="n"/>
      <c r="DW1572" s="2" t="n"/>
      <c r="DX1572" s="2" t="n"/>
      <c r="DY1572" s="2" t="n"/>
      <c r="DZ1572" s="2" t="n"/>
      <c r="EA1572" s="2" t="n"/>
      <c r="EB1572" s="2" t="n"/>
      <c r="EC1572" s="2" t="n"/>
    </row>
    <row r="1573" ht="6.75" customHeight="1" s="118">
      <c r="A1573" s="2" t="n"/>
      <c r="B1573" s="2" t="n"/>
      <c r="C1573" s="2" t="n"/>
      <c r="D1573" s="2" t="n"/>
      <c r="E1573" s="143" t="n"/>
      <c r="K1573" s="144" t="n"/>
      <c r="BI1573" s="144" t="n"/>
      <c r="BJ1573" s="2" t="n"/>
      <c r="BK1573" s="2" t="n"/>
      <c r="BL1573" s="2" t="n"/>
      <c r="BM1573" s="2" t="n"/>
      <c r="BN1573" s="2" t="n"/>
      <c r="BO1573" s="2" t="n"/>
      <c r="BP1573" s="143" t="n"/>
      <c r="BV1573" s="144" t="n"/>
      <c r="BW1573" s="143" t="n"/>
      <c r="CG1573" s="144" t="n"/>
      <c r="DU1573" s="144" t="n"/>
      <c r="DV1573" s="2" t="n"/>
      <c r="DW1573" s="2" t="n"/>
      <c r="DX1573" s="2" t="n"/>
      <c r="DY1573" s="2" t="n"/>
      <c r="DZ1573" s="2" t="n"/>
      <c r="EA1573" s="2" t="n"/>
      <c r="EB1573" s="2" t="n"/>
      <c r="EC1573" s="2" t="n"/>
    </row>
    <row r="1574" ht="6.75" customHeight="1" s="118">
      <c r="A1574" s="2" t="n"/>
      <c r="B1574" s="2" t="n"/>
      <c r="C1574" s="2" t="n"/>
      <c r="D1574" s="2" t="n"/>
      <c r="E1574" s="163" t="n"/>
      <c r="F1574" s="164" t="n"/>
      <c r="G1574" s="164" t="n"/>
      <c r="H1574" s="164" t="n"/>
      <c r="I1574" s="164" t="n"/>
      <c r="J1574" s="164" t="n"/>
      <c r="K1574" s="165" t="n"/>
      <c r="L1574" s="164" t="n"/>
      <c r="M1574" s="164" t="n"/>
      <c r="N1574" s="164" t="n"/>
      <c r="O1574" s="164" t="n"/>
      <c r="P1574" s="164" t="n"/>
      <c r="Q1574" s="164" t="n"/>
      <c r="R1574" s="164" t="n"/>
      <c r="S1574" s="164" t="n"/>
      <c r="T1574" s="164" t="n"/>
      <c r="U1574" s="164" t="n"/>
      <c r="V1574" s="164" t="n"/>
      <c r="W1574" s="164" t="n"/>
      <c r="X1574" s="164" t="n"/>
      <c r="Y1574" s="164" t="n"/>
      <c r="Z1574" s="164" t="n"/>
      <c r="AA1574" s="164" t="n"/>
      <c r="AB1574" s="164" t="n"/>
      <c r="AC1574" s="164" t="n"/>
      <c r="AD1574" s="164" t="n"/>
      <c r="AE1574" s="164" t="n"/>
      <c r="AF1574" s="164" t="n"/>
      <c r="AG1574" s="164" t="n"/>
      <c r="AH1574" s="164" t="n"/>
      <c r="AI1574" s="164" t="n"/>
      <c r="AJ1574" s="164" t="n"/>
      <c r="AK1574" s="164" t="n"/>
      <c r="AL1574" s="164" t="n"/>
      <c r="AM1574" s="164" t="n"/>
      <c r="AN1574" s="164" t="n"/>
      <c r="AO1574" s="164" t="n"/>
      <c r="AP1574" s="164" t="n"/>
      <c r="AQ1574" s="164" t="n"/>
      <c r="AR1574" s="164" t="n"/>
      <c r="AS1574" s="164" t="n"/>
      <c r="AT1574" s="164" t="n"/>
      <c r="AU1574" s="164" t="n"/>
      <c r="AV1574" s="164" t="n"/>
      <c r="AW1574" s="164" t="n"/>
      <c r="AX1574" s="164" t="n"/>
      <c r="AY1574" s="164" t="n"/>
      <c r="AZ1574" s="164" t="n"/>
      <c r="BA1574" s="164" t="n"/>
      <c r="BB1574" s="164" t="n"/>
      <c r="BC1574" s="164" t="n"/>
      <c r="BD1574" s="164" t="n"/>
      <c r="BE1574" s="164" t="n"/>
      <c r="BF1574" s="164" t="n"/>
      <c r="BG1574" s="164" t="n"/>
      <c r="BH1574" s="164" t="n"/>
      <c r="BI1574" s="165" t="n"/>
      <c r="BJ1574" s="2" t="n"/>
      <c r="BK1574" s="2" t="n"/>
      <c r="BL1574" s="2" t="n"/>
      <c r="BM1574" s="2" t="n"/>
      <c r="BN1574" s="2" t="n"/>
      <c r="BO1574" s="2" t="n"/>
      <c r="BP1574" s="143" t="n"/>
      <c r="BV1574" s="144" t="n"/>
      <c r="BW1574" s="143" t="n"/>
      <c r="CG1574" s="144" t="n"/>
      <c r="DU1574" s="144" t="n"/>
      <c r="DV1574" s="2" t="n"/>
      <c r="DW1574" s="2" t="n"/>
      <c r="DX1574" s="2" t="n"/>
      <c r="DY1574" s="2" t="n"/>
      <c r="DZ1574" s="2" t="n"/>
      <c r="EA1574" s="2" t="n"/>
      <c r="EB1574" s="2" t="n"/>
      <c r="EC1574" s="2" t="n"/>
    </row>
    <row r="1575" ht="6.75" customHeight="1" s="118">
      <c r="A1575" s="2" t="n"/>
      <c r="B1575" s="2" t="n"/>
      <c r="C1575" s="2" t="n"/>
      <c r="D1575" s="2" t="n"/>
      <c r="E1575" s="166" t="inlineStr">
        <is>
          <t>現住所</t>
        </is>
      </c>
      <c r="F1575" s="167" t="n"/>
      <c r="G1575" s="167" t="n"/>
      <c r="H1575" s="167" t="n"/>
      <c r="I1575" s="167" t="n"/>
      <c r="J1575" s="167" t="n"/>
      <c r="K1575" s="168" t="n"/>
      <c r="L1575" s="107" t="inlineStr">
        <is>
          <t>〒</t>
        </is>
      </c>
      <c r="M1575" s="167" t="n"/>
      <c r="N1575" s="167" t="n"/>
      <c r="O1575" s="167" t="n"/>
      <c r="P1575" s="169">
        <f>計算!$H$20</f>
        <v/>
      </c>
      <c r="Q1575" s="167" t="n"/>
      <c r="R1575" s="167" t="n"/>
      <c r="S1575" s="167" t="n"/>
      <c r="T1575" s="167" t="n"/>
      <c r="U1575" s="167" t="n"/>
      <c r="V1575" s="167" t="n"/>
      <c r="W1575" s="167" t="n"/>
      <c r="X1575" s="167" t="n"/>
      <c r="Y1575" s="167" t="n"/>
      <c r="Z1575" s="167" t="n"/>
      <c r="AA1575" s="167" t="n"/>
      <c r="AB1575" s="167" t="n"/>
      <c r="AC1575" s="167" t="n"/>
      <c r="AD1575" s="167" t="n"/>
      <c r="AE1575" s="167" t="n"/>
      <c r="AF1575" s="167" t="n"/>
      <c r="AG1575" s="167" t="n"/>
      <c r="AH1575" s="167" t="n"/>
      <c r="AI1575" s="167" t="n"/>
      <c r="AJ1575" s="167"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43" t="n"/>
      <c r="BV1575" s="144" t="n"/>
      <c r="BW1575" s="143" t="n"/>
      <c r="CG1575" s="144" t="n"/>
      <c r="DU1575" s="144" t="n"/>
      <c r="DV1575" s="2" t="n"/>
      <c r="DW1575" s="2" t="n"/>
      <c r="DX1575" s="2" t="n"/>
      <c r="DY1575" s="2" t="n"/>
      <c r="DZ1575" s="2" t="n"/>
      <c r="EA1575" s="2" t="n"/>
      <c r="EB1575" s="2" t="n"/>
      <c r="EC1575" s="2" t="n"/>
    </row>
    <row r="1576" ht="4.5" customHeight="1" s="118">
      <c r="A1576" s="2" t="n"/>
      <c r="B1576" s="2" t="n"/>
      <c r="C1576" s="2" t="n"/>
      <c r="D1576" s="2" t="n"/>
      <c r="E1576" s="143" t="n"/>
      <c r="K1576" s="144" t="n"/>
      <c r="L1576" s="143"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47" t="n"/>
      <c r="BQ1576" s="148" t="n"/>
      <c r="BR1576" s="148" t="n"/>
      <c r="BS1576" s="148" t="n"/>
      <c r="BT1576" s="148" t="n"/>
      <c r="BU1576" s="148" t="n"/>
      <c r="BV1576" s="149" t="n"/>
      <c r="BW1576" s="147" t="n"/>
      <c r="BX1576" s="148" t="n"/>
      <c r="BY1576" s="148" t="n"/>
      <c r="BZ1576" s="148" t="n"/>
      <c r="CA1576" s="148" t="n"/>
      <c r="CB1576" s="148" t="n"/>
      <c r="CC1576" s="148" t="n"/>
      <c r="CD1576" s="148" t="n"/>
      <c r="CE1576" s="148" t="n"/>
      <c r="CF1576" s="148" t="n"/>
      <c r="CG1576" s="149" t="n"/>
      <c r="DU1576" s="144" t="n"/>
      <c r="DV1576" s="2" t="n"/>
      <c r="DW1576" s="2" t="n"/>
      <c r="DX1576" s="2" t="n"/>
      <c r="DY1576" s="2" t="n"/>
      <c r="DZ1576" s="2" t="n"/>
      <c r="EA1576" s="2" t="n"/>
      <c r="EB1576" s="2" t="n"/>
      <c r="EC1576" s="2" t="n"/>
    </row>
    <row r="1577" ht="6.75" customHeight="1" s="118">
      <c r="A1577" s="2" t="n"/>
      <c r="B1577" s="2" t="n"/>
      <c r="C1577" s="2" t="n"/>
      <c r="D1577" s="2" t="n"/>
      <c r="E1577" s="143" t="n"/>
      <c r="K1577" s="144" t="n"/>
      <c r="L1577" s="143"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0" t="inlineStr">
        <is>
          <t>校内外の諸活動</t>
        </is>
      </c>
      <c r="BQ1577" s="140" t="n"/>
      <c r="BR1577" s="140" t="n"/>
      <c r="BS1577" s="140" t="n"/>
      <c r="BT1577" s="140" t="n"/>
      <c r="BU1577" s="140" t="n"/>
      <c r="BV1577" s="141" t="n"/>
      <c r="BW1577" s="171">
        <f>計算!$AQ$20</f>
        <v/>
      </c>
      <c r="BX1577" s="140" t="n"/>
      <c r="BY1577" s="140" t="n"/>
      <c r="BZ1577" s="140" t="n"/>
      <c r="CA1577" s="140" t="n"/>
      <c r="CB1577" s="140" t="n"/>
      <c r="CC1577" s="140" t="n"/>
      <c r="CD1577" s="140" t="n"/>
      <c r="CE1577" s="140" t="n"/>
      <c r="CF1577" s="140" t="n"/>
      <c r="CG1577" s="140" t="n"/>
      <c r="CH1577" s="140" t="n"/>
      <c r="CI1577" s="140" t="n"/>
      <c r="CJ1577" s="140" t="n"/>
      <c r="CK1577" s="140" t="n"/>
      <c r="CL1577" s="140" t="n"/>
      <c r="CM1577" s="140" t="n"/>
      <c r="CN1577" s="140" t="n"/>
      <c r="CO1577" s="140" t="n"/>
      <c r="CP1577" s="140" t="n"/>
      <c r="CQ1577" s="140" t="n"/>
      <c r="CR1577" s="140" t="n"/>
      <c r="CS1577" s="140" t="n"/>
      <c r="CT1577" s="140" t="n"/>
      <c r="CU1577" s="140" t="n"/>
      <c r="CV1577" s="140" t="n"/>
      <c r="CW1577" s="140" t="n"/>
      <c r="CX1577" s="140" t="n"/>
      <c r="CY1577" s="140" t="n"/>
      <c r="CZ1577" s="140" t="n"/>
      <c r="DA1577" s="140" t="n"/>
      <c r="DB1577" s="140" t="n"/>
      <c r="DC1577" s="140" t="n"/>
      <c r="DD1577" s="140" t="n"/>
      <c r="DE1577" s="140" t="n"/>
      <c r="DF1577" s="140" t="n"/>
      <c r="DG1577" s="140" t="n"/>
      <c r="DH1577" s="140" t="n"/>
      <c r="DI1577" s="140" t="n"/>
      <c r="DJ1577" s="140" t="n"/>
      <c r="DK1577" s="140" t="n"/>
      <c r="DL1577" s="140" t="n"/>
      <c r="DM1577" s="140" t="n"/>
      <c r="DN1577" s="140" t="n"/>
      <c r="DO1577" s="140" t="n"/>
      <c r="DP1577" s="140" t="n"/>
      <c r="DQ1577" s="140" t="n"/>
      <c r="DR1577" s="140" t="n"/>
      <c r="DS1577" s="140" t="n"/>
      <c r="DT1577" s="140" t="n"/>
      <c r="DU1577" s="141" t="n"/>
      <c r="DV1577" s="7" t="n"/>
      <c r="DW1577" s="2" t="n"/>
      <c r="DX1577" s="2" t="n"/>
      <c r="DY1577" s="2" t="n"/>
      <c r="DZ1577" s="2" t="n"/>
      <c r="EA1577" s="2" t="n"/>
      <c r="EB1577" s="2" t="n"/>
      <c r="EC1577" s="2" t="n"/>
    </row>
    <row r="1578" ht="6.75" customHeight="1" s="118">
      <c r="A1578" s="2" t="n"/>
      <c r="B1578" s="2" t="n"/>
      <c r="C1578" s="2" t="n"/>
      <c r="D1578" s="2" t="n"/>
      <c r="E1578" s="143" t="n"/>
      <c r="K1578" s="144" t="n"/>
      <c r="L1578" s="172">
        <f>計算!$I$20</f>
        <v/>
      </c>
      <c r="BI1578" s="144" t="n"/>
      <c r="BJ1578" s="2" t="n"/>
      <c r="BK1578" s="2" t="n"/>
      <c r="BL1578" s="2" t="n"/>
      <c r="BM1578" s="2" t="n"/>
      <c r="BN1578" s="2" t="n"/>
      <c r="BO1578" s="2" t="n"/>
      <c r="BP1578" s="143" t="n"/>
      <c r="BV1578" s="144" t="n"/>
      <c r="DU1578" s="144" t="n"/>
      <c r="DV1578" s="7" t="n"/>
      <c r="DW1578" s="2" t="n"/>
      <c r="DX1578" s="2" t="n"/>
      <c r="DY1578" s="2" t="n"/>
      <c r="DZ1578" s="2" t="n"/>
      <c r="EA1578" s="2" t="n"/>
      <c r="EB1578" s="2" t="n"/>
      <c r="EC1578" s="2" t="n"/>
    </row>
    <row r="1579" ht="6.75" customHeight="1" s="118">
      <c r="A1579" s="2" t="n"/>
      <c r="B1579" s="2" t="n"/>
      <c r="C1579" s="2" t="n"/>
      <c r="D1579" s="2" t="n"/>
      <c r="E1579" s="143" t="n"/>
      <c r="K1579" s="144" t="n"/>
      <c r="L1579" s="143" t="n"/>
      <c r="BI1579" s="144" t="n"/>
      <c r="BJ1579" s="2" t="n"/>
      <c r="BK1579" s="2" t="n"/>
      <c r="BL1579" s="2" t="n"/>
      <c r="BM1579" s="2" t="n"/>
      <c r="BN1579" s="2" t="n"/>
      <c r="BO1579" s="2" t="n"/>
      <c r="BP1579" s="143" t="n"/>
      <c r="BV1579" s="144" t="n"/>
      <c r="DU1579" s="144" t="n"/>
      <c r="DV1579" s="7" t="n"/>
      <c r="DW1579" s="2" t="n"/>
      <c r="DX1579" s="2" t="n"/>
      <c r="DY1579" s="2" t="n"/>
      <c r="DZ1579" s="2" t="n"/>
      <c r="EA1579" s="2" t="n"/>
      <c r="EB1579" s="2" t="n"/>
      <c r="EC1579" s="2" t="n"/>
    </row>
    <row r="1580" ht="6.75" customHeight="1" s="118">
      <c r="A1580" s="2" t="n"/>
      <c r="B1580" s="2" t="n"/>
      <c r="C1580" s="2" t="n"/>
      <c r="D1580" s="2" t="n"/>
      <c r="E1580" s="147" t="n"/>
      <c r="F1580" s="148" t="n"/>
      <c r="G1580" s="148" t="n"/>
      <c r="H1580" s="148" t="n"/>
      <c r="I1580" s="148" t="n"/>
      <c r="J1580" s="148" t="n"/>
      <c r="K1580" s="149" t="n"/>
      <c r="L1580" s="147" t="n"/>
      <c r="M1580" s="148" t="n"/>
      <c r="N1580" s="148" t="n"/>
      <c r="O1580" s="148" t="n"/>
      <c r="P1580" s="148" t="n"/>
      <c r="Q1580" s="148" t="n"/>
      <c r="R1580" s="148" t="n"/>
      <c r="S1580" s="148" t="n"/>
      <c r="T1580" s="148" t="n"/>
      <c r="U1580" s="148" t="n"/>
      <c r="V1580" s="148" t="n"/>
      <c r="W1580" s="148" t="n"/>
      <c r="X1580" s="148" t="n"/>
      <c r="Y1580" s="148" t="n"/>
      <c r="Z1580" s="148" t="n"/>
      <c r="AA1580" s="148" t="n"/>
      <c r="AB1580" s="148" t="n"/>
      <c r="AC1580" s="148" t="n"/>
      <c r="AD1580" s="148" t="n"/>
      <c r="AE1580" s="148" t="n"/>
      <c r="AF1580" s="148" t="n"/>
      <c r="AG1580" s="148" t="n"/>
      <c r="AH1580" s="148" t="n"/>
      <c r="AI1580" s="148" t="n"/>
      <c r="AJ1580" s="148" t="n"/>
      <c r="AK1580" s="148" t="n"/>
      <c r="AL1580" s="148" t="n"/>
      <c r="AM1580" s="148" t="n"/>
      <c r="AN1580" s="148" t="n"/>
      <c r="AO1580" s="148" t="n"/>
      <c r="AP1580" s="148" t="n"/>
      <c r="AQ1580" s="148" t="n"/>
      <c r="AR1580" s="148" t="n"/>
      <c r="AS1580" s="148" t="n"/>
      <c r="AT1580" s="148" t="n"/>
      <c r="AU1580" s="148" t="n"/>
      <c r="AV1580" s="148" t="n"/>
      <c r="AW1580" s="148" t="n"/>
      <c r="AX1580" s="148" t="n"/>
      <c r="AY1580" s="148" t="n"/>
      <c r="AZ1580" s="148" t="n"/>
      <c r="BA1580" s="148" t="n"/>
      <c r="BB1580" s="148" t="n"/>
      <c r="BC1580" s="148" t="n"/>
      <c r="BD1580" s="148" t="n"/>
      <c r="BE1580" s="148" t="n"/>
      <c r="BF1580" s="148" t="n"/>
      <c r="BG1580" s="148" t="n"/>
      <c r="BH1580" s="148" t="n"/>
      <c r="BI1580" s="149" t="n"/>
      <c r="BJ1580" s="2" t="n"/>
      <c r="BK1580" s="2" t="n"/>
      <c r="BL1580" s="2" t="n"/>
      <c r="BM1580" s="2" t="n"/>
      <c r="BN1580" s="2" t="n"/>
      <c r="BO1580" s="2" t="n"/>
      <c r="BP1580" s="143" t="n"/>
      <c r="BV1580" s="144" t="n"/>
      <c r="DU1580" s="144" t="n"/>
      <c r="DV1580" s="7" t="n"/>
      <c r="DW1580" s="2" t="n"/>
      <c r="DX1580" s="2" t="n"/>
      <c r="DY1580" s="2" t="n"/>
      <c r="DZ1580" s="2" t="n"/>
      <c r="EA1580" s="2" t="n"/>
      <c r="EB1580" s="2" t="n"/>
      <c r="EC1580" s="2" t="n"/>
    </row>
    <row r="1581" ht="6.75" customHeight="1" s="118">
      <c r="A1581" s="2" t="n"/>
      <c r="B1581" s="2" t="n"/>
      <c r="C1581" s="2" t="n"/>
      <c r="D1581" s="2" t="n"/>
      <c r="E1581" s="161" t="inlineStr">
        <is>
          <t>ふ り が な</t>
        </is>
      </c>
      <c r="F1581" s="140" t="n"/>
      <c r="G1581" s="140" t="n"/>
      <c r="H1581" s="140" t="n"/>
      <c r="I1581" s="140" t="n"/>
      <c r="J1581" s="140" t="n"/>
      <c r="K1581" s="141" t="n"/>
      <c r="L1581" s="162">
        <f>計算!$M$20</f>
        <v/>
      </c>
      <c r="M1581" s="140" t="n"/>
      <c r="N1581" s="140" t="n"/>
      <c r="O1581" s="140" t="n"/>
      <c r="P1581" s="140" t="n"/>
      <c r="Q1581" s="140" t="n"/>
      <c r="R1581" s="140" t="n"/>
      <c r="S1581" s="140" t="n"/>
      <c r="T1581" s="140" t="n"/>
      <c r="U1581" s="140" t="n"/>
      <c r="V1581" s="140" t="n"/>
      <c r="W1581" s="140" t="n"/>
      <c r="X1581" s="140" t="n"/>
      <c r="Y1581" s="140" t="n"/>
      <c r="Z1581" s="140" t="n"/>
      <c r="AA1581" s="140" t="n"/>
      <c r="AB1581" s="140" t="n"/>
      <c r="AC1581" s="140" t="n"/>
      <c r="AD1581" s="140" t="n"/>
      <c r="AE1581" s="140" t="n"/>
      <c r="AF1581" s="140" t="n"/>
      <c r="AG1581" s="140" t="n"/>
      <c r="AH1581" s="140" t="n"/>
      <c r="AI1581" s="140" t="n"/>
      <c r="AJ1581" s="140" t="n"/>
      <c r="AK1581" s="140" t="n"/>
      <c r="AL1581" s="140" t="n"/>
      <c r="AM1581" s="140" t="n"/>
      <c r="AN1581" s="140" t="n"/>
      <c r="AO1581" s="140" t="n"/>
      <c r="AP1581" s="140" t="n"/>
      <c r="AQ1581" s="140" t="n"/>
      <c r="AR1581" s="140" t="n"/>
      <c r="AS1581" s="140" t="n"/>
      <c r="AT1581" s="140" t="n"/>
      <c r="AU1581" s="140" t="n"/>
      <c r="AV1581" s="140" t="n"/>
      <c r="AW1581" s="140" t="n"/>
      <c r="AX1581" s="140" t="n"/>
      <c r="AY1581" s="140" t="n"/>
      <c r="AZ1581" s="140" t="n"/>
      <c r="BA1581" s="140" t="n"/>
      <c r="BB1581" s="140" t="n"/>
      <c r="BC1581" s="140" t="n"/>
      <c r="BD1581" s="140" t="n"/>
      <c r="BE1581" s="140" t="n"/>
      <c r="BF1581" s="140" t="n"/>
      <c r="BG1581" s="140" t="n"/>
      <c r="BH1581" s="140" t="n"/>
      <c r="BI1581" s="141" t="n"/>
      <c r="BJ1581" s="2" t="n"/>
      <c r="BK1581" s="2" t="n"/>
      <c r="BL1581" s="2" t="n"/>
      <c r="BM1581" s="2" t="n"/>
      <c r="BN1581" s="2" t="n"/>
      <c r="BO1581" s="2" t="n"/>
      <c r="BP1581" s="143" t="n"/>
      <c r="BV1581" s="144" t="n"/>
      <c r="DU1581" s="144" t="n"/>
      <c r="DV1581" s="7" t="n"/>
      <c r="DW1581" s="2" t="n"/>
      <c r="DX1581" s="2" t="n"/>
      <c r="DY1581" s="2" t="n"/>
      <c r="DZ1581" s="2" t="n"/>
      <c r="EA1581" s="2" t="n"/>
      <c r="EB1581" s="2" t="n"/>
      <c r="EC1581" s="2" t="n"/>
    </row>
    <row r="1582" ht="6.75" customHeight="1" s="118">
      <c r="A1582" s="2" t="n"/>
      <c r="B1582" s="2" t="n"/>
      <c r="C1582" s="2" t="n"/>
      <c r="D1582" s="2" t="n"/>
      <c r="E1582" s="143" t="n"/>
      <c r="K1582" s="144" t="n"/>
      <c r="BI1582" s="144" t="n"/>
      <c r="BJ1582" s="2" t="n"/>
      <c r="BK1582" s="2" t="n"/>
      <c r="BL1582" s="2" t="n"/>
      <c r="BM1582" s="2" t="n"/>
      <c r="BN1582" s="2" t="n"/>
      <c r="BO1582" s="2" t="n"/>
      <c r="BP1582" s="143" t="n"/>
      <c r="BV1582" s="144" t="n"/>
      <c r="DU1582" s="144" t="n"/>
      <c r="DV1582" s="7" t="n"/>
      <c r="DW1582" s="2" t="n"/>
      <c r="DX1582" s="2" t="n"/>
      <c r="DY1582" s="2" t="n"/>
      <c r="DZ1582" s="2" t="n"/>
      <c r="EA1582" s="2" t="n"/>
      <c r="EB1582" s="2" t="n"/>
      <c r="EC1582" s="2" t="n"/>
    </row>
    <row r="1583" ht="6.75" customHeight="1" s="118">
      <c r="A1583" s="2" t="n"/>
      <c r="B1583" s="2" t="n"/>
      <c r="C1583" s="2" t="n"/>
      <c r="D1583" s="2" t="n"/>
      <c r="E1583" s="163" t="n"/>
      <c r="F1583" s="164" t="n"/>
      <c r="G1583" s="164" t="n"/>
      <c r="H1583" s="164" t="n"/>
      <c r="I1583" s="164" t="n"/>
      <c r="J1583" s="164" t="n"/>
      <c r="K1583" s="165" t="n"/>
      <c r="L1583" s="164" t="n"/>
      <c r="M1583" s="164" t="n"/>
      <c r="N1583" s="164" t="n"/>
      <c r="O1583" s="164" t="n"/>
      <c r="P1583" s="164" t="n"/>
      <c r="Q1583" s="164" t="n"/>
      <c r="R1583" s="164" t="n"/>
      <c r="S1583" s="164" t="n"/>
      <c r="T1583" s="164" t="n"/>
      <c r="U1583" s="164" t="n"/>
      <c r="V1583" s="164" t="n"/>
      <c r="W1583" s="164" t="n"/>
      <c r="X1583" s="164" t="n"/>
      <c r="Y1583" s="164" t="n"/>
      <c r="Z1583" s="164" t="n"/>
      <c r="AA1583" s="164" t="n"/>
      <c r="AB1583" s="164" t="n"/>
      <c r="AC1583" s="164" t="n"/>
      <c r="AD1583" s="164" t="n"/>
      <c r="AE1583" s="164" t="n"/>
      <c r="AF1583" s="164" t="n"/>
      <c r="AG1583" s="164" t="n"/>
      <c r="AH1583" s="164" t="n"/>
      <c r="AI1583" s="164" t="n"/>
      <c r="AJ1583" s="164" t="n"/>
      <c r="AK1583" s="164" t="n"/>
      <c r="AL1583" s="164" t="n"/>
      <c r="AM1583" s="164" t="n"/>
      <c r="AN1583" s="164" t="n"/>
      <c r="AO1583" s="164" t="n"/>
      <c r="AP1583" s="164" t="n"/>
      <c r="AQ1583" s="164" t="n"/>
      <c r="AR1583" s="164" t="n"/>
      <c r="AS1583" s="164" t="n"/>
      <c r="AT1583" s="164" t="n"/>
      <c r="AU1583" s="164" t="n"/>
      <c r="AV1583" s="164" t="n"/>
      <c r="AW1583" s="164" t="n"/>
      <c r="AX1583" s="164" t="n"/>
      <c r="AY1583" s="164" t="n"/>
      <c r="AZ1583" s="164" t="n"/>
      <c r="BA1583" s="164" t="n"/>
      <c r="BB1583" s="164" t="n"/>
      <c r="BC1583" s="164" t="n"/>
      <c r="BD1583" s="164" t="n"/>
      <c r="BE1583" s="164" t="n"/>
      <c r="BF1583" s="164" t="n"/>
      <c r="BG1583" s="164" t="n"/>
      <c r="BH1583" s="164" t="n"/>
      <c r="BI1583" s="165" t="n"/>
      <c r="BJ1583" s="2" t="n"/>
      <c r="BK1583" s="2" t="n"/>
      <c r="BL1583" s="2" t="n"/>
      <c r="BM1583" s="2" t="n"/>
      <c r="BN1583" s="2" t="n"/>
      <c r="BO1583" s="2" t="n"/>
      <c r="BP1583" s="143" t="n"/>
      <c r="BV1583" s="144" t="n"/>
      <c r="DU1583" s="144" t="n"/>
      <c r="DV1583" s="7" t="n"/>
      <c r="DW1583" s="2" t="n"/>
      <c r="DX1583" s="2" t="n"/>
      <c r="DY1583" s="2" t="n"/>
      <c r="DZ1583" s="2" t="n"/>
      <c r="EA1583" s="2" t="n"/>
      <c r="EB1583" s="2" t="n"/>
      <c r="EC1583" s="2" t="n"/>
    </row>
    <row r="1584" ht="6.75" customHeight="1" s="118">
      <c r="A1584" s="2" t="n"/>
      <c r="B1584" s="2" t="n"/>
      <c r="C1584" s="2" t="n"/>
      <c r="D1584" s="2" t="n"/>
      <c r="E1584" s="166" t="inlineStr">
        <is>
          <t>連絡先</t>
        </is>
      </c>
      <c r="F1584" s="167" t="n"/>
      <c r="G1584" s="167" t="n"/>
      <c r="H1584" s="167" t="n"/>
      <c r="I1584" s="167" t="n"/>
      <c r="J1584" s="167" t="n"/>
      <c r="K1584" s="168" t="n"/>
      <c r="L1584" s="107" t="inlineStr">
        <is>
          <t>〒</t>
        </is>
      </c>
      <c r="M1584" s="167" t="n"/>
      <c r="N1584" s="167" t="n"/>
      <c r="O1584" s="167" t="n"/>
      <c r="P1584" s="173">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43" t="n"/>
      <c r="BV1584" s="144" t="n"/>
      <c r="DU1584" s="144" t="n"/>
      <c r="DV1584" s="7" t="n"/>
      <c r="DW1584" s="2" t="n"/>
      <c r="DX1584" s="2" t="n"/>
      <c r="DY1584" s="2" t="n"/>
      <c r="DZ1584" s="2" t="n"/>
      <c r="EA1584" s="2" t="n"/>
      <c r="EB1584" s="2" t="n"/>
      <c r="EC1584" s="2" t="n"/>
    </row>
    <row r="1585" ht="6.75" customHeight="1" s="118">
      <c r="A1585" s="2" t="n"/>
      <c r="B1585" s="2" t="n"/>
      <c r="C1585" s="2" t="n"/>
      <c r="D1585" s="2" t="n"/>
      <c r="E1585" s="143" t="n"/>
      <c r="K1585" s="144" t="n"/>
      <c r="L1585" s="143"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43" t="n"/>
      <c r="BV1585" s="144" t="n"/>
      <c r="DU1585" s="144" t="n"/>
      <c r="DV1585" s="7" t="n"/>
      <c r="DW1585" s="2" t="n"/>
      <c r="DX1585" s="2" t="n"/>
      <c r="DY1585" s="2" t="n"/>
      <c r="DZ1585" s="2" t="n"/>
      <c r="EA1585" s="2" t="n"/>
      <c r="EB1585" s="2" t="n"/>
      <c r="EC1585" s="2" t="n"/>
    </row>
    <row r="1586" ht="6.75" customHeight="1" s="118">
      <c r="A1586" s="2" t="n"/>
      <c r="B1586" s="2" t="n"/>
      <c r="C1586" s="2" t="n"/>
      <c r="D1586" s="2" t="n"/>
      <c r="E1586" s="143" t="n"/>
      <c r="K1586" s="144" t="n"/>
      <c r="L1586" s="143"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43" t="n"/>
      <c r="BV1586" s="144" t="n"/>
      <c r="DU1586" s="144" t="n"/>
      <c r="DV1586" s="7" t="n"/>
      <c r="DW1586" s="2" t="n"/>
      <c r="DX1586" s="2" t="n"/>
      <c r="DY1586" s="2" t="n"/>
      <c r="DZ1586" s="2" t="n"/>
      <c r="EA1586" s="2" t="n"/>
      <c r="EB1586" s="2" t="n"/>
      <c r="EC1586" s="2" t="n"/>
    </row>
    <row r="1587" ht="6.75" customHeight="1" s="118">
      <c r="A1587" s="2" t="n"/>
      <c r="B1587" s="2" t="n"/>
      <c r="C1587" s="2" t="n"/>
      <c r="D1587" s="2" t="n"/>
      <c r="E1587" s="143" t="n"/>
      <c r="K1587" s="144" t="n"/>
      <c r="L1587" s="174">
        <f>計算!$L$20</f>
        <v/>
      </c>
      <c r="BI1587" s="144" t="n"/>
      <c r="BJ1587" s="2" t="n"/>
      <c r="BK1587" s="2" t="n"/>
      <c r="BL1587" s="2" t="n"/>
      <c r="BM1587" s="2" t="n"/>
      <c r="BN1587" s="2" t="n"/>
      <c r="BO1587" s="2" t="n"/>
      <c r="BP1587" s="143" t="n"/>
      <c r="BV1587" s="144" t="n"/>
      <c r="DU1587" s="144" t="n"/>
      <c r="DV1587" s="7" t="n"/>
      <c r="DW1587" s="2" t="n"/>
      <c r="DX1587" s="2" t="n"/>
      <c r="DY1587" s="2" t="n"/>
      <c r="DZ1587" s="2" t="n"/>
      <c r="EA1587" s="2" t="n"/>
      <c r="EB1587" s="2" t="n"/>
      <c r="EC1587" s="2" t="n"/>
    </row>
    <row r="1588" ht="6.75" customHeight="1" s="118">
      <c r="A1588" s="2" t="n"/>
      <c r="B1588" s="2" t="n"/>
      <c r="C1588" s="2" t="n"/>
      <c r="D1588" s="2" t="n"/>
      <c r="E1588" s="147" t="n"/>
      <c r="F1588" s="148" t="n"/>
      <c r="G1588" s="148" t="n"/>
      <c r="H1588" s="148" t="n"/>
      <c r="I1588" s="148" t="n"/>
      <c r="J1588" s="148" t="n"/>
      <c r="K1588" s="149" t="n"/>
      <c r="L1588" s="148" t="n"/>
      <c r="M1588" s="148" t="n"/>
      <c r="N1588" s="148" t="n"/>
      <c r="O1588" s="148" t="n"/>
      <c r="P1588" s="148" t="n"/>
      <c r="Q1588" s="148" t="n"/>
      <c r="R1588" s="148" t="n"/>
      <c r="S1588" s="148" t="n"/>
      <c r="T1588" s="148" t="n"/>
      <c r="U1588" s="148" t="n"/>
      <c r="V1588" s="148" t="n"/>
      <c r="W1588" s="148" t="n"/>
      <c r="X1588" s="148" t="n"/>
      <c r="Y1588" s="148" t="n"/>
      <c r="Z1588" s="148" t="n"/>
      <c r="AA1588" s="148" t="n"/>
      <c r="AB1588" s="148" t="n"/>
      <c r="AC1588" s="148" t="n"/>
      <c r="AD1588" s="148" t="n"/>
      <c r="AE1588" s="148" t="n"/>
      <c r="AF1588" s="148" t="n"/>
      <c r="AG1588" s="148" t="n"/>
      <c r="AH1588" s="148" t="n"/>
      <c r="AI1588" s="148" t="n"/>
      <c r="AJ1588" s="148" t="n"/>
      <c r="AK1588" s="148" t="n"/>
      <c r="AL1588" s="148" t="n"/>
      <c r="AM1588" s="148" t="n"/>
      <c r="AN1588" s="148" t="n"/>
      <c r="AO1588" s="148" t="n"/>
      <c r="AP1588" s="148" t="n"/>
      <c r="AQ1588" s="148" t="n"/>
      <c r="AR1588" s="148" t="n"/>
      <c r="AS1588" s="148" t="n"/>
      <c r="AT1588" s="148" t="n"/>
      <c r="AU1588" s="148" t="n"/>
      <c r="AV1588" s="148" t="n"/>
      <c r="AW1588" s="148" t="n"/>
      <c r="AX1588" s="148" t="n"/>
      <c r="AY1588" s="148" t="n"/>
      <c r="AZ1588" s="148" t="n"/>
      <c r="BA1588" s="148" t="n"/>
      <c r="BB1588" s="148" t="n"/>
      <c r="BC1588" s="148" t="n"/>
      <c r="BD1588" s="148" t="n"/>
      <c r="BE1588" s="148" t="n"/>
      <c r="BF1588" s="148" t="n"/>
      <c r="BG1588" s="148" t="n"/>
      <c r="BH1588" s="148" t="n"/>
      <c r="BI1588" s="149" t="n"/>
      <c r="BJ1588" s="2" t="n"/>
      <c r="BK1588" s="2" t="n"/>
      <c r="BL1588" s="2" t="n"/>
      <c r="BM1588" s="2" t="n"/>
      <c r="BN1588" s="2" t="n"/>
      <c r="BO1588" s="2" t="n"/>
      <c r="BP1588" s="143" t="n"/>
      <c r="BV1588" s="144" t="n"/>
      <c r="DU1588" s="144"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43" t="n"/>
      <c r="BV1589" s="144" t="n"/>
      <c r="DU1589" s="144"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43" t="n"/>
      <c r="BV1590" s="144" t="n"/>
      <c r="DU1590" s="144"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43" t="n"/>
      <c r="BV1591" s="144" t="n"/>
      <c r="DU1591" s="144"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43" t="n"/>
      <c r="BV1592" s="144" t="n"/>
      <c r="DU1592" s="144"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43" t="n"/>
      <c r="BV1593" s="144" t="n"/>
      <c r="DU1593" s="144"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75" t="n"/>
      <c r="BQ1594" s="140" t="n"/>
      <c r="BR1594" s="176" t="n"/>
      <c r="BS1594" s="140" t="n"/>
      <c r="BT1594" s="140" t="n"/>
      <c r="BU1594" s="28" t="n"/>
      <c r="BV1594" s="29" t="n"/>
      <c r="BW1594" s="177">
        <f>計算!$AR$20</f>
        <v/>
      </c>
      <c r="BX1594" s="140" t="n"/>
      <c r="BY1594" s="140" t="n"/>
      <c r="BZ1594" s="140" t="n"/>
      <c r="CA1594" s="140" t="n"/>
      <c r="CB1594" s="140" t="n"/>
      <c r="CC1594" s="140" t="n"/>
      <c r="CD1594" s="140" t="n"/>
      <c r="CE1594" s="140" t="n"/>
      <c r="CF1594" s="140" t="n"/>
      <c r="CG1594" s="140" t="n"/>
      <c r="CH1594" s="140" t="n"/>
      <c r="CI1594" s="140" t="n"/>
      <c r="CJ1594" s="140" t="n"/>
      <c r="CK1594" s="140" t="n"/>
      <c r="CL1594" s="140" t="n"/>
      <c r="CM1594" s="140" t="n"/>
      <c r="CN1594" s="140" t="n"/>
      <c r="CO1594" s="140" t="n"/>
      <c r="CP1594" s="140" t="n"/>
      <c r="CQ1594" s="140" t="n"/>
      <c r="CR1594" s="140" t="n"/>
      <c r="CS1594" s="140" t="n"/>
      <c r="CT1594" s="140" t="n"/>
      <c r="CU1594" s="140" t="n"/>
      <c r="CV1594" s="140" t="n"/>
      <c r="CW1594" s="140" t="n"/>
      <c r="CX1594" s="140" t="n"/>
      <c r="CY1594" s="140" t="n"/>
      <c r="CZ1594" s="140" t="n"/>
      <c r="DA1594" s="140" t="n"/>
      <c r="DB1594" s="140" t="n"/>
      <c r="DC1594" s="140" t="n"/>
      <c r="DD1594" s="140" t="n"/>
      <c r="DE1594" s="140" t="n"/>
      <c r="DF1594" s="140" t="n"/>
      <c r="DG1594" s="140" t="n"/>
      <c r="DH1594" s="140" t="n"/>
      <c r="DI1594" s="140" t="n"/>
      <c r="DJ1594" s="140" t="n"/>
      <c r="DK1594" s="140" t="n"/>
      <c r="DL1594" s="140" t="n"/>
      <c r="DM1594" s="140" t="n"/>
      <c r="DN1594" s="140" t="n"/>
      <c r="DO1594" s="140" t="n"/>
      <c r="DP1594" s="140" t="n"/>
      <c r="DQ1594" s="140" t="n"/>
      <c r="DR1594" s="140" t="n"/>
      <c r="DS1594" s="140" t="n"/>
      <c r="DT1594" s="140" t="n"/>
      <c r="DU1594" s="141"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43" t="n"/>
      <c r="BU1595" s="31" t="n"/>
      <c r="BV1595" s="32" t="n"/>
      <c r="DU1595" s="144"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43" t="n"/>
      <c r="BU1596" s="72" t="n"/>
      <c r="BV1596" s="144" t="n"/>
      <c r="DU1596" s="144"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43" t="n"/>
      <c r="BV1597" s="144" t="n"/>
      <c r="DU1597" s="144"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43" t="n"/>
      <c r="BV1598" s="144" t="n"/>
      <c r="DU1598" s="144"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43" t="n"/>
      <c r="BV1599" s="144" t="n"/>
      <c r="DU1599" s="144" t="n"/>
      <c r="DV1599" s="7" t="n"/>
      <c r="DW1599" s="2" t="n"/>
      <c r="DX1599" s="2" t="n"/>
      <c r="DY1599" s="2" t="n"/>
      <c r="DZ1599" s="2" t="n"/>
      <c r="EA1599" s="2" t="n"/>
      <c r="EB1599" s="2" t="n"/>
      <c r="EC1599" s="2" t="n"/>
    </row>
    <row r="1600" ht="6.75" customHeight="1" s="118">
      <c r="A1600" s="2" t="n"/>
      <c r="B1600" s="2" t="n"/>
      <c r="C1600" s="2" t="n"/>
      <c r="D1600" s="2" t="n"/>
      <c r="E1600" s="178" t="inlineStr">
        <is>
          <t>在籍校</t>
        </is>
      </c>
      <c r="F1600" s="140" t="n"/>
      <c r="G1600" s="140" t="n"/>
      <c r="H1600" s="140" t="n"/>
      <c r="I1600" s="140" t="n"/>
      <c r="J1600" s="140" t="n"/>
      <c r="K1600" s="141"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0" t="n"/>
      <c r="AY1600" s="140" t="n"/>
      <c r="AZ1600" s="140" t="n"/>
      <c r="BA1600" s="140" t="n"/>
      <c r="BB1600" s="140" t="n"/>
      <c r="BC1600" s="140" t="n"/>
      <c r="BD1600" s="140" t="n"/>
      <c r="BE1600" s="140" t="n"/>
      <c r="BF1600" s="140" t="n"/>
      <c r="BG1600" s="140" t="n"/>
      <c r="BH1600" s="140" t="n"/>
      <c r="BI1600" s="141" t="n"/>
      <c r="BJ1600" s="2" t="n"/>
      <c r="BK1600" s="2" t="n"/>
      <c r="BL1600" s="2" t="n"/>
      <c r="BM1600" s="2" t="n"/>
      <c r="BN1600" s="2" t="n"/>
      <c r="BO1600" s="2" t="n"/>
      <c r="BP1600" s="143" t="n"/>
      <c r="BV1600" s="144" t="n"/>
      <c r="DU1600" s="144" t="n"/>
      <c r="DV1600" s="2" t="n"/>
      <c r="DW1600" s="2" t="n"/>
      <c r="DX1600" s="2" t="n"/>
      <c r="DY1600" s="2" t="n"/>
      <c r="DZ1600" s="2" t="n"/>
      <c r="EA1600" s="2" t="n"/>
      <c r="EB1600" s="2" t="n"/>
      <c r="EC1600" s="2" t="n"/>
    </row>
    <row r="1601" ht="6.75" customHeight="1" s="118">
      <c r="A1601" s="2" t="n"/>
      <c r="B1601" s="2" t="n"/>
      <c r="C1601" s="2" t="n"/>
      <c r="D1601" s="2" t="n"/>
      <c r="E1601" s="143" t="n"/>
      <c r="K1601" s="144" t="n"/>
      <c r="L1601" s="36" t="n"/>
      <c r="M1601" s="19" t="n"/>
      <c r="N1601" s="19" t="n"/>
      <c r="O1601" s="19" t="n"/>
      <c r="P1601" s="19" t="n"/>
      <c r="Q1601" s="19" t="n"/>
      <c r="R1601" s="19" t="n"/>
      <c r="S1601" s="19" t="n"/>
      <c r="T1601" s="19" t="n"/>
      <c r="U1601" s="19" t="n"/>
      <c r="V1601" s="19" t="n"/>
      <c r="W1601" s="19" t="n"/>
      <c r="X1601" s="37" t="n"/>
      <c r="Y1601" s="179">
        <f>計算!$N$20</f>
        <v/>
      </c>
      <c r="BI1601" s="144" t="n"/>
      <c r="BJ1601" s="2" t="n"/>
      <c r="BK1601" s="2" t="n"/>
      <c r="BL1601" s="2" t="n"/>
      <c r="BM1601" s="2" t="n"/>
      <c r="BN1601" s="2" t="n"/>
      <c r="BO1601" s="2" t="n"/>
      <c r="BP1601" s="143" t="n"/>
      <c r="BV1601" s="144" t="n"/>
      <c r="DU1601" s="144" t="n"/>
      <c r="DV1601" s="2" t="n"/>
      <c r="DW1601" s="2" t="n"/>
      <c r="DX1601" s="2" t="n"/>
      <c r="DY1601" s="2" t="n"/>
      <c r="DZ1601" s="2" t="n"/>
      <c r="EA1601" s="2" t="n"/>
      <c r="EB1601" s="2" t="n"/>
      <c r="EC1601" s="2" t="n"/>
    </row>
    <row r="1602" ht="6.75" customHeight="1" s="118">
      <c r="A1602" s="2" t="n"/>
      <c r="B1602" s="2" t="n"/>
      <c r="C1602" s="2" t="n"/>
      <c r="D1602" s="2" t="n"/>
      <c r="E1602" s="143" t="n"/>
      <c r="K1602" s="144" t="n"/>
      <c r="L1602" s="36" t="n"/>
      <c r="M1602" s="19" t="n"/>
      <c r="N1602" s="19" t="n"/>
      <c r="O1602" s="19" t="n"/>
      <c r="P1602" s="180">
        <f>IF(計算!$B$20="","",設定!$B$6)&amp;""</f>
        <v/>
      </c>
      <c r="S1602" s="11" t="n"/>
      <c r="T1602" s="11" t="n"/>
      <c r="U1602" s="181">
        <f>IF(計算!$B$20="","",設定!$B$7)&amp;""</f>
        <v/>
      </c>
      <c r="W1602" s="11" t="n"/>
      <c r="X1602" s="12" t="n"/>
      <c r="Y1602" s="143" t="n"/>
      <c r="BI1602" s="144" t="n"/>
      <c r="BJ1602" s="2" t="n"/>
      <c r="BK1602" s="2" t="n"/>
      <c r="BL1602" s="2" t="n"/>
      <c r="BM1602" s="2" t="n"/>
      <c r="BN1602" s="2" t="n"/>
      <c r="BO1602" s="2" t="n"/>
      <c r="BP1602" s="143" t="n"/>
      <c r="BV1602" s="144" t="n"/>
      <c r="DU1602" s="144" t="n"/>
      <c r="DV1602" s="2" t="n"/>
      <c r="DW1602" s="2" t="n"/>
      <c r="DX1602" s="2" t="n"/>
      <c r="DY1602" s="2" t="n"/>
      <c r="DZ1602" s="2" t="n"/>
      <c r="EA1602" s="2" t="n"/>
      <c r="EB1602" s="2" t="n"/>
      <c r="EC1602" s="2" t="n"/>
    </row>
    <row r="1603" ht="6.75" customHeight="1" s="118">
      <c r="A1603" s="2" t="n"/>
      <c r="B1603" s="2" t="n"/>
      <c r="C1603" s="2" t="n"/>
      <c r="D1603" s="2" t="n"/>
      <c r="E1603" s="143" t="n"/>
      <c r="K1603" s="144" t="n"/>
      <c r="L1603" s="92" t="inlineStr">
        <is>
          <t>令和</t>
        </is>
      </c>
      <c r="S1603" s="52" t="inlineStr">
        <is>
          <t>年</t>
        </is>
      </c>
      <c r="W1603" s="53" t="inlineStr">
        <is>
          <t>月</t>
        </is>
      </c>
      <c r="X1603" s="144" t="n"/>
      <c r="Y1603" s="143" t="n"/>
      <c r="BI1603" s="144" t="n"/>
      <c r="BJ1603" s="2" t="n"/>
      <c r="BK1603" s="2" t="n"/>
      <c r="BL1603" s="2" t="n"/>
      <c r="BM1603" s="2" t="n"/>
      <c r="BN1603" s="2" t="n"/>
      <c r="BO1603" s="2" t="n"/>
      <c r="BP1603" s="143" t="n"/>
      <c r="BV1603" s="144" t="n"/>
      <c r="DU1603" s="144" t="n"/>
      <c r="DV1603" s="2" t="n"/>
      <c r="DW1603" s="2" t="n"/>
      <c r="DX1603" s="2" t="n"/>
      <c r="DY1603" s="2" t="n"/>
      <c r="DZ1603" s="2" t="n"/>
      <c r="EA1603" s="2" t="n"/>
      <c r="EB1603" s="2" t="n"/>
      <c r="EC1603" s="2" t="n"/>
    </row>
    <row r="1604" ht="6.75" customHeight="1" s="118">
      <c r="A1604" s="2" t="n"/>
      <c r="B1604" s="2" t="n"/>
      <c r="C1604" s="2" t="n"/>
      <c r="D1604" s="2" t="n"/>
      <c r="E1604" s="143" t="n"/>
      <c r="K1604" s="144" t="n"/>
      <c r="L1604" s="143" t="n"/>
      <c r="X1604" s="144" t="n"/>
      <c r="Y1604" s="143" t="n"/>
      <c r="AW1604" s="75" t="inlineStr">
        <is>
          <t>卒業</t>
        </is>
      </c>
      <c r="BI1604" s="144" t="n"/>
      <c r="BJ1604" s="2" t="n"/>
      <c r="BK1604" s="2" t="n"/>
      <c r="BL1604" s="2" t="n"/>
      <c r="BM1604" s="2" t="n"/>
      <c r="BN1604" s="2" t="n"/>
      <c r="BO1604" s="2" t="n"/>
      <c r="BP1604" s="143" t="n"/>
      <c r="BV1604" s="144" t="n"/>
      <c r="DU1604" s="144" t="n"/>
      <c r="DV1604" s="2" t="n"/>
      <c r="DW1604" s="2" t="n"/>
      <c r="DX1604" s="2" t="n"/>
      <c r="DY1604" s="2" t="n"/>
      <c r="DZ1604" s="2" t="n"/>
      <c r="EA1604" s="2" t="n"/>
      <c r="EB1604" s="2" t="n"/>
      <c r="EC1604" s="2" t="n"/>
    </row>
    <row r="1605" ht="6.75" customHeight="1" s="118">
      <c r="A1605" s="2" t="n"/>
      <c r="B1605" s="2" t="n"/>
      <c r="C1605" s="2" t="n"/>
      <c r="D1605" s="2" t="n"/>
      <c r="E1605" s="143" t="n"/>
      <c r="K1605" s="144" t="n"/>
      <c r="L1605" s="36" t="n"/>
      <c r="M1605" s="19" t="n"/>
      <c r="N1605" s="19" t="n"/>
      <c r="O1605" s="19" t="n"/>
      <c r="P1605" s="19" t="n"/>
      <c r="Q1605" s="19" t="n"/>
      <c r="R1605" s="19" t="n"/>
      <c r="S1605" s="19" t="n"/>
      <c r="T1605" s="19" t="n"/>
      <c r="U1605" s="19" t="n"/>
      <c r="V1605" s="19" t="n"/>
      <c r="W1605" s="19" t="n"/>
      <c r="X1605" s="37" t="n"/>
      <c r="Y1605" s="143" t="n"/>
      <c r="BI1605" s="144" t="n"/>
      <c r="BJ1605" s="2" t="n"/>
      <c r="BK1605" s="2" t="n"/>
      <c r="BL1605" s="2" t="n"/>
      <c r="BM1605" s="2" t="n"/>
      <c r="BN1605" s="2" t="n"/>
      <c r="BO1605" s="2" t="n"/>
      <c r="BP1605" s="143" t="n"/>
      <c r="BV1605" s="144" t="n"/>
      <c r="DU1605" s="144" t="n"/>
      <c r="DV1605" s="2" t="n"/>
      <c r="DW1605" s="2" t="n"/>
      <c r="DX1605" s="2" t="n"/>
      <c r="DY1605" s="2" t="n"/>
      <c r="DZ1605" s="2" t="n"/>
      <c r="EA1605" s="2" t="n"/>
      <c r="EB1605" s="2" t="n"/>
      <c r="EC1605" s="2" t="n"/>
    </row>
    <row r="1606" ht="6.75" customHeight="1" s="118">
      <c r="A1606" s="2" t="n"/>
      <c r="B1606" s="2" t="n"/>
      <c r="C1606" s="2" t="n"/>
      <c r="D1606" s="2" t="n"/>
      <c r="E1606" s="143" t="n"/>
      <c r="K1606" s="144" t="n"/>
      <c r="L1606" s="36" t="n"/>
      <c r="M1606" s="19" t="n"/>
      <c r="N1606" s="19" t="n"/>
      <c r="O1606" s="19" t="n"/>
      <c r="P1606" s="19" t="n"/>
      <c r="Q1606" s="19" t="n"/>
      <c r="R1606" s="19" t="n"/>
      <c r="S1606" s="19" t="n"/>
      <c r="T1606" s="19" t="n"/>
      <c r="U1606" s="19" t="n"/>
      <c r="V1606" s="19" t="n"/>
      <c r="W1606" s="19" t="n"/>
      <c r="X1606" s="37" t="n"/>
      <c r="Y1606" s="143" t="n"/>
      <c r="BI1606" s="144" t="n"/>
      <c r="BJ1606" s="2" t="n"/>
      <c r="BK1606" s="2" t="n"/>
      <c r="BL1606" s="2" t="n"/>
      <c r="BM1606" s="2" t="n"/>
      <c r="BN1606" s="2" t="n"/>
      <c r="BO1606" s="2" t="n"/>
      <c r="BP1606" s="143" t="n"/>
      <c r="BV1606" s="144" t="n"/>
      <c r="DU1606" s="144" t="n"/>
      <c r="DV1606" s="2" t="n"/>
      <c r="DW1606" s="2" t="n"/>
      <c r="DX1606" s="2" t="n"/>
      <c r="DY1606" s="2" t="n"/>
      <c r="DZ1606" s="2" t="n"/>
      <c r="EA1606" s="2" t="n"/>
      <c r="EB1606" s="2" t="n"/>
      <c r="EC1606" s="2" t="n"/>
    </row>
    <row r="1607" ht="6.75" customHeight="1" s="118">
      <c r="A1607" s="2" t="n"/>
      <c r="B1607" s="2" t="n"/>
      <c r="C1607" s="2" t="n"/>
      <c r="D1607" s="2" t="n"/>
      <c r="E1607" s="147" t="n"/>
      <c r="F1607" s="148" t="n"/>
      <c r="G1607" s="148" t="n"/>
      <c r="H1607" s="148" t="n"/>
      <c r="I1607" s="148" t="n"/>
      <c r="J1607" s="148" t="n"/>
      <c r="K1607" s="149"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48" t="n"/>
      <c r="AX1607" s="148" t="n"/>
      <c r="AY1607" s="148" t="n"/>
      <c r="AZ1607" s="148" t="n"/>
      <c r="BA1607" s="148" t="n"/>
      <c r="BB1607" s="148" t="n"/>
      <c r="BC1607" s="148" t="n"/>
      <c r="BD1607" s="148" t="n"/>
      <c r="BE1607" s="148" t="n"/>
      <c r="BF1607" s="148" t="n"/>
      <c r="BG1607" s="148" t="n"/>
      <c r="BH1607" s="148" t="n"/>
      <c r="BI1607" s="149" t="n"/>
      <c r="BJ1607" s="2" t="n"/>
      <c r="BK1607" s="2" t="n"/>
      <c r="BL1607" s="2" t="n"/>
      <c r="BM1607" s="2" t="n"/>
      <c r="BN1607" s="2" t="n"/>
      <c r="BO1607" s="2" t="n"/>
      <c r="BP1607" s="143" t="n"/>
      <c r="BV1607" s="144" t="n"/>
      <c r="DU1607" s="144"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0" t="n"/>
      <c r="U1608" s="17" t="n"/>
      <c r="V1608" s="17" t="n"/>
      <c r="W1608" s="76" t="n"/>
      <c r="X1608" s="140"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43" t="n"/>
      <c r="BV1608" s="144" t="n"/>
      <c r="DU1608" s="144"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43" t="n"/>
      <c r="BV1609" s="144" t="n"/>
      <c r="DU1609" s="144"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43" t="n"/>
      <c r="BV1610" s="144" t="n"/>
      <c r="DU1610" s="144" t="n"/>
      <c r="DV1610" s="2" t="n"/>
      <c r="DW1610" s="2" t="n"/>
      <c r="DX1610" s="2" t="n"/>
      <c r="DY1610" s="2" t="n"/>
      <c r="DZ1610" s="2" t="n"/>
      <c r="EA1610" s="2" t="n"/>
      <c r="EB1610" s="2" t="n"/>
      <c r="EC1610" s="2" t="n"/>
    </row>
    <row r="1611" ht="6.75" customHeight="1" s="118">
      <c r="A1611" s="2" t="n"/>
      <c r="B1611" s="2" t="n"/>
      <c r="C1611" s="2" t="n"/>
      <c r="D1611" s="2" t="n"/>
      <c r="E1611" s="182" t="inlineStr">
        <is>
          <t>職　歴</t>
        </is>
      </c>
      <c r="K1611" s="144" t="n"/>
      <c r="L1611" s="54" t="inlineStr">
        <is>
          <t>平成</t>
        </is>
      </c>
      <c r="M1611" s="140" t="n"/>
      <c r="N1611" s="140" t="n"/>
      <c r="O1611" s="140" t="n"/>
      <c r="P1611" s="19" t="n"/>
      <c r="Q1611" s="19" t="n"/>
      <c r="R1611" s="19" t="n"/>
      <c r="S1611" s="19" t="n"/>
      <c r="T1611" s="19" t="n"/>
      <c r="U1611" s="19" t="n"/>
      <c r="V1611" s="19" t="n"/>
      <c r="W1611" s="19" t="n"/>
      <c r="X1611" s="37" t="n"/>
      <c r="Y1611" s="172">
        <f>計算!$AV$20</f>
        <v/>
      </c>
      <c r="BI1611" s="144" t="n"/>
      <c r="BJ1611" s="2" t="n"/>
      <c r="BK1611" s="2" t="n"/>
      <c r="BL1611" s="2" t="n"/>
      <c r="BM1611" s="2" t="n"/>
      <c r="BN1611" s="2" t="n"/>
      <c r="BO1611" s="2" t="n"/>
      <c r="BP1611" s="143" t="n"/>
      <c r="BV1611" s="144" t="n"/>
      <c r="DU1611" s="144" t="n"/>
      <c r="DV1611" s="2" t="n"/>
      <c r="DW1611" s="2" t="n"/>
      <c r="DX1611" s="2" t="n"/>
      <c r="DY1611" s="2" t="n"/>
      <c r="DZ1611" s="2" t="n"/>
      <c r="EA1611" s="2" t="n"/>
      <c r="EB1611" s="2" t="n"/>
      <c r="EC1611" s="2" t="n"/>
    </row>
    <row r="1612" ht="6.75" customHeight="1" s="118">
      <c r="A1612" s="2" t="n"/>
      <c r="B1612" s="2" t="n"/>
      <c r="C1612" s="2" t="n"/>
      <c r="D1612" s="2" t="n"/>
      <c r="E1612" s="143" t="n"/>
      <c r="K1612" s="144" t="n"/>
      <c r="L1612" s="143" t="n"/>
      <c r="P1612" s="19" t="n"/>
      <c r="Q1612" s="19" t="n"/>
      <c r="R1612" s="19" t="n"/>
      <c r="S1612" s="19" t="n"/>
      <c r="T1612" s="19" t="n"/>
      <c r="U1612" s="19" t="n"/>
      <c r="V1612" s="19" t="n"/>
      <c r="W1612" s="19" t="n"/>
      <c r="X1612" s="37" t="n"/>
      <c r="Y1612" s="143" t="n"/>
      <c r="BI1612" s="144" t="n"/>
      <c r="BJ1612" s="2" t="n"/>
      <c r="BK1612" s="2" t="n"/>
      <c r="BL1612" s="2" t="n"/>
      <c r="BM1612" s="2" t="n"/>
      <c r="BN1612" s="2" t="n"/>
      <c r="BO1612" s="2" t="n"/>
      <c r="BP1612" s="143" t="n"/>
      <c r="BV1612" s="144" t="n"/>
      <c r="DU1612" s="144" t="n"/>
      <c r="DV1612" s="2" t="n"/>
      <c r="DW1612" s="2" t="n"/>
      <c r="DX1612" s="2" t="n"/>
      <c r="DY1612" s="2" t="n"/>
      <c r="DZ1612" s="2" t="n"/>
      <c r="EA1612" s="2" t="n"/>
      <c r="EB1612" s="2" t="n"/>
      <c r="EC1612" s="2" t="n"/>
    </row>
    <row r="1613" ht="6.75" customHeight="1" s="118">
      <c r="A1613" s="2" t="n"/>
      <c r="B1613" s="2" t="n"/>
      <c r="C1613" s="2" t="n"/>
      <c r="D1613" s="2" t="n"/>
      <c r="E1613" s="143" t="n"/>
      <c r="K1613" s="144" t="n"/>
      <c r="L1613" s="143" t="n"/>
      <c r="P1613" s="180">
        <f>計算!$AT$20</f>
        <v/>
      </c>
      <c r="S1613" s="52" t="inlineStr">
        <is>
          <t>年</t>
        </is>
      </c>
      <c r="U1613" s="181">
        <f>計算!$AU$20</f>
        <v/>
      </c>
      <c r="W1613" s="53" t="inlineStr">
        <is>
          <t>月</t>
        </is>
      </c>
      <c r="X1613" s="144" t="n"/>
      <c r="Y1613" s="143" t="n"/>
      <c r="BI1613" s="144" t="n"/>
      <c r="BJ1613" s="2" t="n"/>
      <c r="BK1613" s="2" t="n"/>
      <c r="BL1613" s="2" t="n"/>
      <c r="BM1613" s="2" t="n"/>
      <c r="BN1613" s="2" t="n"/>
      <c r="BO1613" s="2" t="n"/>
      <c r="BP1613" s="143" t="n"/>
      <c r="BV1613" s="144" t="n"/>
      <c r="DU1613" s="144" t="n"/>
      <c r="DV1613" s="2" t="n"/>
      <c r="DW1613" s="2" t="n"/>
      <c r="DX1613" s="2" t="n"/>
      <c r="DY1613" s="2" t="n"/>
      <c r="DZ1613" s="2" t="n"/>
      <c r="EA1613" s="2" t="n"/>
      <c r="EB1613" s="2" t="n"/>
      <c r="EC1613" s="2" t="n"/>
    </row>
    <row r="1614" ht="6.75" customHeight="1" s="118">
      <c r="A1614" s="2" t="n"/>
      <c r="B1614" s="2" t="n"/>
      <c r="C1614" s="2" t="n"/>
      <c r="D1614" s="2" t="n"/>
      <c r="E1614" s="143" t="n"/>
      <c r="K1614" s="144" t="n"/>
      <c r="L1614" s="49" t="inlineStr">
        <is>
          <t>令和</t>
        </is>
      </c>
      <c r="X1614" s="144" t="n"/>
      <c r="Y1614" s="143" t="n"/>
      <c r="BI1614" s="144" t="n"/>
      <c r="BJ1614" s="2" t="n"/>
      <c r="BK1614" s="2" t="n"/>
      <c r="BL1614" s="2" t="n"/>
      <c r="BM1614" s="2" t="n"/>
      <c r="BN1614" s="2" t="n"/>
      <c r="BO1614" s="2" t="n"/>
      <c r="BP1614" s="143" t="n"/>
      <c r="BV1614" s="144" t="n"/>
      <c r="DU1614" s="144" t="n"/>
      <c r="DV1614" s="2" t="n"/>
      <c r="DW1614" s="2" t="n"/>
      <c r="DX1614" s="2" t="n"/>
      <c r="DY1614" s="2" t="n"/>
      <c r="DZ1614" s="2" t="n"/>
      <c r="EA1614" s="2" t="n"/>
      <c r="EB1614" s="2" t="n"/>
      <c r="EC1614" s="2" t="n"/>
    </row>
    <row r="1615" ht="6.75" customHeight="1" s="118">
      <c r="A1615" s="2" t="n"/>
      <c r="B1615" s="2" t="n"/>
      <c r="C1615" s="2" t="n"/>
      <c r="D1615" s="2" t="n"/>
      <c r="E1615" s="143" t="n"/>
      <c r="K1615" s="144" t="n"/>
      <c r="L1615" s="143" t="n"/>
      <c r="P1615" s="19" t="n"/>
      <c r="Q1615" s="19" t="n"/>
      <c r="R1615" s="19" t="n"/>
      <c r="S1615" s="19" t="n"/>
      <c r="T1615" s="19" t="n"/>
      <c r="U1615" s="19" t="n"/>
      <c r="V1615" s="19" t="n"/>
      <c r="W1615" s="19" t="n"/>
      <c r="X1615" s="37" t="n"/>
      <c r="Y1615" s="143" t="n"/>
      <c r="BI1615" s="144" t="n"/>
      <c r="BJ1615" s="2" t="n"/>
      <c r="BK1615" s="2" t="n"/>
      <c r="BL1615" s="2" t="n"/>
      <c r="BM1615" s="2" t="n"/>
      <c r="BN1615" s="2" t="n"/>
      <c r="BO1615" s="2" t="n"/>
      <c r="BP1615" s="143" t="n"/>
      <c r="BV1615" s="144" t="n"/>
      <c r="DU1615" s="144" t="n"/>
      <c r="DV1615" s="2" t="n"/>
      <c r="DW1615" s="2" t="n"/>
      <c r="DX1615" s="2" t="n"/>
      <c r="DY1615" s="2" t="n"/>
      <c r="DZ1615" s="2" t="n"/>
      <c r="EA1615" s="2" t="n"/>
      <c r="EB1615" s="2" t="n"/>
      <c r="EC1615" s="2" t="n"/>
    </row>
    <row r="1616" ht="5.25" customHeight="1" s="118">
      <c r="A1616" s="2" t="n"/>
      <c r="B1616" s="2" t="n"/>
      <c r="C1616" s="2" t="n"/>
      <c r="D1616" s="2" t="n"/>
      <c r="E1616" s="143" t="n"/>
      <c r="K1616" s="144" t="n"/>
      <c r="L1616" s="147" t="n"/>
      <c r="M1616" s="148" t="n"/>
      <c r="N1616" s="148" t="n"/>
      <c r="O1616" s="148" t="n"/>
      <c r="P1616" s="20" t="n"/>
      <c r="Q1616" s="20" t="n"/>
      <c r="R1616" s="20" t="n"/>
      <c r="S1616" s="20" t="n"/>
      <c r="T1616" s="20" t="n"/>
      <c r="U1616" s="20" t="n"/>
      <c r="V1616" s="20" t="n"/>
      <c r="W1616" s="20" t="n"/>
      <c r="X1616" s="39" t="n"/>
      <c r="Y1616" s="147" t="n"/>
      <c r="Z1616" s="148" t="n"/>
      <c r="AA1616" s="148" t="n"/>
      <c r="AB1616" s="148" t="n"/>
      <c r="AC1616" s="148" t="n"/>
      <c r="AD1616" s="148" t="n"/>
      <c r="AE1616" s="148" t="n"/>
      <c r="AF1616" s="148" t="n"/>
      <c r="AG1616" s="148" t="n"/>
      <c r="AH1616" s="148" t="n"/>
      <c r="AI1616" s="148" t="n"/>
      <c r="AJ1616" s="148" t="n"/>
      <c r="AK1616" s="148" t="n"/>
      <c r="AL1616" s="148" t="n"/>
      <c r="AM1616" s="148" t="n"/>
      <c r="AN1616" s="148" t="n"/>
      <c r="AO1616" s="148" t="n"/>
      <c r="AP1616" s="148" t="n"/>
      <c r="AQ1616" s="148" t="n"/>
      <c r="AR1616" s="148" t="n"/>
      <c r="AS1616" s="148" t="n"/>
      <c r="AT1616" s="148" t="n"/>
      <c r="AU1616" s="148" t="n"/>
      <c r="AV1616" s="148" t="n"/>
      <c r="AW1616" s="148" t="n"/>
      <c r="AX1616" s="148" t="n"/>
      <c r="AY1616" s="148" t="n"/>
      <c r="AZ1616" s="148" t="n"/>
      <c r="BA1616" s="148" t="n"/>
      <c r="BB1616" s="148" t="n"/>
      <c r="BC1616" s="148" t="n"/>
      <c r="BD1616" s="148" t="n"/>
      <c r="BE1616" s="148" t="n"/>
      <c r="BF1616" s="148" t="n"/>
      <c r="BG1616" s="148" t="n"/>
      <c r="BH1616" s="148" t="n"/>
      <c r="BI1616" s="149" t="n"/>
      <c r="BJ1616" s="2" t="n"/>
      <c r="BK1616" s="2" t="n"/>
      <c r="BL1616" s="2" t="n"/>
      <c r="BM1616" s="2" t="n"/>
      <c r="BN1616" s="2" t="n"/>
      <c r="BO1616" s="2" t="n"/>
      <c r="BP1616" s="143" t="n"/>
      <c r="BV1616" s="144" t="n"/>
      <c r="DU1616" s="144" t="n"/>
      <c r="DV1616" s="2" t="n"/>
      <c r="DW1616" s="2" t="n"/>
      <c r="DX1616" s="2" t="n"/>
      <c r="DY1616" s="2" t="n"/>
      <c r="DZ1616" s="2" t="n"/>
      <c r="EA1616" s="2" t="n"/>
      <c r="EB1616" s="2" t="n"/>
      <c r="EC1616" s="2" t="n"/>
    </row>
    <row r="1617" ht="6.75" customHeight="1" s="118">
      <c r="A1617" s="2" t="n"/>
      <c r="B1617" s="2" t="n"/>
      <c r="C1617" s="2" t="n"/>
      <c r="D1617" s="2" t="n"/>
      <c r="E1617" s="143" t="n"/>
      <c r="K1617" s="144" t="n"/>
      <c r="L1617" s="54" t="inlineStr">
        <is>
          <t>平成</t>
        </is>
      </c>
      <c r="M1617" s="140" t="n"/>
      <c r="N1617" s="140" t="n"/>
      <c r="O1617" s="140" t="n"/>
      <c r="P1617" s="18" t="n"/>
      <c r="Q1617" s="18" t="n"/>
      <c r="R1617" s="18" t="n"/>
      <c r="S1617" s="18" t="n"/>
      <c r="T1617" s="18" t="n"/>
      <c r="U1617" s="18" t="n"/>
      <c r="V1617" s="18" t="n"/>
      <c r="W1617" s="18" t="n"/>
      <c r="X1617" s="35" t="n"/>
      <c r="Y1617" s="172">
        <f>計算!$AY$20</f>
        <v/>
      </c>
      <c r="BI1617" s="144" t="n"/>
      <c r="BJ1617" s="2" t="n"/>
      <c r="BK1617" s="2" t="n"/>
      <c r="BL1617" s="2" t="n"/>
      <c r="BM1617" s="2" t="n"/>
      <c r="BN1617" s="2" t="n"/>
      <c r="BO1617" s="2" t="n"/>
      <c r="BP1617" s="143" t="n"/>
      <c r="BV1617" s="144" t="n"/>
      <c r="DU1617" s="144" t="n"/>
      <c r="DV1617" s="2" t="n"/>
      <c r="DW1617" s="2" t="n"/>
      <c r="DX1617" s="2" t="n"/>
      <c r="DY1617" s="2" t="n"/>
      <c r="DZ1617" s="2" t="n"/>
      <c r="EA1617" s="2" t="n"/>
      <c r="EB1617" s="2" t="n"/>
      <c r="EC1617" s="2" t="n"/>
    </row>
    <row r="1618" ht="6.75" customHeight="1" s="118">
      <c r="A1618" s="2" t="n"/>
      <c r="B1618" s="2" t="n"/>
      <c r="C1618" s="2" t="n"/>
      <c r="D1618" s="2" t="n"/>
      <c r="E1618" s="143" t="n"/>
      <c r="K1618" s="144" t="n"/>
      <c r="L1618" s="143" t="n"/>
      <c r="P1618" s="19" t="n"/>
      <c r="Q1618" s="19" t="n"/>
      <c r="R1618" s="19" t="n"/>
      <c r="S1618" s="19" t="n"/>
      <c r="T1618" s="19" t="n"/>
      <c r="U1618" s="19" t="n"/>
      <c r="V1618" s="19" t="n"/>
      <c r="W1618" s="19" t="n"/>
      <c r="X1618" s="37" t="n"/>
      <c r="Y1618" s="143" t="n"/>
      <c r="BI1618" s="144" t="n"/>
      <c r="BJ1618" s="2" t="n"/>
      <c r="BK1618" s="2" t="n"/>
      <c r="BL1618" s="2" t="n"/>
      <c r="BM1618" s="2" t="n"/>
      <c r="BN1618" s="2" t="n"/>
      <c r="BO1618" s="2" t="n"/>
      <c r="BP1618" s="143" t="n"/>
      <c r="BV1618" s="144" t="n"/>
      <c r="DU1618" s="144" t="n"/>
      <c r="DV1618" s="2" t="n"/>
      <c r="DW1618" s="2" t="n"/>
      <c r="DX1618" s="2" t="n"/>
      <c r="DY1618" s="2" t="n"/>
      <c r="DZ1618" s="2" t="n"/>
      <c r="EA1618" s="2" t="n"/>
      <c r="EB1618" s="2" t="n"/>
      <c r="EC1618" s="2" t="n"/>
    </row>
    <row r="1619" ht="6.75" customHeight="1" s="118">
      <c r="A1619" s="2" t="n"/>
      <c r="B1619" s="2" t="n"/>
      <c r="C1619" s="2" t="n"/>
      <c r="D1619" s="2" t="n"/>
      <c r="E1619" s="143" t="n"/>
      <c r="K1619" s="144" t="n"/>
      <c r="L1619" s="143" t="n"/>
      <c r="P1619" s="180">
        <f>計算!$AW$20</f>
        <v/>
      </c>
      <c r="S1619" s="52" t="inlineStr">
        <is>
          <t>年</t>
        </is>
      </c>
      <c r="U1619" s="181">
        <f>計算!$AX$20</f>
        <v/>
      </c>
      <c r="W1619" s="53" t="inlineStr">
        <is>
          <t>月</t>
        </is>
      </c>
      <c r="X1619" s="144" t="n"/>
      <c r="Y1619" s="143" t="n"/>
      <c r="BI1619" s="144" t="n"/>
      <c r="BJ1619" s="2" t="n"/>
      <c r="BK1619" s="2" t="n"/>
      <c r="BL1619" s="2" t="n"/>
      <c r="BM1619" s="2" t="n"/>
      <c r="BN1619" s="2" t="n"/>
      <c r="BO1619" s="2" t="n"/>
      <c r="BP1619" s="143" t="n"/>
      <c r="BV1619" s="144" t="n"/>
      <c r="DU1619" s="144" t="n"/>
      <c r="DV1619" s="2" t="n"/>
      <c r="DW1619" s="2" t="n"/>
      <c r="DX1619" s="2" t="n"/>
      <c r="DY1619" s="2" t="n"/>
      <c r="DZ1619" s="2" t="n"/>
      <c r="EA1619" s="2" t="n"/>
      <c r="EB1619" s="2" t="n"/>
      <c r="EC1619" s="2" t="n"/>
    </row>
    <row r="1620" ht="6.75" customHeight="1" s="118">
      <c r="A1620" s="2" t="n"/>
      <c r="B1620" s="2" t="n"/>
      <c r="C1620" s="2" t="n"/>
      <c r="D1620" s="2" t="n"/>
      <c r="E1620" s="143" t="n"/>
      <c r="K1620" s="144" t="n"/>
      <c r="L1620" s="49" t="inlineStr">
        <is>
          <t>令和</t>
        </is>
      </c>
      <c r="X1620" s="144" t="n"/>
      <c r="Y1620" s="143" t="n"/>
      <c r="BI1620" s="144" t="n"/>
      <c r="BJ1620" s="2" t="n"/>
      <c r="BK1620" s="2" t="n"/>
      <c r="BL1620" s="2" t="n"/>
      <c r="BM1620" s="2" t="n"/>
      <c r="BN1620" s="2" t="n"/>
      <c r="BO1620" s="2" t="n"/>
      <c r="BP1620" s="143" t="n"/>
      <c r="BV1620" s="144" t="n"/>
      <c r="DU1620" s="144" t="n"/>
      <c r="DV1620" s="2" t="n"/>
      <c r="DW1620" s="2" t="n"/>
      <c r="DX1620" s="2" t="n"/>
      <c r="DY1620" s="2" t="n"/>
      <c r="DZ1620" s="2" t="n"/>
      <c r="EA1620" s="2" t="n"/>
      <c r="EB1620" s="2" t="n"/>
      <c r="EC1620" s="2" t="n"/>
    </row>
    <row r="1621" ht="6.75" customHeight="1" s="118">
      <c r="A1621" s="2" t="n"/>
      <c r="B1621" s="2" t="n"/>
      <c r="C1621" s="2" t="n"/>
      <c r="D1621" s="2" t="n"/>
      <c r="E1621" s="143" t="n"/>
      <c r="K1621" s="144" t="n"/>
      <c r="L1621" s="143" t="n"/>
      <c r="P1621" s="19" t="n"/>
      <c r="Q1621" s="19" t="n"/>
      <c r="R1621" s="19" t="n"/>
      <c r="S1621" s="19" t="n"/>
      <c r="T1621" s="19" t="n"/>
      <c r="U1621" s="19" t="n"/>
      <c r="V1621" s="19" t="n"/>
      <c r="W1621" s="19" t="n"/>
      <c r="X1621" s="37" t="n"/>
      <c r="Y1621" s="143" t="n"/>
      <c r="BI1621" s="144" t="n"/>
      <c r="BJ1621" s="2" t="n"/>
      <c r="BK1621" s="2" t="n"/>
      <c r="BL1621" s="2" t="n"/>
      <c r="BM1621" s="2" t="n"/>
      <c r="BN1621" s="2" t="n"/>
      <c r="BO1621" s="2" t="n"/>
      <c r="BP1621" s="143" t="n"/>
      <c r="BU1621" s="43" t="n"/>
      <c r="BV1621" s="44" t="n"/>
      <c r="DU1621" s="144" t="n"/>
      <c r="DV1621" s="2" t="n"/>
      <c r="DW1621" s="2" t="n"/>
      <c r="DX1621" s="2" t="n"/>
      <c r="DY1621" s="2" t="n"/>
      <c r="DZ1621" s="2" t="n"/>
      <c r="EA1621" s="2" t="n"/>
      <c r="EB1621" s="2" t="n"/>
      <c r="EC1621" s="2" t="n"/>
    </row>
    <row r="1622" ht="4.5" customHeight="1" s="118">
      <c r="A1622" s="2" t="n"/>
      <c r="B1622" s="2" t="n"/>
      <c r="C1622" s="2" t="n"/>
      <c r="D1622" s="2" t="n"/>
      <c r="E1622" s="143" t="n"/>
      <c r="K1622" s="144" t="n"/>
      <c r="L1622" s="147" t="n"/>
      <c r="M1622" s="148" t="n"/>
      <c r="N1622" s="148" t="n"/>
      <c r="O1622" s="148" t="n"/>
      <c r="P1622" s="20" t="n"/>
      <c r="Q1622" s="20" t="n"/>
      <c r="R1622" s="20" t="n"/>
      <c r="S1622" s="20" t="n"/>
      <c r="T1622" s="20" t="n"/>
      <c r="U1622" s="20" t="n"/>
      <c r="V1622" s="20" t="n"/>
      <c r="W1622" s="20" t="n"/>
      <c r="X1622" s="39" t="n"/>
      <c r="Y1622" s="147" t="n"/>
      <c r="Z1622" s="148" t="n"/>
      <c r="AA1622" s="148" t="n"/>
      <c r="AB1622" s="148" t="n"/>
      <c r="AC1622" s="148" t="n"/>
      <c r="AD1622" s="148" t="n"/>
      <c r="AE1622" s="148" t="n"/>
      <c r="AF1622" s="148" t="n"/>
      <c r="AG1622" s="148" t="n"/>
      <c r="AH1622" s="148" t="n"/>
      <c r="AI1622" s="148" t="n"/>
      <c r="AJ1622" s="148" t="n"/>
      <c r="AK1622" s="148" t="n"/>
      <c r="AL1622" s="148" t="n"/>
      <c r="AM1622" s="148" t="n"/>
      <c r="AN1622" s="148" t="n"/>
      <c r="AO1622" s="148" t="n"/>
      <c r="AP1622" s="148" t="n"/>
      <c r="AQ1622" s="148" t="n"/>
      <c r="AR1622" s="148" t="n"/>
      <c r="AS1622" s="148" t="n"/>
      <c r="AT1622" s="148" t="n"/>
      <c r="AU1622" s="148" t="n"/>
      <c r="AV1622" s="148" t="n"/>
      <c r="AW1622" s="148" t="n"/>
      <c r="AX1622" s="148" t="n"/>
      <c r="AY1622" s="148" t="n"/>
      <c r="AZ1622" s="148" t="n"/>
      <c r="BA1622" s="148" t="n"/>
      <c r="BB1622" s="148" t="n"/>
      <c r="BC1622" s="148" t="n"/>
      <c r="BD1622" s="148" t="n"/>
      <c r="BE1622" s="148" t="n"/>
      <c r="BF1622" s="148" t="n"/>
      <c r="BG1622" s="148" t="n"/>
      <c r="BH1622" s="148" t="n"/>
      <c r="BI1622" s="149" t="n"/>
      <c r="BJ1622" s="2" t="n"/>
      <c r="BK1622" s="2" t="n"/>
      <c r="BL1622" s="2" t="n"/>
      <c r="BM1622" s="2" t="n"/>
      <c r="BN1622" s="2" t="n"/>
      <c r="BO1622" s="2" t="n"/>
      <c r="BP1622" s="147" t="n"/>
      <c r="BQ1622" s="148" t="n"/>
      <c r="BR1622" s="148" t="n"/>
      <c r="BS1622" s="148" t="n"/>
      <c r="BT1622" s="148" t="n"/>
      <c r="BU1622" s="42" t="n"/>
      <c r="BV1622" s="45" t="n"/>
      <c r="BW1622" s="148" t="n"/>
      <c r="BX1622" s="148" t="n"/>
      <c r="BY1622" s="148" t="n"/>
      <c r="BZ1622" s="148" t="n"/>
      <c r="CA1622" s="148" t="n"/>
      <c r="CB1622" s="148" t="n"/>
      <c r="CC1622" s="148" t="n"/>
      <c r="CD1622" s="148" t="n"/>
      <c r="CE1622" s="148" t="n"/>
      <c r="CF1622" s="148" t="n"/>
      <c r="CG1622" s="148" t="n"/>
      <c r="CH1622" s="148" t="n"/>
      <c r="CI1622" s="148" t="n"/>
      <c r="CJ1622" s="148" t="n"/>
      <c r="CK1622" s="148" t="n"/>
      <c r="CL1622" s="148" t="n"/>
      <c r="CM1622" s="148" t="n"/>
      <c r="CN1622" s="148" t="n"/>
      <c r="CO1622" s="148" t="n"/>
      <c r="CP1622" s="148" t="n"/>
      <c r="CQ1622" s="148" t="n"/>
      <c r="CR1622" s="148" t="n"/>
      <c r="CS1622" s="148" t="n"/>
      <c r="CT1622" s="148" t="n"/>
      <c r="CU1622" s="148" t="n"/>
      <c r="CV1622" s="148" t="n"/>
      <c r="CW1622" s="148" t="n"/>
      <c r="CX1622" s="148" t="n"/>
      <c r="CY1622" s="148" t="n"/>
      <c r="CZ1622" s="148" t="n"/>
      <c r="DA1622" s="148" t="n"/>
      <c r="DB1622" s="148" t="n"/>
      <c r="DC1622" s="148" t="n"/>
      <c r="DD1622" s="148" t="n"/>
      <c r="DE1622" s="148" t="n"/>
      <c r="DF1622" s="148" t="n"/>
      <c r="DG1622" s="148" t="n"/>
      <c r="DH1622" s="148" t="n"/>
      <c r="DI1622" s="148" t="n"/>
      <c r="DJ1622" s="148" t="n"/>
      <c r="DK1622" s="148" t="n"/>
      <c r="DL1622" s="148" t="n"/>
      <c r="DM1622" s="148" t="n"/>
      <c r="DN1622" s="148" t="n"/>
      <c r="DO1622" s="148" t="n"/>
      <c r="DP1622" s="148" t="n"/>
      <c r="DQ1622" s="148" t="n"/>
      <c r="DR1622" s="148" t="n"/>
      <c r="DS1622" s="148" t="n"/>
      <c r="DT1622" s="148" t="n"/>
      <c r="DU1622" s="149" t="n"/>
      <c r="DV1622" s="2" t="n"/>
      <c r="DW1622" s="2" t="n"/>
      <c r="DX1622" s="2" t="n"/>
      <c r="DY1622" s="2" t="n"/>
      <c r="DZ1622" s="2" t="n"/>
      <c r="EA1622" s="2" t="n"/>
      <c r="EB1622" s="2" t="n"/>
      <c r="EC1622" s="2" t="n"/>
    </row>
    <row r="1623" ht="6.75" customHeight="1" s="118">
      <c r="A1623" s="2" t="n"/>
      <c r="B1623" s="2" t="n"/>
      <c r="C1623" s="2" t="n"/>
      <c r="D1623" s="2" t="n"/>
      <c r="E1623" s="143" t="n"/>
      <c r="K1623" s="144" t="n"/>
      <c r="L1623" s="54" t="inlineStr">
        <is>
          <t>平成</t>
        </is>
      </c>
      <c r="M1623" s="140" t="n"/>
      <c r="N1623" s="140" t="n"/>
      <c r="O1623" s="140"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39" t="inlineStr">
        <is>
          <t>備　考</t>
        </is>
      </c>
      <c r="BQ1623" s="140" t="n"/>
      <c r="BR1623" s="140" t="n"/>
      <c r="BS1623" s="140" t="n"/>
      <c r="BT1623" s="140" t="n"/>
      <c r="BU1623" s="140" t="n"/>
      <c r="BV1623" s="141" t="n"/>
      <c r="BW1623" s="177">
        <f>計算!$AS$20</f>
        <v/>
      </c>
      <c r="BX1623" s="140" t="n"/>
      <c r="BY1623" s="140" t="n"/>
      <c r="BZ1623" s="140" t="n"/>
      <c r="CA1623" s="140" t="n"/>
      <c r="CB1623" s="140" t="n"/>
      <c r="CC1623" s="140" t="n"/>
      <c r="CD1623" s="140" t="n"/>
      <c r="CE1623" s="140" t="n"/>
      <c r="CF1623" s="140" t="n"/>
      <c r="CG1623" s="140" t="n"/>
      <c r="CH1623" s="140" t="n"/>
      <c r="CI1623" s="140" t="n"/>
      <c r="CJ1623" s="140" t="n"/>
      <c r="CK1623" s="140" t="n"/>
      <c r="CL1623" s="140" t="n"/>
      <c r="CM1623" s="140" t="n"/>
      <c r="CN1623" s="140" t="n"/>
      <c r="CO1623" s="140" t="n"/>
      <c r="CP1623" s="140" t="n"/>
      <c r="CQ1623" s="140" t="n"/>
      <c r="CR1623" s="140" t="n"/>
      <c r="CS1623" s="140" t="n"/>
      <c r="CT1623" s="140" t="n"/>
      <c r="CU1623" s="140" t="n"/>
      <c r="CV1623" s="140" t="n"/>
      <c r="CW1623" s="140" t="n"/>
      <c r="CX1623" s="140" t="n"/>
      <c r="CY1623" s="140" t="n"/>
      <c r="CZ1623" s="140" t="n"/>
      <c r="DA1623" s="140" t="n"/>
      <c r="DB1623" s="140" t="n"/>
      <c r="DC1623" s="140" t="n"/>
      <c r="DD1623" s="140" t="n"/>
      <c r="DE1623" s="140" t="n"/>
      <c r="DF1623" s="140" t="n"/>
      <c r="DG1623" s="140" t="n"/>
      <c r="DH1623" s="140" t="n"/>
      <c r="DI1623" s="140" t="n"/>
      <c r="DJ1623" s="140" t="n"/>
      <c r="DK1623" s="140" t="n"/>
      <c r="DL1623" s="140" t="n"/>
      <c r="DM1623" s="140" t="n"/>
      <c r="DN1623" s="140" t="n"/>
      <c r="DO1623" s="140" t="n"/>
      <c r="DP1623" s="140" t="n"/>
      <c r="DQ1623" s="140" t="n"/>
      <c r="DR1623" s="140" t="n"/>
      <c r="DS1623" s="140" t="n"/>
      <c r="DT1623" s="140" t="n"/>
      <c r="DU1623" s="141" t="n"/>
      <c r="DV1623" s="2" t="n"/>
      <c r="DW1623" s="2" t="n"/>
      <c r="DX1623" s="2" t="n"/>
      <c r="DY1623" s="2" t="n"/>
      <c r="DZ1623" s="2" t="n"/>
      <c r="EA1623" s="2" t="n"/>
      <c r="EB1623" s="2" t="n"/>
      <c r="EC1623" s="2" t="n"/>
    </row>
    <row r="1624" ht="6.75" customHeight="1" s="118">
      <c r="A1624" s="2" t="n"/>
      <c r="B1624" s="2" t="n"/>
      <c r="C1624" s="2" t="n"/>
      <c r="D1624" s="2" t="n"/>
      <c r="E1624" s="143" t="n"/>
      <c r="K1624" s="144" t="n"/>
      <c r="L1624" s="143"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43" t="n"/>
      <c r="BV1624" s="144" t="n"/>
      <c r="DU1624" s="144" t="n"/>
      <c r="DV1624" s="2" t="n"/>
      <c r="DW1624" s="2" t="n"/>
      <c r="DX1624" s="2" t="n"/>
      <c r="DY1624" s="2" t="n"/>
      <c r="DZ1624" s="2" t="n"/>
      <c r="EA1624" s="2" t="n"/>
      <c r="EB1624" s="2" t="n"/>
      <c r="EC1624" s="2" t="n"/>
    </row>
    <row r="1625" ht="6.75" customHeight="1" s="118">
      <c r="A1625" s="2" t="n"/>
      <c r="B1625" s="2" t="n"/>
      <c r="C1625" s="2" t="n"/>
      <c r="D1625" s="2" t="n"/>
      <c r="E1625" s="143" t="n"/>
      <c r="K1625" s="144" t="n"/>
      <c r="L1625" s="143" t="n"/>
      <c r="P1625" s="19" t="n"/>
      <c r="Q1625" s="19" t="n"/>
      <c r="R1625" s="19" t="n"/>
      <c r="S1625" s="52" t="inlineStr">
        <is>
          <t>年</t>
        </is>
      </c>
      <c r="U1625" s="11" t="n"/>
      <c r="V1625" s="11" t="n"/>
      <c r="W1625" s="53" t="inlineStr">
        <is>
          <t>月</t>
        </is>
      </c>
      <c r="X1625" s="144"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43" t="n"/>
      <c r="BV1625" s="144" t="n"/>
      <c r="DU1625" s="144" t="n"/>
      <c r="DV1625" s="2" t="n"/>
      <c r="DW1625" s="2" t="n"/>
      <c r="DX1625" s="2" t="n"/>
      <c r="DY1625" s="2" t="n"/>
      <c r="DZ1625" s="2" t="n"/>
      <c r="EA1625" s="2" t="n"/>
      <c r="EB1625" s="2" t="n"/>
      <c r="EC1625" s="2" t="n"/>
    </row>
    <row r="1626" ht="6.75" customHeight="1" s="118">
      <c r="A1626" s="2" t="n"/>
      <c r="B1626" s="2" t="n"/>
      <c r="C1626" s="2" t="n"/>
      <c r="D1626" s="2" t="n"/>
      <c r="E1626" s="143" t="n"/>
      <c r="K1626" s="144" t="n"/>
      <c r="L1626" s="49" t="inlineStr">
        <is>
          <t>令和</t>
        </is>
      </c>
      <c r="P1626" s="19" t="n"/>
      <c r="Q1626" s="19" t="n"/>
      <c r="R1626" s="19" t="n"/>
      <c r="U1626" s="11" t="n"/>
      <c r="V1626" s="11" t="n"/>
      <c r="X1626" s="144"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43" t="n"/>
      <c r="BV1626" s="144" t="n"/>
      <c r="DU1626" s="144" t="n"/>
      <c r="DV1626" s="2" t="n"/>
      <c r="DW1626" s="2" t="n"/>
      <c r="DX1626" s="2" t="n"/>
      <c r="DY1626" s="2" t="n"/>
      <c r="DZ1626" s="2" t="n"/>
      <c r="EA1626" s="2" t="n"/>
      <c r="EB1626" s="2" t="n"/>
      <c r="EC1626" s="2" t="n"/>
    </row>
    <row r="1627" ht="6.75" customHeight="1" s="118">
      <c r="A1627" s="2" t="n"/>
      <c r="B1627" s="2" t="n"/>
      <c r="C1627" s="2" t="n"/>
      <c r="D1627" s="2" t="n"/>
      <c r="E1627" s="143" t="n"/>
      <c r="K1627" s="144" t="n"/>
      <c r="L1627" s="143"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43" t="n"/>
      <c r="BV1627" s="144" t="n"/>
      <c r="DU1627" s="144" t="n"/>
      <c r="DV1627" s="2" t="n"/>
      <c r="DW1627" s="2" t="n"/>
      <c r="DX1627" s="2" t="n"/>
      <c r="DY1627" s="2" t="n"/>
      <c r="DZ1627" s="2" t="n"/>
      <c r="EA1627" s="2" t="n"/>
      <c r="EB1627" s="2" t="n"/>
      <c r="EC1627" s="2" t="n"/>
    </row>
    <row r="1628" ht="3.75" customHeight="1" s="118">
      <c r="A1628" s="2" t="n"/>
      <c r="B1628" s="2" t="n"/>
      <c r="C1628" s="2" t="n"/>
      <c r="D1628" s="2" t="n"/>
      <c r="E1628" s="143" t="n"/>
      <c r="K1628" s="144" t="n"/>
      <c r="L1628" s="147" t="n"/>
      <c r="M1628" s="148" t="n"/>
      <c r="N1628" s="148" t="n"/>
      <c r="O1628" s="148"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43" t="n"/>
      <c r="BV1628" s="144" t="n"/>
      <c r="DU1628" s="144" t="n"/>
      <c r="DV1628" s="2" t="n"/>
      <c r="DW1628" s="2" t="n"/>
      <c r="DX1628" s="2" t="n"/>
      <c r="DY1628" s="2" t="n"/>
      <c r="DZ1628" s="2" t="n"/>
      <c r="EA1628" s="2" t="n"/>
      <c r="EB1628" s="2" t="n"/>
      <c r="EC1628" s="2" t="n"/>
    </row>
    <row r="1629" ht="6.75" customHeight="1" s="118">
      <c r="A1629" s="2" t="n"/>
      <c r="B1629" s="2" t="n"/>
      <c r="C1629" s="2" t="n"/>
      <c r="D1629" s="2" t="n"/>
      <c r="E1629" s="143" t="n"/>
      <c r="K1629" s="144" t="n"/>
      <c r="L1629" s="54" t="inlineStr">
        <is>
          <t>平成</t>
        </is>
      </c>
      <c r="M1629" s="140" t="n"/>
      <c r="N1629" s="140" t="n"/>
      <c r="O1629" s="140"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43" t="n"/>
      <c r="BV1629" s="144" t="n"/>
      <c r="DU1629" s="144" t="n"/>
      <c r="DV1629" s="2" t="n"/>
      <c r="DW1629" s="2" t="n"/>
      <c r="DX1629" s="2" t="n"/>
      <c r="DY1629" s="2" t="n"/>
      <c r="DZ1629" s="2" t="n"/>
      <c r="EA1629" s="2" t="n"/>
      <c r="EB1629" s="2" t="n"/>
      <c r="EC1629" s="2" t="n"/>
    </row>
    <row r="1630" ht="6.75" customHeight="1" s="118">
      <c r="A1630" s="2" t="n"/>
      <c r="B1630" s="2" t="n"/>
      <c r="C1630" s="2" t="n"/>
      <c r="D1630" s="2" t="n"/>
      <c r="E1630" s="143" t="n"/>
      <c r="K1630" s="144" t="n"/>
      <c r="L1630" s="143"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43" t="n"/>
      <c r="BV1630" s="144" t="n"/>
      <c r="DU1630" s="144" t="n"/>
      <c r="DV1630" s="2" t="n"/>
      <c r="DW1630" s="2" t="n"/>
      <c r="DX1630" s="2" t="n"/>
      <c r="DY1630" s="2" t="n"/>
      <c r="DZ1630" s="2" t="n"/>
      <c r="EA1630" s="2" t="n"/>
      <c r="EB1630" s="2" t="n"/>
      <c r="EC1630" s="2" t="n"/>
    </row>
    <row r="1631" ht="6.75" customHeight="1" s="118">
      <c r="A1631" s="2" t="n"/>
      <c r="B1631" s="2" t="n"/>
      <c r="C1631" s="2" t="n"/>
      <c r="D1631" s="2" t="n"/>
      <c r="E1631" s="143" t="n"/>
      <c r="K1631" s="144" t="n"/>
      <c r="L1631" s="143" t="n"/>
      <c r="P1631" s="19" t="n"/>
      <c r="Q1631" s="19" t="n"/>
      <c r="R1631" s="19" t="n"/>
      <c r="S1631" s="52" t="inlineStr">
        <is>
          <t>年</t>
        </is>
      </c>
      <c r="U1631" s="11" t="n"/>
      <c r="V1631" s="11" t="n"/>
      <c r="W1631" s="53" t="inlineStr">
        <is>
          <t>月</t>
        </is>
      </c>
      <c r="X1631" s="144"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43" t="n"/>
      <c r="BV1631" s="144" t="n"/>
      <c r="DU1631" s="144" t="n"/>
      <c r="DV1631" s="2" t="n"/>
      <c r="DW1631" s="2" t="n"/>
      <c r="DX1631" s="2" t="n"/>
      <c r="DY1631" s="2" t="n"/>
      <c r="DZ1631" s="2" t="n"/>
      <c r="EA1631" s="2" t="n"/>
      <c r="EB1631" s="2" t="n"/>
      <c r="EC1631" s="2" t="n"/>
    </row>
    <row r="1632" ht="6.75" customHeight="1" s="118">
      <c r="A1632" s="2" t="n"/>
      <c r="B1632" s="2" t="n"/>
      <c r="C1632" s="2" t="n"/>
      <c r="D1632" s="2" t="n"/>
      <c r="E1632" s="143" t="n"/>
      <c r="K1632" s="144" t="n"/>
      <c r="L1632" s="49" t="inlineStr">
        <is>
          <t>令和</t>
        </is>
      </c>
      <c r="P1632" s="19" t="n"/>
      <c r="Q1632" s="19" t="n"/>
      <c r="R1632" s="19" t="n"/>
      <c r="U1632" s="11" t="n"/>
      <c r="V1632" s="11" t="n"/>
      <c r="X1632" s="144"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43" t="n"/>
      <c r="BV1632" s="144" t="n"/>
      <c r="DU1632" s="144" t="n"/>
      <c r="DV1632" s="2" t="n"/>
      <c r="DW1632" s="2" t="n"/>
      <c r="DX1632" s="2" t="n"/>
      <c r="DY1632" s="2" t="n"/>
      <c r="DZ1632" s="2" t="n"/>
      <c r="EA1632" s="2" t="n"/>
      <c r="EB1632" s="2" t="n"/>
      <c r="EC1632" s="2" t="n"/>
    </row>
    <row r="1633" ht="6.75" customHeight="1" s="118">
      <c r="A1633" s="2" t="n"/>
      <c r="B1633" s="2" t="n"/>
      <c r="C1633" s="2" t="n"/>
      <c r="D1633" s="2" t="n"/>
      <c r="E1633" s="143" t="n"/>
      <c r="K1633" s="144" t="n"/>
      <c r="L1633" s="143"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43" t="n"/>
      <c r="BV1633" s="144" t="n"/>
      <c r="DU1633" s="144" t="n"/>
      <c r="DV1633" s="2" t="n"/>
      <c r="DW1633" s="2" t="n"/>
      <c r="DX1633" s="2" t="n"/>
      <c r="DY1633" s="2" t="n"/>
      <c r="DZ1633" s="2" t="n"/>
      <c r="EA1633" s="2" t="n"/>
      <c r="EB1633" s="2" t="n"/>
      <c r="EC1633" s="2" t="n"/>
    </row>
    <row r="1634" ht="6.75" customHeight="1" s="118">
      <c r="A1634" s="2" t="n"/>
      <c r="B1634" s="2" t="n"/>
      <c r="C1634" s="2" t="n"/>
      <c r="D1634" s="2" t="n"/>
      <c r="E1634" s="147" t="n"/>
      <c r="F1634" s="148" t="n"/>
      <c r="G1634" s="148" t="n"/>
      <c r="H1634" s="148" t="n"/>
      <c r="I1634" s="148" t="n"/>
      <c r="J1634" s="148" t="n"/>
      <c r="K1634" s="149" t="n"/>
      <c r="L1634" s="147" t="n"/>
      <c r="M1634" s="148" t="n"/>
      <c r="N1634" s="148" t="n"/>
      <c r="O1634" s="148"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47" t="n"/>
      <c r="BQ1634" s="148" t="n"/>
      <c r="BR1634" s="148" t="n"/>
      <c r="BS1634" s="148" t="n"/>
      <c r="BT1634" s="148" t="n"/>
      <c r="BU1634" s="148" t="n"/>
      <c r="BV1634" s="149" t="n"/>
      <c r="BW1634" s="148" t="n"/>
      <c r="BX1634" s="148" t="n"/>
      <c r="BY1634" s="148" t="n"/>
      <c r="BZ1634" s="148" t="n"/>
      <c r="CA1634" s="148" t="n"/>
      <c r="CB1634" s="148" t="n"/>
      <c r="CC1634" s="148" t="n"/>
      <c r="CD1634" s="148" t="n"/>
      <c r="CE1634" s="148" t="n"/>
      <c r="CF1634" s="148" t="n"/>
      <c r="CG1634" s="148" t="n"/>
      <c r="CH1634" s="148" t="n"/>
      <c r="CI1634" s="148" t="n"/>
      <c r="CJ1634" s="148" t="n"/>
      <c r="CK1634" s="148" t="n"/>
      <c r="CL1634" s="148" t="n"/>
      <c r="CM1634" s="148" t="n"/>
      <c r="CN1634" s="148" t="n"/>
      <c r="CO1634" s="148" t="n"/>
      <c r="CP1634" s="148" t="n"/>
      <c r="CQ1634" s="148" t="n"/>
      <c r="CR1634" s="148" t="n"/>
      <c r="CS1634" s="148" t="n"/>
      <c r="CT1634" s="148" t="n"/>
      <c r="CU1634" s="148" t="n"/>
      <c r="CV1634" s="148" t="n"/>
      <c r="CW1634" s="148" t="n"/>
      <c r="CX1634" s="148" t="n"/>
      <c r="CY1634" s="148" t="n"/>
      <c r="CZ1634" s="148" t="n"/>
      <c r="DA1634" s="148" t="n"/>
      <c r="DB1634" s="148" t="n"/>
      <c r="DC1634" s="148" t="n"/>
      <c r="DD1634" s="148" t="n"/>
      <c r="DE1634" s="148" t="n"/>
      <c r="DF1634" s="148" t="n"/>
      <c r="DG1634" s="148" t="n"/>
      <c r="DH1634" s="148" t="n"/>
      <c r="DI1634" s="148" t="n"/>
      <c r="DJ1634" s="148" t="n"/>
      <c r="DK1634" s="148" t="n"/>
      <c r="DL1634" s="148" t="n"/>
      <c r="DM1634" s="148" t="n"/>
      <c r="DN1634" s="148" t="n"/>
      <c r="DO1634" s="148" t="n"/>
      <c r="DP1634" s="148" t="n"/>
      <c r="DQ1634" s="148" t="n"/>
      <c r="DR1634" s="148" t="n"/>
      <c r="DS1634" s="148" t="n"/>
      <c r="DT1634" s="148" t="n"/>
      <c r="DU1634" s="149"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39" t="inlineStr">
        <is>
          <t xml:space="preserve">資 　格  等      </t>
        </is>
      </c>
      <c r="BQ1643" s="140" t="n"/>
      <c r="BR1643" s="140" t="n"/>
      <c r="BS1643" s="140" t="n"/>
      <c r="BT1643" s="140" t="n"/>
      <c r="BU1643" s="140" t="n"/>
      <c r="BV1643" s="141" t="n"/>
      <c r="BW1643" s="142" t="inlineStr">
        <is>
          <t>取  得  年  月</t>
        </is>
      </c>
      <c r="BX1643" s="140" t="n"/>
      <c r="BY1643" s="140" t="n"/>
      <c r="BZ1643" s="140" t="n"/>
      <c r="CA1643" s="140" t="n"/>
      <c r="CB1643" s="140" t="n"/>
      <c r="CC1643" s="140" t="n"/>
      <c r="CD1643" s="140" t="n"/>
      <c r="CE1643" s="140" t="n"/>
      <c r="CF1643" s="140" t="n"/>
      <c r="CG1643" s="141" t="n"/>
      <c r="CH1643" s="142" t="inlineStr">
        <is>
          <t>資       格       等       の       名       称</t>
        </is>
      </c>
      <c r="CI1643" s="140" t="n"/>
      <c r="CJ1643" s="140" t="n"/>
      <c r="CK1643" s="140" t="n"/>
      <c r="CL1643" s="140" t="n"/>
      <c r="CM1643" s="140" t="n"/>
      <c r="CN1643" s="140" t="n"/>
      <c r="CO1643" s="140" t="n"/>
      <c r="CP1643" s="140" t="n"/>
      <c r="CQ1643" s="140" t="n"/>
      <c r="CR1643" s="140" t="n"/>
      <c r="CS1643" s="140" t="n"/>
      <c r="CT1643" s="140" t="n"/>
      <c r="CU1643" s="140" t="n"/>
      <c r="CV1643" s="140" t="n"/>
      <c r="CW1643" s="140" t="n"/>
      <c r="CX1643" s="140" t="n"/>
      <c r="CY1643" s="140" t="n"/>
      <c r="CZ1643" s="140" t="n"/>
      <c r="DA1643" s="140" t="n"/>
      <c r="DB1643" s="140" t="n"/>
      <c r="DC1643" s="140" t="n"/>
      <c r="DD1643" s="140" t="n"/>
      <c r="DE1643" s="140" t="n"/>
      <c r="DF1643" s="140" t="n"/>
      <c r="DG1643" s="140" t="n"/>
      <c r="DH1643" s="140" t="n"/>
      <c r="DI1643" s="140" t="n"/>
      <c r="DJ1643" s="140" t="n"/>
      <c r="DK1643" s="140" t="n"/>
      <c r="DL1643" s="140" t="n"/>
      <c r="DM1643" s="140" t="n"/>
      <c r="DN1643" s="140" t="n"/>
      <c r="DO1643" s="140" t="n"/>
      <c r="DP1643" s="140" t="n"/>
      <c r="DQ1643" s="140" t="n"/>
      <c r="DR1643" s="140" t="n"/>
      <c r="DS1643" s="140" t="n"/>
      <c r="DT1643" s="140" t="n"/>
      <c r="DU1643" s="141"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43" t="n"/>
      <c r="BV1644" s="144" t="n"/>
      <c r="BW1644" s="143" t="n"/>
      <c r="CG1644" s="144" t="n"/>
      <c r="CH1644" s="143" t="n"/>
      <c r="DU1644" s="144"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43" t="n"/>
      <c r="BV1645" s="144" t="n"/>
      <c r="BW1645" s="143" t="n"/>
      <c r="CG1645" s="144" t="n"/>
      <c r="CH1645" s="143" t="n"/>
      <c r="DU1645" s="144"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45">
        <f>IF(計算!$B$21="","",IF(N(設定!$B$3)=0,"",YEAR(設定!$B$3)-2018))&amp;""</f>
        <v/>
      </c>
      <c r="AG1646" s="95" t="inlineStr">
        <is>
          <t>年</t>
        </is>
      </c>
      <c r="AI1646" s="145">
        <f>IF(計算!$B$21="","",IF(N(設定!$B$3)=0,"",MONTH(設定!$B$3)))&amp;""</f>
        <v/>
      </c>
      <c r="AL1646" s="95" t="inlineStr">
        <is>
          <t>月</t>
        </is>
      </c>
      <c r="AN1646" s="146">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43" t="n"/>
      <c r="BV1646" s="144" t="n"/>
      <c r="BW1646" s="147" t="n"/>
      <c r="BX1646" s="148" t="n"/>
      <c r="BY1646" s="148" t="n"/>
      <c r="BZ1646" s="148" t="n"/>
      <c r="CA1646" s="148" t="n"/>
      <c r="CB1646" s="148" t="n"/>
      <c r="CC1646" s="148" t="n"/>
      <c r="CD1646" s="148" t="n"/>
      <c r="CE1646" s="148" t="n"/>
      <c r="CF1646" s="148" t="n"/>
      <c r="CG1646" s="149" t="n"/>
      <c r="CH1646" s="147" t="n"/>
      <c r="CI1646" s="148" t="n"/>
      <c r="CJ1646" s="148" t="n"/>
      <c r="CK1646" s="148" t="n"/>
      <c r="CL1646" s="148" t="n"/>
      <c r="CM1646" s="148" t="n"/>
      <c r="CN1646" s="148" t="n"/>
      <c r="CO1646" s="148" t="n"/>
      <c r="CP1646" s="148" t="n"/>
      <c r="CQ1646" s="148" t="n"/>
      <c r="CR1646" s="148" t="n"/>
      <c r="CS1646" s="148" t="n"/>
      <c r="CT1646" s="148" t="n"/>
      <c r="CU1646" s="148" t="n"/>
      <c r="CV1646" s="148" t="n"/>
      <c r="CW1646" s="148" t="n"/>
      <c r="CX1646" s="148" t="n"/>
      <c r="CY1646" s="148" t="n"/>
      <c r="CZ1646" s="148" t="n"/>
      <c r="DA1646" s="148" t="n"/>
      <c r="DB1646" s="148" t="n"/>
      <c r="DC1646" s="148" t="n"/>
      <c r="DD1646" s="148" t="n"/>
      <c r="DE1646" s="148" t="n"/>
      <c r="DF1646" s="148" t="n"/>
      <c r="DG1646" s="148" t="n"/>
      <c r="DH1646" s="148" t="n"/>
      <c r="DI1646" s="148" t="n"/>
      <c r="DJ1646" s="148" t="n"/>
      <c r="DK1646" s="148" t="n"/>
      <c r="DL1646" s="148" t="n"/>
      <c r="DM1646" s="148" t="n"/>
      <c r="DN1646" s="148" t="n"/>
      <c r="DO1646" s="148" t="n"/>
      <c r="DP1646" s="148" t="n"/>
      <c r="DQ1646" s="148" t="n"/>
      <c r="DR1646" s="148" t="n"/>
      <c r="DS1646" s="148" t="n"/>
      <c r="DT1646" s="148" t="n"/>
      <c r="DU1646" s="149"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43" t="n"/>
      <c r="BV1647" s="144" t="n"/>
      <c r="BW1647" s="150">
        <f>計算!$BD$21</f>
        <v/>
      </c>
      <c r="CG1647" s="144" t="n"/>
      <c r="CH1647" s="151">
        <f>計算!$BE$21</f>
        <v/>
      </c>
      <c r="DU1647" s="144"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48" t="n"/>
      <c r="AA1648" s="148" t="n"/>
      <c r="AB1648" s="148" t="n"/>
      <c r="AC1648" s="148" t="n"/>
      <c r="AD1648" s="148" t="n"/>
      <c r="AE1648" s="148" t="n"/>
      <c r="AF1648" s="148" t="n"/>
      <c r="AG1648" s="148" t="n"/>
      <c r="AH1648" s="148" t="n"/>
      <c r="AI1648" s="148" t="n"/>
      <c r="AJ1648" s="148" t="n"/>
      <c r="AK1648" s="148" t="n"/>
      <c r="AL1648" s="148" t="n"/>
      <c r="AM1648" s="148" t="n"/>
      <c r="AN1648" s="148" t="n"/>
      <c r="AO1648" s="148" t="n"/>
      <c r="AP1648" s="148" t="n"/>
      <c r="AQ1648" s="148" t="n"/>
      <c r="AR1648" s="148" t="n"/>
      <c r="AS1648" s="148" t="n"/>
      <c r="AT1648" s="148" t="n"/>
      <c r="AU1648" s="12" t="n"/>
      <c r="AV1648" s="7" t="n"/>
      <c r="BI1648" s="8" t="n"/>
      <c r="BJ1648" s="7" t="n"/>
      <c r="BK1648" s="2" t="n"/>
      <c r="BL1648" s="2" t="n"/>
      <c r="BM1648" s="2" t="n"/>
      <c r="BN1648" s="2" t="n"/>
      <c r="BO1648" s="2" t="n"/>
      <c r="BP1648" s="143" t="n"/>
      <c r="BV1648" s="144" t="n"/>
      <c r="BW1648" s="143" t="n"/>
      <c r="CG1648" s="144" t="n"/>
      <c r="DU1648" s="144" t="n"/>
      <c r="DV1648" s="2" t="n"/>
      <c r="DW1648" s="2" t="n"/>
      <c r="DX1648" s="2" t="n"/>
      <c r="DY1648" s="2" t="n"/>
      <c r="DZ1648" s="2" t="n"/>
      <c r="EA1648" s="2" t="n"/>
      <c r="EB1648" s="2" t="n"/>
      <c r="EC1648" s="2" t="n"/>
    </row>
    <row r="1649" ht="6.75" customHeight="1" s="118">
      <c r="A1649" s="2" t="n"/>
      <c r="B1649" s="2" t="n"/>
      <c r="C1649" s="2" t="n"/>
      <c r="D1649" s="2" t="n"/>
      <c r="E1649" s="142" t="inlineStr">
        <is>
          <t>ふ り が な</t>
        </is>
      </c>
      <c r="F1649" s="140" t="n"/>
      <c r="G1649" s="140" t="n"/>
      <c r="H1649" s="140" t="n"/>
      <c r="I1649" s="140" t="n"/>
      <c r="J1649" s="140" t="n"/>
      <c r="K1649" s="141" t="n"/>
      <c r="L1649" s="152">
        <f>計算!$C$21</f>
        <v/>
      </c>
      <c r="M1649" s="140" t="n"/>
      <c r="N1649" s="140" t="n"/>
      <c r="O1649" s="140" t="n"/>
      <c r="P1649" s="140" t="n"/>
      <c r="Q1649" s="140" t="n"/>
      <c r="R1649" s="140" t="n"/>
      <c r="S1649" s="140" t="n"/>
      <c r="T1649" s="140" t="n"/>
      <c r="U1649" s="140" t="n"/>
      <c r="V1649" s="140" t="n"/>
      <c r="W1649" s="140" t="n"/>
      <c r="X1649" s="140" t="n"/>
      <c r="Y1649" s="140" t="n"/>
      <c r="Z1649" s="140" t="n"/>
      <c r="AA1649" s="140" t="n"/>
      <c r="AB1649" s="140" t="n"/>
      <c r="AC1649" s="140" t="n"/>
      <c r="AD1649" s="140" t="n"/>
      <c r="AE1649" s="140" t="n"/>
      <c r="AF1649" s="140" t="n"/>
      <c r="AG1649" s="140" t="n"/>
      <c r="AH1649" s="140" t="n"/>
      <c r="AI1649" s="140" t="n"/>
      <c r="AJ1649" s="140" t="n"/>
      <c r="AK1649" s="140" t="n"/>
      <c r="AL1649" s="140" t="n"/>
      <c r="AM1649" s="140" t="n"/>
      <c r="AN1649" s="140" t="n"/>
      <c r="AO1649" s="140" t="n"/>
      <c r="AP1649" s="140" t="n"/>
      <c r="AQ1649" s="140" t="n"/>
      <c r="AR1649" s="140" t="n"/>
      <c r="AS1649" s="140" t="n"/>
      <c r="AT1649" s="141"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43" t="n"/>
      <c r="BV1649" s="144" t="n"/>
      <c r="BW1649" s="143" t="n"/>
      <c r="CG1649" s="144" t="n"/>
      <c r="DU1649" s="144" t="n"/>
      <c r="DV1649" s="2" t="n"/>
      <c r="DW1649" s="2" t="n"/>
      <c r="DX1649" s="2" t="n"/>
      <c r="DY1649" s="2" t="n"/>
      <c r="DZ1649" s="2" t="n"/>
      <c r="EA1649" s="2" t="n"/>
      <c r="EB1649" s="2" t="n"/>
      <c r="EC1649" s="2" t="n"/>
    </row>
    <row r="1650" ht="6.75" customHeight="1" s="118">
      <c r="A1650" s="2" t="n"/>
      <c r="B1650" s="2" t="n"/>
      <c r="C1650" s="2" t="n"/>
      <c r="D1650" s="2" t="n"/>
      <c r="E1650" s="143" t="n"/>
      <c r="K1650" s="144" t="n"/>
      <c r="AT1650" s="144"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43" t="n"/>
      <c r="BV1650" s="144" t="n"/>
      <c r="BW1650" s="143" t="n"/>
      <c r="CG1650" s="144" t="n"/>
      <c r="DU1650" s="144" t="n"/>
      <c r="DV1650" s="2" t="n"/>
      <c r="DW1650" s="2" t="n"/>
      <c r="DX1650" s="2" t="n"/>
      <c r="DY1650" s="2" t="n"/>
      <c r="DZ1650" s="2" t="n"/>
      <c r="EA1650" s="2" t="n"/>
      <c r="EB1650" s="2" t="n"/>
      <c r="EC1650" s="2" t="n"/>
    </row>
    <row r="1651" ht="6.75" customHeight="1" s="118">
      <c r="A1651" s="2" t="n"/>
      <c r="B1651" s="2" t="n"/>
      <c r="C1651" s="2" t="n"/>
      <c r="D1651" s="2" t="n"/>
      <c r="E1651" s="143" t="n"/>
      <c r="K1651" s="144" t="n"/>
      <c r="AT1651" s="144"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43" t="n"/>
      <c r="BV1651" s="144" t="n"/>
      <c r="BW1651" s="143" t="n"/>
      <c r="CG1651" s="144" t="n"/>
      <c r="DU1651" s="144" t="n"/>
      <c r="DV1651" s="2" t="n"/>
      <c r="DW1651" s="2" t="n"/>
      <c r="DX1651" s="2" t="n"/>
      <c r="DY1651" s="2" t="n"/>
      <c r="DZ1651" s="2" t="n"/>
      <c r="EA1651" s="2" t="n"/>
      <c r="EB1651" s="2" t="n"/>
      <c r="EC1651" s="2" t="n"/>
    </row>
    <row r="1652" ht="6.75" customHeight="1" s="118">
      <c r="A1652" s="2" t="n"/>
      <c r="B1652" s="2" t="n"/>
      <c r="C1652" s="2" t="n"/>
      <c r="D1652" s="2" t="n"/>
      <c r="E1652" s="147" t="n"/>
      <c r="F1652" s="148" t="n"/>
      <c r="G1652" s="148" t="n"/>
      <c r="H1652" s="148" t="n"/>
      <c r="I1652" s="148" t="n"/>
      <c r="J1652" s="148" t="n"/>
      <c r="K1652" s="149" t="n"/>
      <c r="L1652" s="148" t="n"/>
      <c r="M1652" s="148" t="n"/>
      <c r="N1652" s="148" t="n"/>
      <c r="O1652" s="148" t="n"/>
      <c r="P1652" s="148" t="n"/>
      <c r="Q1652" s="148" t="n"/>
      <c r="R1652" s="148" t="n"/>
      <c r="S1652" s="148" t="n"/>
      <c r="T1652" s="148" t="n"/>
      <c r="U1652" s="148" t="n"/>
      <c r="V1652" s="148" t="n"/>
      <c r="W1652" s="148" t="n"/>
      <c r="X1652" s="148" t="n"/>
      <c r="Y1652" s="148" t="n"/>
      <c r="Z1652" s="148" t="n"/>
      <c r="AA1652" s="148" t="n"/>
      <c r="AB1652" s="148" t="n"/>
      <c r="AC1652" s="148" t="n"/>
      <c r="AD1652" s="148" t="n"/>
      <c r="AE1652" s="148" t="n"/>
      <c r="AF1652" s="148" t="n"/>
      <c r="AG1652" s="148" t="n"/>
      <c r="AH1652" s="148" t="n"/>
      <c r="AI1652" s="148" t="n"/>
      <c r="AJ1652" s="148" t="n"/>
      <c r="AK1652" s="148" t="n"/>
      <c r="AL1652" s="148" t="n"/>
      <c r="AM1652" s="148" t="n"/>
      <c r="AN1652" s="148" t="n"/>
      <c r="AO1652" s="148" t="n"/>
      <c r="AP1652" s="148" t="n"/>
      <c r="AQ1652" s="148" t="n"/>
      <c r="AR1652" s="148" t="n"/>
      <c r="AS1652" s="148" t="n"/>
      <c r="AT1652" s="149"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43" t="n"/>
      <c r="BV1652" s="144" t="n"/>
      <c r="BW1652" s="143" t="n"/>
      <c r="CG1652" s="144" t="n"/>
      <c r="DU1652" s="144" t="n"/>
      <c r="DV1652" s="2" t="n"/>
      <c r="DW1652" s="2" t="n"/>
      <c r="DX1652" s="2" t="n"/>
      <c r="DY1652" s="2" t="n"/>
      <c r="DZ1652" s="2" t="n"/>
      <c r="EA1652" s="2" t="n"/>
      <c r="EB1652" s="2" t="n"/>
      <c r="EC1652" s="2" t="n"/>
    </row>
    <row r="1653" ht="6.75" customHeight="1" s="118">
      <c r="A1653" s="2" t="n"/>
      <c r="B1653" s="2" t="n"/>
      <c r="C1653" s="2" t="n"/>
      <c r="D1653" s="2" t="n"/>
      <c r="E1653" s="153" t="inlineStr">
        <is>
          <t>名　前</t>
        </is>
      </c>
      <c r="F1653" s="140" t="n"/>
      <c r="G1653" s="140" t="n"/>
      <c r="H1653" s="140" t="n"/>
      <c r="I1653" s="140" t="n"/>
      <c r="J1653" s="140" t="n"/>
      <c r="K1653" s="141" t="n"/>
      <c r="L1653" s="154">
        <f>計算!$B$21</f>
        <v/>
      </c>
      <c r="M1653" s="140" t="n"/>
      <c r="N1653" s="140" t="n"/>
      <c r="O1653" s="140" t="n"/>
      <c r="P1653" s="140" t="n"/>
      <c r="Q1653" s="140" t="n"/>
      <c r="R1653" s="140" t="n"/>
      <c r="S1653" s="140" t="n"/>
      <c r="T1653" s="140" t="n"/>
      <c r="U1653" s="140" t="n"/>
      <c r="V1653" s="140" t="n"/>
      <c r="W1653" s="140" t="n"/>
      <c r="X1653" s="140" t="n"/>
      <c r="Y1653" s="140" t="n"/>
      <c r="Z1653" s="140" t="n"/>
      <c r="AA1653" s="140" t="n"/>
      <c r="AB1653" s="140" t="n"/>
      <c r="AC1653" s="140" t="n"/>
      <c r="AD1653" s="140" t="n"/>
      <c r="AE1653" s="140" t="n"/>
      <c r="AF1653" s="140" t="n"/>
      <c r="AG1653" s="140" t="n"/>
      <c r="AH1653" s="140" t="n"/>
      <c r="AI1653" s="140" t="n"/>
      <c r="AJ1653" s="140" t="n"/>
      <c r="AK1653" s="140" t="n"/>
      <c r="AL1653" s="140" t="n"/>
      <c r="AM1653" s="140" t="n"/>
      <c r="AN1653" s="140" t="n"/>
      <c r="AO1653" s="140" t="n"/>
      <c r="AP1653" s="140" t="n"/>
      <c r="AQ1653" s="140" t="n"/>
      <c r="AR1653" s="140" t="n"/>
      <c r="AS1653" s="140" t="n"/>
      <c r="AT1653" s="141"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43" t="n"/>
      <c r="BV1653" s="144" t="n"/>
      <c r="BW1653" s="143" t="n"/>
      <c r="CG1653" s="144" t="n"/>
      <c r="DU1653" s="144" t="n"/>
      <c r="DV1653" s="2" t="n"/>
      <c r="DW1653" s="2" t="n"/>
      <c r="DX1653" s="2" t="n"/>
      <c r="DY1653" s="2" t="n"/>
      <c r="DZ1653" s="2" t="n"/>
      <c r="EA1653" s="2" t="n"/>
      <c r="EB1653" s="2" t="n"/>
      <c r="EC1653" s="2" t="n"/>
    </row>
    <row r="1654" ht="6.75" customHeight="1" s="118">
      <c r="A1654" s="2" t="n"/>
      <c r="B1654" s="2" t="n"/>
      <c r="C1654" s="2" t="n"/>
      <c r="D1654" s="2" t="n"/>
      <c r="E1654" s="143" t="n"/>
      <c r="K1654" s="144" t="n"/>
      <c r="L1654" s="143" t="n"/>
      <c r="AT1654" s="144" t="n"/>
      <c r="AU1654" s="8" t="n"/>
      <c r="AV1654" s="7" t="n"/>
      <c r="AW1654" s="2" t="n"/>
      <c r="AX1654" s="52" t="inlineStr">
        <is>
          <t>（30×40mm）</t>
        </is>
      </c>
      <c r="BH1654" s="2" t="n"/>
      <c r="BI1654" s="8" t="n"/>
      <c r="BJ1654" s="7" t="n"/>
      <c r="BK1654" s="2" t="n"/>
      <c r="BL1654" s="2" t="n"/>
      <c r="BM1654" s="2" t="n"/>
      <c r="BN1654" s="2" t="n"/>
      <c r="BO1654" s="2" t="n"/>
      <c r="BP1654" s="143" t="n"/>
      <c r="BV1654" s="144" t="n"/>
      <c r="BW1654" s="143" t="n"/>
      <c r="CG1654" s="144" t="n"/>
      <c r="DU1654" s="144" t="n"/>
      <c r="DV1654" s="2" t="n"/>
      <c r="DW1654" s="2" t="n"/>
      <c r="DX1654" s="2" t="n"/>
      <c r="DY1654" s="2" t="n"/>
      <c r="DZ1654" s="2" t="n"/>
      <c r="EA1654" s="2" t="n"/>
      <c r="EB1654" s="2" t="n"/>
      <c r="EC1654" s="2" t="n"/>
    </row>
    <row r="1655" ht="6.75" customHeight="1" s="118">
      <c r="A1655" s="2" t="n"/>
      <c r="B1655" s="2" t="n"/>
      <c r="C1655" s="2" t="n"/>
      <c r="D1655" s="2" t="n"/>
      <c r="E1655" s="143" t="n"/>
      <c r="K1655" s="144" t="n"/>
      <c r="L1655" s="143" t="n"/>
      <c r="AT1655" s="144" t="n"/>
      <c r="AU1655" s="8" t="n"/>
      <c r="AV1655" s="7" t="n"/>
      <c r="AW1655" s="2" t="n"/>
      <c r="BH1655" s="2" t="n"/>
      <c r="BI1655" s="8" t="n"/>
      <c r="BJ1655" s="7" t="n"/>
      <c r="BK1655" s="2" t="n"/>
      <c r="BL1655" s="2" t="n"/>
      <c r="BM1655" s="2" t="n"/>
      <c r="BN1655" s="2" t="n"/>
      <c r="BO1655" s="2" t="n"/>
      <c r="BP1655" s="143" t="n"/>
      <c r="BV1655" s="144" t="n"/>
      <c r="BW1655" s="143" t="n"/>
      <c r="CG1655" s="144" t="n"/>
      <c r="DU1655" s="144" t="n"/>
      <c r="DV1655" s="2" t="n"/>
      <c r="DW1655" s="2" t="n"/>
      <c r="DX1655" s="2" t="n"/>
      <c r="DY1655" s="2" t="n"/>
      <c r="DZ1655" s="2" t="n"/>
      <c r="EA1655" s="2" t="n"/>
      <c r="EB1655" s="2" t="n"/>
      <c r="EC1655" s="2" t="n"/>
    </row>
    <row r="1656" ht="6.75" customHeight="1" s="118">
      <c r="A1656" s="2" t="n"/>
      <c r="B1656" s="2" t="n"/>
      <c r="C1656" s="2" t="n"/>
      <c r="D1656" s="2" t="n"/>
      <c r="E1656" s="143" t="n"/>
      <c r="K1656" s="144" t="n"/>
      <c r="L1656" s="143" t="n"/>
      <c r="AT1656" s="144"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43" t="n"/>
      <c r="BV1656" s="144" t="n"/>
      <c r="BW1656" s="143" t="n"/>
      <c r="CG1656" s="144" t="n"/>
      <c r="DU1656" s="144" t="n"/>
      <c r="DV1656" s="2" t="n"/>
      <c r="DW1656" s="2" t="n"/>
      <c r="DX1656" s="2" t="n"/>
      <c r="DY1656" s="2" t="n"/>
      <c r="DZ1656" s="2" t="n"/>
      <c r="EA1656" s="2" t="n"/>
      <c r="EB1656" s="2" t="n"/>
      <c r="EC1656" s="2" t="n"/>
    </row>
    <row r="1657" ht="6.75" customHeight="1" s="118">
      <c r="A1657" s="2" t="n"/>
      <c r="B1657" s="2" t="n"/>
      <c r="C1657" s="2" t="n"/>
      <c r="D1657" s="2" t="n"/>
      <c r="E1657" s="143" t="n"/>
      <c r="K1657" s="144" t="n"/>
      <c r="L1657" s="143" t="n"/>
      <c r="AT1657" s="144"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43" t="n"/>
      <c r="BV1657" s="144" t="n"/>
      <c r="BW1657" s="143" t="n"/>
      <c r="CG1657" s="144" t="n"/>
      <c r="DU1657" s="144" t="n"/>
      <c r="DV1657" s="2" t="n"/>
      <c r="DW1657" s="2" t="n"/>
      <c r="DX1657" s="2" t="n"/>
      <c r="DY1657" s="2" t="n"/>
      <c r="DZ1657" s="2" t="n"/>
      <c r="EA1657" s="2" t="n"/>
      <c r="EB1657" s="2" t="n"/>
      <c r="EC1657" s="2" t="n"/>
    </row>
    <row r="1658" ht="4.5" customHeight="1" s="118">
      <c r="A1658" s="2" t="n"/>
      <c r="B1658" s="2" t="n"/>
      <c r="C1658" s="2" t="n"/>
      <c r="D1658" s="2" t="n"/>
      <c r="E1658" s="147" t="n"/>
      <c r="F1658" s="148" t="n"/>
      <c r="G1658" s="148" t="n"/>
      <c r="H1658" s="148" t="n"/>
      <c r="I1658" s="148" t="n"/>
      <c r="J1658" s="148" t="n"/>
      <c r="K1658" s="149" t="n"/>
      <c r="L1658" s="147" t="n"/>
      <c r="M1658" s="148" t="n"/>
      <c r="N1658" s="148" t="n"/>
      <c r="O1658" s="148" t="n"/>
      <c r="P1658" s="148" t="n"/>
      <c r="Q1658" s="148" t="n"/>
      <c r="R1658" s="148" t="n"/>
      <c r="S1658" s="148" t="n"/>
      <c r="T1658" s="148" t="n"/>
      <c r="U1658" s="148" t="n"/>
      <c r="V1658" s="148" t="n"/>
      <c r="W1658" s="148" t="n"/>
      <c r="X1658" s="148" t="n"/>
      <c r="Y1658" s="148" t="n"/>
      <c r="Z1658" s="148" t="n"/>
      <c r="AA1658" s="148" t="n"/>
      <c r="AB1658" s="148" t="n"/>
      <c r="AC1658" s="148" t="n"/>
      <c r="AD1658" s="148" t="n"/>
      <c r="AE1658" s="148" t="n"/>
      <c r="AF1658" s="148" t="n"/>
      <c r="AG1658" s="148" t="n"/>
      <c r="AH1658" s="148" t="n"/>
      <c r="AI1658" s="148" t="n"/>
      <c r="AJ1658" s="148" t="n"/>
      <c r="AK1658" s="148" t="n"/>
      <c r="AL1658" s="148" t="n"/>
      <c r="AM1658" s="148" t="n"/>
      <c r="AN1658" s="148" t="n"/>
      <c r="AO1658" s="148" t="n"/>
      <c r="AP1658" s="148" t="n"/>
      <c r="AQ1658" s="148" t="n"/>
      <c r="AR1658" s="148" t="n"/>
      <c r="AS1658" s="148" t="n"/>
      <c r="AT1658" s="149"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43" t="n"/>
      <c r="BV1658" s="144" t="n"/>
      <c r="BW1658" s="143" t="n"/>
      <c r="CG1658" s="144" t="n"/>
      <c r="DU1658" s="144" t="n"/>
      <c r="DV1658" s="2" t="n"/>
      <c r="DW1658" s="2" t="n"/>
      <c r="DX1658" s="2" t="n"/>
      <c r="DY1658" s="2" t="n"/>
      <c r="DZ1658" s="2" t="n"/>
      <c r="EA1658" s="2" t="n"/>
      <c r="EB1658" s="2" t="n"/>
      <c r="EC1658" s="2" t="n"/>
    </row>
    <row r="1659" ht="6.75" customHeight="1" s="118">
      <c r="A1659" s="2" t="n"/>
      <c r="B1659" s="2" t="n"/>
      <c r="C1659" s="2" t="n"/>
      <c r="D1659" s="2" t="n"/>
      <c r="E1659" s="153" t="inlineStr">
        <is>
          <t>生年月日</t>
        </is>
      </c>
      <c r="F1659" s="140" t="n"/>
      <c r="G1659" s="140" t="n"/>
      <c r="H1659" s="140" t="n"/>
      <c r="I1659" s="140" t="n"/>
      <c r="J1659" s="140" t="n"/>
      <c r="K1659" s="141" t="n"/>
      <c r="L1659" s="155" t="inlineStr">
        <is>
          <t>昭和 ・ 平成</t>
        </is>
      </c>
      <c r="M1659" s="140" t="n"/>
      <c r="N1659" s="140" t="n"/>
      <c r="O1659" s="140" t="n"/>
      <c r="P1659" s="140" t="n"/>
      <c r="Q1659" s="140" t="n"/>
      <c r="R1659" s="140" t="n"/>
      <c r="S1659" s="140" t="n"/>
      <c r="T1659" s="140" t="n"/>
      <c r="U1659" s="140" t="n"/>
      <c r="V1659" s="156">
        <f>計算!$D$21</f>
        <v/>
      </c>
      <c r="W1659" s="140" t="n"/>
      <c r="X1659" s="157" t="inlineStr">
        <is>
          <t>年</t>
        </is>
      </c>
      <c r="Y1659" s="140" t="n"/>
      <c r="Z1659" s="158">
        <f>計算!$E$21</f>
        <v/>
      </c>
      <c r="AA1659" s="140" t="n"/>
      <c r="AB1659" s="140" t="n"/>
      <c r="AC1659" s="157" t="inlineStr">
        <is>
          <t>月</t>
        </is>
      </c>
      <c r="AD1659" s="140" t="n"/>
      <c r="AE1659" s="158">
        <f>計算!$F$21</f>
        <v/>
      </c>
      <c r="AF1659" s="140" t="n"/>
      <c r="AG1659" s="140" t="n"/>
      <c r="AH1659" s="157" t="inlineStr">
        <is>
          <t>日　生 （満</t>
        </is>
      </c>
      <c r="AI1659" s="140" t="n"/>
      <c r="AJ1659" s="140" t="n"/>
      <c r="AK1659" s="140" t="n"/>
      <c r="AL1659" s="140" t="n"/>
      <c r="AM1659" s="140" t="n"/>
      <c r="AN1659" s="140" t="n"/>
      <c r="AO1659" s="140" t="n"/>
      <c r="AP1659" s="159">
        <f>計算!$G$21</f>
        <v/>
      </c>
      <c r="AQ1659" s="140" t="n"/>
      <c r="AR1659" s="160" t="inlineStr">
        <is>
          <t>歳）</t>
        </is>
      </c>
      <c r="AS1659" s="140" t="n"/>
      <c r="AT1659" s="141"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43" t="n"/>
      <c r="BV1659" s="144" t="n"/>
      <c r="BW1659" s="143" t="n"/>
      <c r="CG1659" s="144" t="n"/>
      <c r="DU1659" s="144" t="n"/>
      <c r="DV1659" s="2" t="n"/>
      <c r="DW1659" s="2" t="n"/>
      <c r="DX1659" s="2" t="n"/>
      <c r="DY1659" s="2" t="n"/>
      <c r="DZ1659" s="2" t="n"/>
      <c r="EA1659" s="2" t="n"/>
      <c r="EB1659" s="2" t="n"/>
      <c r="EC1659" s="2" t="n"/>
    </row>
    <row r="1660" ht="6.75" customHeight="1" s="118">
      <c r="A1660" s="2" t="n"/>
      <c r="B1660" s="2" t="n"/>
      <c r="C1660" s="2" t="n"/>
      <c r="D1660" s="2" t="n"/>
      <c r="E1660" s="143" t="n"/>
      <c r="K1660" s="144" t="n"/>
      <c r="L1660" s="143" t="n"/>
      <c r="AT1660" s="144"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43" t="n"/>
      <c r="BV1660" s="144" t="n"/>
      <c r="BW1660" s="143" t="n"/>
      <c r="CG1660" s="144" t="n"/>
      <c r="DU1660" s="144" t="n"/>
      <c r="DV1660" s="2" t="n"/>
      <c r="DW1660" s="2" t="n"/>
      <c r="DX1660" s="2" t="n"/>
      <c r="DY1660" s="2" t="n"/>
      <c r="DZ1660" s="2" t="n"/>
      <c r="EA1660" s="2" t="n"/>
      <c r="EB1660" s="2" t="n"/>
      <c r="EC1660" s="2" t="n"/>
    </row>
    <row r="1661" ht="6.75" customHeight="1" s="118">
      <c r="A1661" s="2" t="n"/>
      <c r="B1661" s="2" t="n"/>
      <c r="C1661" s="2" t="n"/>
      <c r="D1661" s="2" t="n"/>
      <c r="E1661" s="143" t="n"/>
      <c r="K1661" s="144" t="n"/>
      <c r="L1661" s="143" t="n"/>
      <c r="AT1661" s="144"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43" t="n"/>
      <c r="BV1661" s="144" t="n"/>
      <c r="BW1661" s="143" t="n"/>
      <c r="CG1661" s="144" t="n"/>
      <c r="DU1661" s="144" t="n"/>
      <c r="DV1661" s="2" t="n"/>
      <c r="DW1661" s="2" t="n"/>
      <c r="DX1661" s="2" t="n"/>
      <c r="DY1661" s="2" t="n"/>
      <c r="DZ1661" s="2" t="n"/>
      <c r="EA1661" s="2" t="n"/>
      <c r="EB1661" s="2" t="n"/>
      <c r="EC1661" s="2" t="n"/>
    </row>
    <row r="1662" ht="3.75" customHeight="1" s="118">
      <c r="A1662" s="2" t="n"/>
      <c r="B1662" s="2" t="n"/>
      <c r="C1662" s="2" t="n"/>
      <c r="D1662" s="2" t="n"/>
      <c r="E1662" s="147" t="n"/>
      <c r="F1662" s="148" t="n"/>
      <c r="G1662" s="148" t="n"/>
      <c r="H1662" s="148" t="n"/>
      <c r="I1662" s="148" t="n"/>
      <c r="J1662" s="148" t="n"/>
      <c r="K1662" s="149" t="n"/>
      <c r="L1662" s="147" t="n"/>
      <c r="M1662" s="148" t="n"/>
      <c r="N1662" s="148" t="n"/>
      <c r="O1662" s="148" t="n"/>
      <c r="P1662" s="148" t="n"/>
      <c r="Q1662" s="148" t="n"/>
      <c r="R1662" s="148" t="n"/>
      <c r="S1662" s="148" t="n"/>
      <c r="T1662" s="148" t="n"/>
      <c r="U1662" s="148" t="n"/>
      <c r="X1662" s="148" t="n"/>
      <c r="Y1662" s="148" t="n"/>
      <c r="AC1662" s="148" t="n"/>
      <c r="AD1662" s="148" t="n"/>
      <c r="AH1662" s="148" t="n"/>
      <c r="AI1662" s="148" t="n"/>
      <c r="AJ1662" s="148" t="n"/>
      <c r="AK1662" s="148" t="n"/>
      <c r="AL1662" s="148" t="n"/>
      <c r="AM1662" s="148" t="n"/>
      <c r="AN1662" s="148" t="n"/>
      <c r="AO1662" s="148" t="n"/>
      <c r="AP1662" s="148" t="n"/>
      <c r="AQ1662" s="148" t="n"/>
      <c r="AR1662" s="148" t="n"/>
      <c r="AS1662" s="148" t="n"/>
      <c r="AT1662" s="149"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43" t="n"/>
      <c r="BV1662" s="144" t="n"/>
      <c r="BW1662" s="143" t="n"/>
      <c r="CG1662" s="144" t="n"/>
      <c r="DU1662" s="144" t="n"/>
      <c r="DV1662" s="2" t="n"/>
      <c r="DW1662" s="2" t="n"/>
      <c r="DX1662" s="2" t="n"/>
      <c r="DY1662" s="2" t="n"/>
      <c r="DZ1662" s="2" t="n"/>
      <c r="EA1662" s="2" t="n"/>
      <c r="EB1662" s="2" t="n"/>
      <c r="EC1662" s="2" t="n"/>
    </row>
    <row r="1663" ht="6.75" customHeight="1" s="118">
      <c r="A1663" s="2" t="n"/>
      <c r="B1663" s="2" t="n"/>
      <c r="C1663" s="2" t="n"/>
      <c r="D1663" s="2" t="n"/>
      <c r="E1663" s="161" t="inlineStr">
        <is>
          <t>ふ り が な</t>
        </is>
      </c>
      <c r="F1663" s="140" t="n"/>
      <c r="G1663" s="140" t="n"/>
      <c r="H1663" s="140" t="n"/>
      <c r="I1663" s="140" t="n"/>
      <c r="J1663" s="140" t="n"/>
      <c r="K1663" s="141" t="n"/>
      <c r="L1663" s="162">
        <f>計算!$J$21</f>
        <v/>
      </c>
      <c r="M1663" s="140" t="n"/>
      <c r="N1663" s="140" t="n"/>
      <c r="O1663" s="140" t="n"/>
      <c r="P1663" s="140" t="n"/>
      <c r="Q1663" s="140" t="n"/>
      <c r="R1663" s="140" t="n"/>
      <c r="S1663" s="140" t="n"/>
      <c r="T1663" s="140" t="n"/>
      <c r="U1663" s="140" t="n"/>
      <c r="V1663" s="140" t="n"/>
      <c r="W1663" s="140" t="n"/>
      <c r="X1663" s="140" t="n"/>
      <c r="Y1663" s="140" t="n"/>
      <c r="Z1663" s="140" t="n"/>
      <c r="AA1663" s="140" t="n"/>
      <c r="AB1663" s="140" t="n"/>
      <c r="AC1663" s="140" t="n"/>
      <c r="AD1663" s="140" t="n"/>
      <c r="AE1663" s="140" t="n"/>
      <c r="AF1663" s="140" t="n"/>
      <c r="AG1663" s="140" t="n"/>
      <c r="AH1663" s="140" t="n"/>
      <c r="AI1663" s="140" t="n"/>
      <c r="AJ1663" s="140" t="n"/>
      <c r="AK1663" s="140" t="n"/>
      <c r="AL1663" s="140" t="n"/>
      <c r="AM1663" s="140" t="n"/>
      <c r="AN1663" s="140" t="n"/>
      <c r="AO1663" s="140" t="n"/>
      <c r="AP1663" s="140" t="n"/>
      <c r="AQ1663" s="140" t="n"/>
      <c r="AR1663" s="140" t="n"/>
      <c r="AS1663" s="140" t="n"/>
      <c r="AT1663" s="140" t="n"/>
      <c r="AU1663" s="140" t="n"/>
      <c r="AV1663" s="140" t="n"/>
      <c r="AW1663" s="140" t="n"/>
      <c r="AX1663" s="140" t="n"/>
      <c r="AY1663" s="140" t="n"/>
      <c r="AZ1663" s="140" t="n"/>
      <c r="BA1663" s="140" t="n"/>
      <c r="BB1663" s="140" t="n"/>
      <c r="BC1663" s="140" t="n"/>
      <c r="BD1663" s="140" t="n"/>
      <c r="BE1663" s="140" t="n"/>
      <c r="BF1663" s="140" t="n"/>
      <c r="BG1663" s="140" t="n"/>
      <c r="BH1663" s="140" t="n"/>
      <c r="BI1663" s="141" t="n"/>
      <c r="BJ1663" s="2" t="n"/>
      <c r="BK1663" s="2" t="n"/>
      <c r="BL1663" s="2" t="n"/>
      <c r="BM1663" s="2" t="n"/>
      <c r="BN1663" s="2" t="n"/>
      <c r="BO1663" s="2" t="n"/>
      <c r="BP1663" s="143" t="n"/>
      <c r="BV1663" s="144" t="n"/>
      <c r="BW1663" s="143" t="n"/>
      <c r="CG1663" s="144" t="n"/>
      <c r="DU1663" s="144" t="n"/>
      <c r="DV1663" s="2" t="n"/>
      <c r="DW1663" s="2" t="n"/>
      <c r="DX1663" s="2" t="n"/>
      <c r="DY1663" s="2" t="n"/>
      <c r="DZ1663" s="2" t="n"/>
      <c r="EA1663" s="2" t="n"/>
      <c r="EB1663" s="2" t="n"/>
      <c r="EC1663" s="2" t="n"/>
    </row>
    <row r="1664" ht="6.75" customHeight="1" s="118">
      <c r="A1664" s="2" t="n"/>
      <c r="B1664" s="2" t="n"/>
      <c r="C1664" s="2" t="n"/>
      <c r="D1664" s="2" t="n"/>
      <c r="E1664" s="143" t="n"/>
      <c r="K1664" s="144" t="n"/>
      <c r="BI1664" s="144" t="n"/>
      <c r="BJ1664" s="2" t="n"/>
      <c r="BK1664" s="2" t="n"/>
      <c r="BL1664" s="2" t="n"/>
      <c r="BM1664" s="2" t="n"/>
      <c r="BN1664" s="2" t="n"/>
      <c r="BO1664" s="2" t="n"/>
      <c r="BP1664" s="143" t="n"/>
      <c r="BV1664" s="144" t="n"/>
      <c r="BW1664" s="143" t="n"/>
      <c r="CG1664" s="144" t="n"/>
      <c r="DU1664" s="144" t="n"/>
      <c r="DV1664" s="2" t="n"/>
      <c r="DW1664" s="2" t="n"/>
      <c r="DX1664" s="2" t="n"/>
      <c r="DY1664" s="2" t="n"/>
      <c r="DZ1664" s="2" t="n"/>
      <c r="EA1664" s="2" t="n"/>
      <c r="EB1664" s="2" t="n"/>
      <c r="EC1664" s="2" t="n"/>
    </row>
    <row r="1665" ht="6.75" customHeight="1" s="118">
      <c r="A1665" s="2" t="n"/>
      <c r="B1665" s="2" t="n"/>
      <c r="C1665" s="2" t="n"/>
      <c r="D1665" s="2" t="n"/>
      <c r="E1665" s="163" t="n"/>
      <c r="F1665" s="164" t="n"/>
      <c r="G1665" s="164" t="n"/>
      <c r="H1665" s="164" t="n"/>
      <c r="I1665" s="164" t="n"/>
      <c r="J1665" s="164" t="n"/>
      <c r="K1665" s="165" t="n"/>
      <c r="L1665" s="164" t="n"/>
      <c r="M1665" s="164" t="n"/>
      <c r="N1665" s="164" t="n"/>
      <c r="O1665" s="164" t="n"/>
      <c r="P1665" s="164" t="n"/>
      <c r="Q1665" s="164" t="n"/>
      <c r="R1665" s="164" t="n"/>
      <c r="S1665" s="164" t="n"/>
      <c r="T1665" s="164" t="n"/>
      <c r="U1665" s="164" t="n"/>
      <c r="V1665" s="164" t="n"/>
      <c r="W1665" s="164" t="n"/>
      <c r="X1665" s="164" t="n"/>
      <c r="Y1665" s="164" t="n"/>
      <c r="Z1665" s="164" t="n"/>
      <c r="AA1665" s="164" t="n"/>
      <c r="AB1665" s="164" t="n"/>
      <c r="AC1665" s="164" t="n"/>
      <c r="AD1665" s="164" t="n"/>
      <c r="AE1665" s="164" t="n"/>
      <c r="AF1665" s="164" t="n"/>
      <c r="AG1665" s="164" t="n"/>
      <c r="AH1665" s="164" t="n"/>
      <c r="AI1665" s="164" t="n"/>
      <c r="AJ1665" s="164" t="n"/>
      <c r="AK1665" s="164" t="n"/>
      <c r="AL1665" s="164" t="n"/>
      <c r="AM1665" s="164" t="n"/>
      <c r="AN1665" s="164" t="n"/>
      <c r="AO1665" s="164" t="n"/>
      <c r="AP1665" s="164" t="n"/>
      <c r="AQ1665" s="164" t="n"/>
      <c r="AR1665" s="164" t="n"/>
      <c r="AS1665" s="164" t="n"/>
      <c r="AT1665" s="164" t="n"/>
      <c r="AU1665" s="164" t="n"/>
      <c r="AV1665" s="164" t="n"/>
      <c r="AW1665" s="164" t="n"/>
      <c r="AX1665" s="164" t="n"/>
      <c r="AY1665" s="164" t="n"/>
      <c r="AZ1665" s="164" t="n"/>
      <c r="BA1665" s="164" t="n"/>
      <c r="BB1665" s="164" t="n"/>
      <c r="BC1665" s="164" t="n"/>
      <c r="BD1665" s="164" t="n"/>
      <c r="BE1665" s="164" t="n"/>
      <c r="BF1665" s="164" t="n"/>
      <c r="BG1665" s="164" t="n"/>
      <c r="BH1665" s="164" t="n"/>
      <c r="BI1665" s="165" t="n"/>
      <c r="BJ1665" s="2" t="n"/>
      <c r="BK1665" s="2" t="n"/>
      <c r="BL1665" s="2" t="n"/>
      <c r="BM1665" s="2" t="n"/>
      <c r="BN1665" s="2" t="n"/>
      <c r="BO1665" s="2" t="n"/>
      <c r="BP1665" s="143" t="n"/>
      <c r="BV1665" s="144" t="n"/>
      <c r="BW1665" s="143" t="n"/>
      <c r="CG1665" s="144" t="n"/>
      <c r="DU1665" s="144" t="n"/>
      <c r="DV1665" s="2" t="n"/>
      <c r="DW1665" s="2" t="n"/>
      <c r="DX1665" s="2" t="n"/>
      <c r="DY1665" s="2" t="n"/>
      <c r="DZ1665" s="2" t="n"/>
      <c r="EA1665" s="2" t="n"/>
      <c r="EB1665" s="2" t="n"/>
      <c r="EC1665" s="2" t="n"/>
    </row>
    <row r="1666" ht="6.75" customHeight="1" s="118">
      <c r="A1666" s="2" t="n"/>
      <c r="B1666" s="2" t="n"/>
      <c r="C1666" s="2" t="n"/>
      <c r="D1666" s="2" t="n"/>
      <c r="E1666" s="166" t="inlineStr">
        <is>
          <t>現住所</t>
        </is>
      </c>
      <c r="F1666" s="167" t="n"/>
      <c r="G1666" s="167" t="n"/>
      <c r="H1666" s="167" t="n"/>
      <c r="I1666" s="167" t="n"/>
      <c r="J1666" s="167" t="n"/>
      <c r="K1666" s="168" t="n"/>
      <c r="L1666" s="107" t="inlineStr">
        <is>
          <t>〒</t>
        </is>
      </c>
      <c r="M1666" s="167" t="n"/>
      <c r="N1666" s="167" t="n"/>
      <c r="O1666" s="167" t="n"/>
      <c r="P1666" s="169">
        <f>計算!$H$21</f>
        <v/>
      </c>
      <c r="Q1666" s="167" t="n"/>
      <c r="R1666" s="167" t="n"/>
      <c r="S1666" s="167" t="n"/>
      <c r="T1666" s="167" t="n"/>
      <c r="U1666" s="167" t="n"/>
      <c r="V1666" s="167" t="n"/>
      <c r="W1666" s="167" t="n"/>
      <c r="X1666" s="167" t="n"/>
      <c r="Y1666" s="167" t="n"/>
      <c r="Z1666" s="167" t="n"/>
      <c r="AA1666" s="167" t="n"/>
      <c r="AB1666" s="167" t="n"/>
      <c r="AC1666" s="167" t="n"/>
      <c r="AD1666" s="167" t="n"/>
      <c r="AE1666" s="167" t="n"/>
      <c r="AF1666" s="167" t="n"/>
      <c r="AG1666" s="167" t="n"/>
      <c r="AH1666" s="167" t="n"/>
      <c r="AI1666" s="167" t="n"/>
      <c r="AJ1666" s="167"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43" t="n"/>
      <c r="BV1666" s="144" t="n"/>
      <c r="BW1666" s="143" t="n"/>
      <c r="CG1666" s="144" t="n"/>
      <c r="DU1666" s="144" t="n"/>
      <c r="DV1666" s="2" t="n"/>
      <c r="DW1666" s="2" t="n"/>
      <c r="DX1666" s="2" t="n"/>
      <c r="DY1666" s="2" t="n"/>
      <c r="DZ1666" s="2" t="n"/>
      <c r="EA1666" s="2" t="n"/>
      <c r="EB1666" s="2" t="n"/>
      <c r="EC1666" s="2" t="n"/>
    </row>
    <row r="1667" ht="4.5" customHeight="1" s="118">
      <c r="A1667" s="2" t="n"/>
      <c r="B1667" s="2" t="n"/>
      <c r="C1667" s="2" t="n"/>
      <c r="D1667" s="2" t="n"/>
      <c r="E1667" s="143" t="n"/>
      <c r="K1667" s="144" t="n"/>
      <c r="L1667" s="143"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47" t="n"/>
      <c r="BQ1667" s="148" t="n"/>
      <c r="BR1667" s="148" t="n"/>
      <c r="BS1667" s="148" t="n"/>
      <c r="BT1667" s="148" t="n"/>
      <c r="BU1667" s="148" t="n"/>
      <c r="BV1667" s="149" t="n"/>
      <c r="BW1667" s="147" t="n"/>
      <c r="BX1667" s="148" t="n"/>
      <c r="BY1667" s="148" t="n"/>
      <c r="BZ1667" s="148" t="n"/>
      <c r="CA1667" s="148" t="n"/>
      <c r="CB1667" s="148" t="n"/>
      <c r="CC1667" s="148" t="n"/>
      <c r="CD1667" s="148" t="n"/>
      <c r="CE1667" s="148" t="n"/>
      <c r="CF1667" s="148" t="n"/>
      <c r="CG1667" s="149" t="n"/>
      <c r="DU1667" s="144" t="n"/>
      <c r="DV1667" s="2" t="n"/>
      <c r="DW1667" s="2" t="n"/>
      <c r="DX1667" s="2" t="n"/>
      <c r="DY1667" s="2" t="n"/>
      <c r="DZ1667" s="2" t="n"/>
      <c r="EA1667" s="2" t="n"/>
      <c r="EB1667" s="2" t="n"/>
      <c r="EC1667" s="2" t="n"/>
    </row>
    <row r="1668" ht="6.75" customHeight="1" s="118">
      <c r="A1668" s="2" t="n"/>
      <c r="B1668" s="2" t="n"/>
      <c r="C1668" s="2" t="n"/>
      <c r="D1668" s="2" t="n"/>
      <c r="E1668" s="143" t="n"/>
      <c r="K1668" s="144" t="n"/>
      <c r="L1668" s="143"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0" t="inlineStr">
        <is>
          <t>校内外の諸活動</t>
        </is>
      </c>
      <c r="BQ1668" s="140" t="n"/>
      <c r="BR1668" s="140" t="n"/>
      <c r="BS1668" s="140" t="n"/>
      <c r="BT1668" s="140" t="n"/>
      <c r="BU1668" s="140" t="n"/>
      <c r="BV1668" s="141" t="n"/>
      <c r="BW1668" s="171">
        <f>計算!$AQ$21</f>
        <v/>
      </c>
      <c r="BX1668" s="140" t="n"/>
      <c r="BY1668" s="140" t="n"/>
      <c r="BZ1668" s="140" t="n"/>
      <c r="CA1668" s="140" t="n"/>
      <c r="CB1668" s="140" t="n"/>
      <c r="CC1668" s="140" t="n"/>
      <c r="CD1668" s="140" t="n"/>
      <c r="CE1668" s="140" t="n"/>
      <c r="CF1668" s="140" t="n"/>
      <c r="CG1668" s="140" t="n"/>
      <c r="CH1668" s="140" t="n"/>
      <c r="CI1668" s="140" t="n"/>
      <c r="CJ1668" s="140" t="n"/>
      <c r="CK1668" s="140" t="n"/>
      <c r="CL1668" s="140" t="n"/>
      <c r="CM1668" s="140" t="n"/>
      <c r="CN1668" s="140" t="n"/>
      <c r="CO1668" s="140" t="n"/>
      <c r="CP1668" s="140" t="n"/>
      <c r="CQ1668" s="140" t="n"/>
      <c r="CR1668" s="140" t="n"/>
      <c r="CS1668" s="140" t="n"/>
      <c r="CT1668" s="140" t="n"/>
      <c r="CU1668" s="140" t="n"/>
      <c r="CV1668" s="140" t="n"/>
      <c r="CW1668" s="140" t="n"/>
      <c r="CX1668" s="140" t="n"/>
      <c r="CY1668" s="140" t="n"/>
      <c r="CZ1668" s="140" t="n"/>
      <c r="DA1668" s="140" t="n"/>
      <c r="DB1668" s="140" t="n"/>
      <c r="DC1668" s="140" t="n"/>
      <c r="DD1668" s="140" t="n"/>
      <c r="DE1668" s="140" t="n"/>
      <c r="DF1668" s="140" t="n"/>
      <c r="DG1668" s="140" t="n"/>
      <c r="DH1668" s="140" t="n"/>
      <c r="DI1668" s="140" t="n"/>
      <c r="DJ1668" s="140" t="n"/>
      <c r="DK1668" s="140" t="n"/>
      <c r="DL1668" s="140" t="n"/>
      <c r="DM1668" s="140" t="n"/>
      <c r="DN1668" s="140" t="n"/>
      <c r="DO1668" s="140" t="n"/>
      <c r="DP1668" s="140" t="n"/>
      <c r="DQ1668" s="140" t="n"/>
      <c r="DR1668" s="140" t="n"/>
      <c r="DS1668" s="140" t="n"/>
      <c r="DT1668" s="140" t="n"/>
      <c r="DU1668" s="141" t="n"/>
      <c r="DV1668" s="7" t="n"/>
      <c r="DW1668" s="2" t="n"/>
      <c r="DX1668" s="2" t="n"/>
      <c r="DY1668" s="2" t="n"/>
      <c r="DZ1668" s="2" t="n"/>
      <c r="EA1668" s="2" t="n"/>
      <c r="EB1668" s="2" t="n"/>
      <c r="EC1668" s="2" t="n"/>
    </row>
    <row r="1669" ht="6.75" customHeight="1" s="118">
      <c r="A1669" s="2" t="n"/>
      <c r="B1669" s="2" t="n"/>
      <c r="C1669" s="2" t="n"/>
      <c r="D1669" s="2" t="n"/>
      <c r="E1669" s="143" t="n"/>
      <c r="K1669" s="144" t="n"/>
      <c r="L1669" s="172">
        <f>計算!$I$21</f>
        <v/>
      </c>
      <c r="BI1669" s="144" t="n"/>
      <c r="BJ1669" s="2" t="n"/>
      <c r="BK1669" s="2" t="n"/>
      <c r="BL1669" s="2" t="n"/>
      <c r="BM1669" s="2" t="n"/>
      <c r="BN1669" s="2" t="n"/>
      <c r="BO1669" s="2" t="n"/>
      <c r="BP1669" s="143" t="n"/>
      <c r="BV1669" s="144" t="n"/>
      <c r="DU1669" s="144" t="n"/>
      <c r="DV1669" s="7" t="n"/>
      <c r="DW1669" s="2" t="n"/>
      <c r="DX1669" s="2" t="n"/>
      <c r="DY1669" s="2" t="n"/>
      <c r="DZ1669" s="2" t="n"/>
      <c r="EA1669" s="2" t="n"/>
      <c r="EB1669" s="2" t="n"/>
      <c r="EC1669" s="2" t="n"/>
    </row>
    <row r="1670" ht="6.75" customHeight="1" s="118">
      <c r="A1670" s="2" t="n"/>
      <c r="B1670" s="2" t="n"/>
      <c r="C1670" s="2" t="n"/>
      <c r="D1670" s="2" t="n"/>
      <c r="E1670" s="143" t="n"/>
      <c r="K1670" s="144" t="n"/>
      <c r="L1670" s="143" t="n"/>
      <c r="BI1670" s="144" t="n"/>
      <c r="BJ1670" s="2" t="n"/>
      <c r="BK1670" s="2" t="n"/>
      <c r="BL1670" s="2" t="n"/>
      <c r="BM1670" s="2" t="n"/>
      <c r="BN1670" s="2" t="n"/>
      <c r="BO1670" s="2" t="n"/>
      <c r="BP1670" s="143" t="n"/>
      <c r="BV1670" s="144" t="n"/>
      <c r="DU1670" s="144" t="n"/>
      <c r="DV1670" s="7" t="n"/>
      <c r="DW1670" s="2" t="n"/>
      <c r="DX1670" s="2" t="n"/>
      <c r="DY1670" s="2" t="n"/>
      <c r="DZ1670" s="2" t="n"/>
      <c r="EA1670" s="2" t="n"/>
      <c r="EB1670" s="2" t="n"/>
      <c r="EC1670" s="2" t="n"/>
    </row>
    <row r="1671" ht="6.75" customHeight="1" s="118">
      <c r="A1671" s="2" t="n"/>
      <c r="B1671" s="2" t="n"/>
      <c r="C1671" s="2" t="n"/>
      <c r="D1671" s="2" t="n"/>
      <c r="E1671" s="147" t="n"/>
      <c r="F1671" s="148" t="n"/>
      <c r="G1671" s="148" t="n"/>
      <c r="H1671" s="148" t="n"/>
      <c r="I1671" s="148" t="n"/>
      <c r="J1671" s="148" t="n"/>
      <c r="K1671" s="149" t="n"/>
      <c r="L1671" s="147" t="n"/>
      <c r="M1671" s="148" t="n"/>
      <c r="N1671" s="148" t="n"/>
      <c r="O1671" s="148" t="n"/>
      <c r="P1671" s="148" t="n"/>
      <c r="Q1671" s="148" t="n"/>
      <c r="R1671" s="148" t="n"/>
      <c r="S1671" s="148" t="n"/>
      <c r="T1671" s="148" t="n"/>
      <c r="U1671" s="148" t="n"/>
      <c r="V1671" s="148" t="n"/>
      <c r="W1671" s="148" t="n"/>
      <c r="X1671" s="148" t="n"/>
      <c r="Y1671" s="148" t="n"/>
      <c r="Z1671" s="148" t="n"/>
      <c r="AA1671" s="148" t="n"/>
      <c r="AB1671" s="148" t="n"/>
      <c r="AC1671" s="148" t="n"/>
      <c r="AD1671" s="148" t="n"/>
      <c r="AE1671" s="148" t="n"/>
      <c r="AF1671" s="148" t="n"/>
      <c r="AG1671" s="148" t="n"/>
      <c r="AH1671" s="148" t="n"/>
      <c r="AI1671" s="148" t="n"/>
      <c r="AJ1671" s="148" t="n"/>
      <c r="AK1671" s="148" t="n"/>
      <c r="AL1671" s="148" t="n"/>
      <c r="AM1671" s="148" t="n"/>
      <c r="AN1671" s="148" t="n"/>
      <c r="AO1671" s="148" t="n"/>
      <c r="AP1671" s="148" t="n"/>
      <c r="AQ1671" s="148" t="n"/>
      <c r="AR1671" s="148" t="n"/>
      <c r="AS1671" s="148" t="n"/>
      <c r="AT1671" s="148" t="n"/>
      <c r="AU1671" s="148" t="n"/>
      <c r="AV1671" s="148" t="n"/>
      <c r="AW1671" s="148" t="n"/>
      <c r="AX1671" s="148" t="n"/>
      <c r="AY1671" s="148" t="n"/>
      <c r="AZ1671" s="148" t="n"/>
      <c r="BA1671" s="148" t="n"/>
      <c r="BB1671" s="148" t="n"/>
      <c r="BC1671" s="148" t="n"/>
      <c r="BD1671" s="148" t="n"/>
      <c r="BE1671" s="148" t="n"/>
      <c r="BF1671" s="148" t="n"/>
      <c r="BG1671" s="148" t="n"/>
      <c r="BH1671" s="148" t="n"/>
      <c r="BI1671" s="149" t="n"/>
      <c r="BJ1671" s="2" t="n"/>
      <c r="BK1671" s="2" t="n"/>
      <c r="BL1671" s="2" t="n"/>
      <c r="BM1671" s="2" t="n"/>
      <c r="BN1671" s="2" t="n"/>
      <c r="BO1671" s="2" t="n"/>
      <c r="BP1671" s="143" t="n"/>
      <c r="BV1671" s="144" t="n"/>
      <c r="DU1671" s="144" t="n"/>
      <c r="DV1671" s="7" t="n"/>
      <c r="DW1671" s="2" t="n"/>
      <c r="DX1671" s="2" t="n"/>
      <c r="DY1671" s="2" t="n"/>
      <c r="DZ1671" s="2" t="n"/>
      <c r="EA1671" s="2" t="n"/>
      <c r="EB1671" s="2" t="n"/>
      <c r="EC1671" s="2" t="n"/>
    </row>
    <row r="1672" ht="6.75" customHeight="1" s="118">
      <c r="A1672" s="2" t="n"/>
      <c r="B1672" s="2" t="n"/>
      <c r="C1672" s="2" t="n"/>
      <c r="D1672" s="2" t="n"/>
      <c r="E1672" s="161" t="inlineStr">
        <is>
          <t>ふ り が な</t>
        </is>
      </c>
      <c r="F1672" s="140" t="n"/>
      <c r="G1672" s="140" t="n"/>
      <c r="H1672" s="140" t="n"/>
      <c r="I1672" s="140" t="n"/>
      <c r="J1672" s="140" t="n"/>
      <c r="K1672" s="141" t="n"/>
      <c r="L1672" s="162">
        <f>計算!$M$21</f>
        <v/>
      </c>
      <c r="M1672" s="140" t="n"/>
      <c r="N1672" s="140" t="n"/>
      <c r="O1672" s="140" t="n"/>
      <c r="P1672" s="140" t="n"/>
      <c r="Q1672" s="140" t="n"/>
      <c r="R1672" s="140" t="n"/>
      <c r="S1672" s="140" t="n"/>
      <c r="T1672" s="140" t="n"/>
      <c r="U1672" s="140" t="n"/>
      <c r="V1672" s="140" t="n"/>
      <c r="W1672" s="140" t="n"/>
      <c r="X1672" s="140" t="n"/>
      <c r="Y1672" s="140" t="n"/>
      <c r="Z1672" s="140" t="n"/>
      <c r="AA1672" s="140" t="n"/>
      <c r="AB1672" s="140" t="n"/>
      <c r="AC1672" s="140" t="n"/>
      <c r="AD1672" s="140" t="n"/>
      <c r="AE1672" s="140" t="n"/>
      <c r="AF1672" s="140" t="n"/>
      <c r="AG1672" s="140" t="n"/>
      <c r="AH1672" s="140" t="n"/>
      <c r="AI1672" s="140" t="n"/>
      <c r="AJ1672" s="140" t="n"/>
      <c r="AK1672" s="140" t="n"/>
      <c r="AL1672" s="140" t="n"/>
      <c r="AM1672" s="140" t="n"/>
      <c r="AN1672" s="140" t="n"/>
      <c r="AO1672" s="140" t="n"/>
      <c r="AP1672" s="140" t="n"/>
      <c r="AQ1672" s="140" t="n"/>
      <c r="AR1672" s="140" t="n"/>
      <c r="AS1672" s="140" t="n"/>
      <c r="AT1672" s="140" t="n"/>
      <c r="AU1672" s="140" t="n"/>
      <c r="AV1672" s="140" t="n"/>
      <c r="AW1672" s="140" t="n"/>
      <c r="AX1672" s="140" t="n"/>
      <c r="AY1672" s="140" t="n"/>
      <c r="AZ1672" s="140" t="n"/>
      <c r="BA1672" s="140" t="n"/>
      <c r="BB1672" s="140" t="n"/>
      <c r="BC1672" s="140" t="n"/>
      <c r="BD1672" s="140" t="n"/>
      <c r="BE1672" s="140" t="n"/>
      <c r="BF1672" s="140" t="n"/>
      <c r="BG1672" s="140" t="n"/>
      <c r="BH1672" s="140" t="n"/>
      <c r="BI1672" s="141" t="n"/>
      <c r="BJ1672" s="2" t="n"/>
      <c r="BK1672" s="2" t="n"/>
      <c r="BL1672" s="2" t="n"/>
      <c r="BM1672" s="2" t="n"/>
      <c r="BN1672" s="2" t="n"/>
      <c r="BO1672" s="2" t="n"/>
      <c r="BP1672" s="143" t="n"/>
      <c r="BV1672" s="144" t="n"/>
      <c r="DU1672" s="144" t="n"/>
      <c r="DV1672" s="7" t="n"/>
      <c r="DW1672" s="2" t="n"/>
      <c r="DX1672" s="2" t="n"/>
      <c r="DY1672" s="2" t="n"/>
      <c r="DZ1672" s="2" t="n"/>
      <c r="EA1672" s="2" t="n"/>
      <c r="EB1672" s="2" t="n"/>
      <c r="EC1672" s="2" t="n"/>
    </row>
    <row r="1673" ht="6.75" customHeight="1" s="118">
      <c r="A1673" s="2" t="n"/>
      <c r="B1673" s="2" t="n"/>
      <c r="C1673" s="2" t="n"/>
      <c r="D1673" s="2" t="n"/>
      <c r="E1673" s="143" t="n"/>
      <c r="K1673" s="144" t="n"/>
      <c r="BI1673" s="144" t="n"/>
      <c r="BJ1673" s="2" t="n"/>
      <c r="BK1673" s="2" t="n"/>
      <c r="BL1673" s="2" t="n"/>
      <c r="BM1673" s="2" t="n"/>
      <c r="BN1673" s="2" t="n"/>
      <c r="BO1673" s="2" t="n"/>
      <c r="BP1673" s="143" t="n"/>
      <c r="BV1673" s="144" t="n"/>
      <c r="DU1673" s="144" t="n"/>
      <c r="DV1673" s="7" t="n"/>
      <c r="DW1673" s="2" t="n"/>
      <c r="DX1673" s="2" t="n"/>
      <c r="DY1673" s="2" t="n"/>
      <c r="DZ1673" s="2" t="n"/>
      <c r="EA1673" s="2" t="n"/>
      <c r="EB1673" s="2" t="n"/>
      <c r="EC1673" s="2" t="n"/>
    </row>
    <row r="1674" ht="6.75" customHeight="1" s="118">
      <c r="A1674" s="2" t="n"/>
      <c r="B1674" s="2" t="n"/>
      <c r="C1674" s="2" t="n"/>
      <c r="D1674" s="2" t="n"/>
      <c r="E1674" s="163" t="n"/>
      <c r="F1674" s="164" t="n"/>
      <c r="G1674" s="164" t="n"/>
      <c r="H1674" s="164" t="n"/>
      <c r="I1674" s="164" t="n"/>
      <c r="J1674" s="164" t="n"/>
      <c r="K1674" s="165" t="n"/>
      <c r="L1674" s="164" t="n"/>
      <c r="M1674" s="164" t="n"/>
      <c r="N1674" s="164" t="n"/>
      <c r="O1674" s="164" t="n"/>
      <c r="P1674" s="164" t="n"/>
      <c r="Q1674" s="164" t="n"/>
      <c r="R1674" s="164" t="n"/>
      <c r="S1674" s="164" t="n"/>
      <c r="T1674" s="164" t="n"/>
      <c r="U1674" s="164" t="n"/>
      <c r="V1674" s="164" t="n"/>
      <c r="W1674" s="164" t="n"/>
      <c r="X1674" s="164" t="n"/>
      <c r="Y1674" s="164" t="n"/>
      <c r="Z1674" s="164" t="n"/>
      <c r="AA1674" s="164" t="n"/>
      <c r="AB1674" s="164" t="n"/>
      <c r="AC1674" s="164" t="n"/>
      <c r="AD1674" s="164" t="n"/>
      <c r="AE1674" s="164" t="n"/>
      <c r="AF1674" s="164" t="n"/>
      <c r="AG1674" s="164" t="n"/>
      <c r="AH1674" s="164" t="n"/>
      <c r="AI1674" s="164" t="n"/>
      <c r="AJ1674" s="164" t="n"/>
      <c r="AK1674" s="164" t="n"/>
      <c r="AL1674" s="164" t="n"/>
      <c r="AM1674" s="164" t="n"/>
      <c r="AN1674" s="164" t="n"/>
      <c r="AO1674" s="164" t="n"/>
      <c r="AP1674" s="164" t="n"/>
      <c r="AQ1674" s="164" t="n"/>
      <c r="AR1674" s="164" t="n"/>
      <c r="AS1674" s="164" t="n"/>
      <c r="AT1674" s="164" t="n"/>
      <c r="AU1674" s="164" t="n"/>
      <c r="AV1674" s="164" t="n"/>
      <c r="AW1674" s="164" t="n"/>
      <c r="AX1674" s="164" t="n"/>
      <c r="AY1674" s="164" t="n"/>
      <c r="AZ1674" s="164" t="n"/>
      <c r="BA1674" s="164" t="n"/>
      <c r="BB1674" s="164" t="n"/>
      <c r="BC1674" s="164" t="n"/>
      <c r="BD1674" s="164" t="n"/>
      <c r="BE1674" s="164" t="n"/>
      <c r="BF1674" s="164" t="n"/>
      <c r="BG1674" s="164" t="n"/>
      <c r="BH1674" s="164" t="n"/>
      <c r="BI1674" s="165" t="n"/>
      <c r="BJ1674" s="2" t="n"/>
      <c r="BK1674" s="2" t="n"/>
      <c r="BL1674" s="2" t="n"/>
      <c r="BM1674" s="2" t="n"/>
      <c r="BN1674" s="2" t="n"/>
      <c r="BO1674" s="2" t="n"/>
      <c r="BP1674" s="143" t="n"/>
      <c r="BV1674" s="144" t="n"/>
      <c r="DU1674" s="144" t="n"/>
      <c r="DV1674" s="7" t="n"/>
      <c r="DW1674" s="2" t="n"/>
      <c r="DX1674" s="2" t="n"/>
      <c r="DY1674" s="2" t="n"/>
      <c r="DZ1674" s="2" t="n"/>
      <c r="EA1674" s="2" t="n"/>
      <c r="EB1674" s="2" t="n"/>
      <c r="EC1674" s="2" t="n"/>
    </row>
    <row r="1675" ht="6.75" customHeight="1" s="118">
      <c r="A1675" s="2" t="n"/>
      <c r="B1675" s="2" t="n"/>
      <c r="C1675" s="2" t="n"/>
      <c r="D1675" s="2" t="n"/>
      <c r="E1675" s="166" t="inlineStr">
        <is>
          <t>連絡先</t>
        </is>
      </c>
      <c r="F1675" s="167" t="n"/>
      <c r="G1675" s="167" t="n"/>
      <c r="H1675" s="167" t="n"/>
      <c r="I1675" s="167" t="n"/>
      <c r="J1675" s="167" t="n"/>
      <c r="K1675" s="168" t="n"/>
      <c r="L1675" s="107" t="inlineStr">
        <is>
          <t>〒</t>
        </is>
      </c>
      <c r="M1675" s="167" t="n"/>
      <c r="N1675" s="167" t="n"/>
      <c r="O1675" s="167" t="n"/>
      <c r="P1675" s="173">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43" t="n"/>
      <c r="BV1675" s="144" t="n"/>
      <c r="DU1675" s="144" t="n"/>
      <c r="DV1675" s="7" t="n"/>
      <c r="DW1675" s="2" t="n"/>
      <c r="DX1675" s="2" t="n"/>
      <c r="DY1675" s="2" t="n"/>
      <c r="DZ1675" s="2" t="n"/>
      <c r="EA1675" s="2" t="n"/>
      <c r="EB1675" s="2" t="n"/>
      <c r="EC1675" s="2" t="n"/>
    </row>
    <row r="1676" ht="6.75" customHeight="1" s="118">
      <c r="A1676" s="2" t="n"/>
      <c r="B1676" s="2" t="n"/>
      <c r="C1676" s="2" t="n"/>
      <c r="D1676" s="2" t="n"/>
      <c r="E1676" s="143" t="n"/>
      <c r="K1676" s="144" t="n"/>
      <c r="L1676" s="143"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43" t="n"/>
      <c r="BV1676" s="144" t="n"/>
      <c r="DU1676" s="144" t="n"/>
      <c r="DV1676" s="7" t="n"/>
      <c r="DW1676" s="2" t="n"/>
      <c r="DX1676" s="2" t="n"/>
      <c r="DY1676" s="2" t="n"/>
      <c r="DZ1676" s="2" t="n"/>
      <c r="EA1676" s="2" t="n"/>
      <c r="EB1676" s="2" t="n"/>
      <c r="EC1676" s="2" t="n"/>
    </row>
    <row r="1677" ht="6.75" customHeight="1" s="118">
      <c r="A1677" s="2" t="n"/>
      <c r="B1677" s="2" t="n"/>
      <c r="C1677" s="2" t="n"/>
      <c r="D1677" s="2" t="n"/>
      <c r="E1677" s="143" t="n"/>
      <c r="K1677" s="144" t="n"/>
      <c r="L1677" s="143"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43" t="n"/>
      <c r="BV1677" s="144" t="n"/>
      <c r="DU1677" s="144" t="n"/>
      <c r="DV1677" s="7" t="n"/>
      <c r="DW1677" s="2" t="n"/>
      <c r="DX1677" s="2" t="n"/>
      <c r="DY1677" s="2" t="n"/>
      <c r="DZ1677" s="2" t="n"/>
      <c r="EA1677" s="2" t="n"/>
      <c r="EB1677" s="2" t="n"/>
      <c r="EC1677" s="2" t="n"/>
    </row>
    <row r="1678" ht="6.75" customHeight="1" s="118">
      <c r="A1678" s="2" t="n"/>
      <c r="B1678" s="2" t="n"/>
      <c r="C1678" s="2" t="n"/>
      <c r="D1678" s="2" t="n"/>
      <c r="E1678" s="143" t="n"/>
      <c r="K1678" s="144" t="n"/>
      <c r="L1678" s="174">
        <f>計算!$L$21</f>
        <v/>
      </c>
      <c r="BI1678" s="144" t="n"/>
      <c r="BJ1678" s="2" t="n"/>
      <c r="BK1678" s="2" t="n"/>
      <c r="BL1678" s="2" t="n"/>
      <c r="BM1678" s="2" t="n"/>
      <c r="BN1678" s="2" t="n"/>
      <c r="BO1678" s="2" t="n"/>
      <c r="BP1678" s="143" t="n"/>
      <c r="BV1678" s="144" t="n"/>
      <c r="DU1678" s="144" t="n"/>
      <c r="DV1678" s="7" t="n"/>
      <c r="DW1678" s="2" t="n"/>
      <c r="DX1678" s="2" t="n"/>
      <c r="DY1678" s="2" t="n"/>
      <c r="DZ1678" s="2" t="n"/>
      <c r="EA1678" s="2" t="n"/>
      <c r="EB1678" s="2" t="n"/>
      <c r="EC1678" s="2" t="n"/>
    </row>
    <row r="1679" ht="6.75" customHeight="1" s="118">
      <c r="A1679" s="2" t="n"/>
      <c r="B1679" s="2" t="n"/>
      <c r="C1679" s="2" t="n"/>
      <c r="D1679" s="2" t="n"/>
      <c r="E1679" s="147" t="n"/>
      <c r="F1679" s="148" t="n"/>
      <c r="G1679" s="148" t="n"/>
      <c r="H1679" s="148" t="n"/>
      <c r="I1679" s="148" t="n"/>
      <c r="J1679" s="148" t="n"/>
      <c r="K1679" s="149" t="n"/>
      <c r="L1679" s="148" t="n"/>
      <c r="M1679" s="148" t="n"/>
      <c r="N1679" s="148" t="n"/>
      <c r="O1679" s="148" t="n"/>
      <c r="P1679" s="148" t="n"/>
      <c r="Q1679" s="148" t="n"/>
      <c r="R1679" s="148" t="n"/>
      <c r="S1679" s="148" t="n"/>
      <c r="T1679" s="148" t="n"/>
      <c r="U1679" s="148" t="n"/>
      <c r="V1679" s="148" t="n"/>
      <c r="W1679" s="148" t="n"/>
      <c r="X1679" s="148" t="n"/>
      <c r="Y1679" s="148" t="n"/>
      <c r="Z1679" s="148" t="n"/>
      <c r="AA1679" s="148" t="n"/>
      <c r="AB1679" s="148" t="n"/>
      <c r="AC1679" s="148" t="n"/>
      <c r="AD1679" s="148" t="n"/>
      <c r="AE1679" s="148" t="n"/>
      <c r="AF1679" s="148" t="n"/>
      <c r="AG1679" s="148" t="n"/>
      <c r="AH1679" s="148" t="n"/>
      <c r="AI1679" s="148" t="n"/>
      <c r="AJ1679" s="148" t="n"/>
      <c r="AK1679" s="148" t="n"/>
      <c r="AL1679" s="148" t="n"/>
      <c r="AM1679" s="148" t="n"/>
      <c r="AN1679" s="148" t="n"/>
      <c r="AO1679" s="148" t="n"/>
      <c r="AP1679" s="148" t="n"/>
      <c r="AQ1679" s="148" t="n"/>
      <c r="AR1679" s="148" t="n"/>
      <c r="AS1679" s="148" t="n"/>
      <c r="AT1679" s="148" t="n"/>
      <c r="AU1679" s="148" t="n"/>
      <c r="AV1679" s="148" t="n"/>
      <c r="AW1679" s="148" t="n"/>
      <c r="AX1679" s="148" t="n"/>
      <c r="AY1679" s="148" t="n"/>
      <c r="AZ1679" s="148" t="n"/>
      <c r="BA1679" s="148" t="n"/>
      <c r="BB1679" s="148" t="n"/>
      <c r="BC1679" s="148" t="n"/>
      <c r="BD1679" s="148" t="n"/>
      <c r="BE1679" s="148" t="n"/>
      <c r="BF1679" s="148" t="n"/>
      <c r="BG1679" s="148" t="n"/>
      <c r="BH1679" s="148" t="n"/>
      <c r="BI1679" s="149" t="n"/>
      <c r="BJ1679" s="2" t="n"/>
      <c r="BK1679" s="2" t="n"/>
      <c r="BL1679" s="2" t="n"/>
      <c r="BM1679" s="2" t="n"/>
      <c r="BN1679" s="2" t="n"/>
      <c r="BO1679" s="2" t="n"/>
      <c r="BP1679" s="143" t="n"/>
      <c r="BV1679" s="144" t="n"/>
      <c r="DU1679" s="144"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43" t="n"/>
      <c r="BV1680" s="144" t="n"/>
      <c r="DU1680" s="144"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43" t="n"/>
      <c r="BV1681" s="144" t="n"/>
      <c r="DU1681" s="144"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43" t="n"/>
      <c r="BV1682" s="144" t="n"/>
      <c r="DU1682" s="144"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43" t="n"/>
      <c r="BV1683" s="144" t="n"/>
      <c r="DU1683" s="144"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43" t="n"/>
      <c r="BV1684" s="144" t="n"/>
      <c r="DU1684" s="144"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75" t="n"/>
      <c r="BQ1685" s="140" t="n"/>
      <c r="BR1685" s="176" t="n"/>
      <c r="BS1685" s="140" t="n"/>
      <c r="BT1685" s="140" t="n"/>
      <c r="BU1685" s="28" t="n"/>
      <c r="BV1685" s="29" t="n"/>
      <c r="BW1685" s="177">
        <f>計算!$AR$21</f>
        <v/>
      </c>
      <c r="BX1685" s="140" t="n"/>
      <c r="BY1685" s="140" t="n"/>
      <c r="BZ1685" s="140" t="n"/>
      <c r="CA1685" s="140" t="n"/>
      <c r="CB1685" s="140" t="n"/>
      <c r="CC1685" s="140" t="n"/>
      <c r="CD1685" s="140" t="n"/>
      <c r="CE1685" s="140" t="n"/>
      <c r="CF1685" s="140" t="n"/>
      <c r="CG1685" s="140" t="n"/>
      <c r="CH1685" s="140" t="n"/>
      <c r="CI1685" s="140" t="n"/>
      <c r="CJ1685" s="140" t="n"/>
      <c r="CK1685" s="140" t="n"/>
      <c r="CL1685" s="140" t="n"/>
      <c r="CM1685" s="140" t="n"/>
      <c r="CN1685" s="140" t="n"/>
      <c r="CO1685" s="140" t="n"/>
      <c r="CP1685" s="140" t="n"/>
      <c r="CQ1685" s="140" t="n"/>
      <c r="CR1685" s="140" t="n"/>
      <c r="CS1685" s="140" t="n"/>
      <c r="CT1685" s="140" t="n"/>
      <c r="CU1685" s="140" t="n"/>
      <c r="CV1685" s="140" t="n"/>
      <c r="CW1685" s="140" t="n"/>
      <c r="CX1685" s="140" t="n"/>
      <c r="CY1685" s="140" t="n"/>
      <c r="CZ1685" s="140" t="n"/>
      <c r="DA1685" s="140" t="n"/>
      <c r="DB1685" s="140" t="n"/>
      <c r="DC1685" s="140" t="n"/>
      <c r="DD1685" s="140" t="n"/>
      <c r="DE1685" s="140" t="n"/>
      <c r="DF1685" s="140" t="n"/>
      <c r="DG1685" s="140" t="n"/>
      <c r="DH1685" s="140" t="n"/>
      <c r="DI1685" s="140" t="n"/>
      <c r="DJ1685" s="140" t="n"/>
      <c r="DK1685" s="140" t="n"/>
      <c r="DL1685" s="140" t="n"/>
      <c r="DM1685" s="140" t="n"/>
      <c r="DN1685" s="140" t="n"/>
      <c r="DO1685" s="140" t="n"/>
      <c r="DP1685" s="140" t="n"/>
      <c r="DQ1685" s="140" t="n"/>
      <c r="DR1685" s="140" t="n"/>
      <c r="DS1685" s="140" t="n"/>
      <c r="DT1685" s="140" t="n"/>
      <c r="DU1685" s="141"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43" t="n"/>
      <c r="BU1686" s="31" t="n"/>
      <c r="BV1686" s="32" t="n"/>
      <c r="DU1686" s="144"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43" t="n"/>
      <c r="BU1687" s="72" t="n"/>
      <c r="BV1687" s="144" t="n"/>
      <c r="DU1687" s="144"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43" t="n"/>
      <c r="BV1688" s="144" t="n"/>
      <c r="DU1688" s="144"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43" t="n"/>
      <c r="BV1689" s="144" t="n"/>
      <c r="DU1689" s="144"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43" t="n"/>
      <c r="BV1690" s="144" t="n"/>
      <c r="DU1690" s="144" t="n"/>
      <c r="DV1690" s="7" t="n"/>
      <c r="DW1690" s="2" t="n"/>
      <c r="DX1690" s="2" t="n"/>
      <c r="DY1690" s="2" t="n"/>
      <c r="DZ1690" s="2" t="n"/>
      <c r="EA1690" s="2" t="n"/>
      <c r="EB1690" s="2" t="n"/>
      <c r="EC1690" s="2" t="n"/>
    </row>
    <row r="1691" ht="6.75" customHeight="1" s="118">
      <c r="A1691" s="2" t="n"/>
      <c r="B1691" s="2" t="n"/>
      <c r="C1691" s="2" t="n"/>
      <c r="D1691" s="2" t="n"/>
      <c r="E1691" s="178" t="inlineStr">
        <is>
          <t>在籍校</t>
        </is>
      </c>
      <c r="F1691" s="140" t="n"/>
      <c r="G1691" s="140" t="n"/>
      <c r="H1691" s="140" t="n"/>
      <c r="I1691" s="140" t="n"/>
      <c r="J1691" s="140" t="n"/>
      <c r="K1691" s="141"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0" t="n"/>
      <c r="AY1691" s="140" t="n"/>
      <c r="AZ1691" s="140" t="n"/>
      <c r="BA1691" s="140" t="n"/>
      <c r="BB1691" s="140" t="n"/>
      <c r="BC1691" s="140" t="n"/>
      <c r="BD1691" s="140" t="n"/>
      <c r="BE1691" s="140" t="n"/>
      <c r="BF1691" s="140" t="n"/>
      <c r="BG1691" s="140" t="n"/>
      <c r="BH1691" s="140" t="n"/>
      <c r="BI1691" s="141" t="n"/>
      <c r="BJ1691" s="2" t="n"/>
      <c r="BK1691" s="2" t="n"/>
      <c r="BL1691" s="2" t="n"/>
      <c r="BM1691" s="2" t="n"/>
      <c r="BN1691" s="2" t="n"/>
      <c r="BO1691" s="2" t="n"/>
      <c r="BP1691" s="143" t="n"/>
      <c r="BV1691" s="144" t="n"/>
      <c r="DU1691" s="144" t="n"/>
      <c r="DV1691" s="2" t="n"/>
      <c r="DW1691" s="2" t="n"/>
      <c r="DX1691" s="2" t="n"/>
      <c r="DY1691" s="2" t="n"/>
      <c r="DZ1691" s="2" t="n"/>
      <c r="EA1691" s="2" t="n"/>
      <c r="EB1691" s="2" t="n"/>
      <c r="EC1691" s="2" t="n"/>
    </row>
    <row r="1692" ht="6.75" customHeight="1" s="118">
      <c r="A1692" s="2" t="n"/>
      <c r="B1692" s="2" t="n"/>
      <c r="C1692" s="2" t="n"/>
      <c r="D1692" s="2" t="n"/>
      <c r="E1692" s="143" t="n"/>
      <c r="K1692" s="144" t="n"/>
      <c r="L1692" s="36" t="n"/>
      <c r="M1692" s="19" t="n"/>
      <c r="N1692" s="19" t="n"/>
      <c r="O1692" s="19" t="n"/>
      <c r="P1692" s="19" t="n"/>
      <c r="Q1692" s="19" t="n"/>
      <c r="R1692" s="19" t="n"/>
      <c r="S1692" s="19" t="n"/>
      <c r="T1692" s="19" t="n"/>
      <c r="U1692" s="19" t="n"/>
      <c r="V1692" s="19" t="n"/>
      <c r="W1692" s="19" t="n"/>
      <c r="X1692" s="37" t="n"/>
      <c r="Y1692" s="179">
        <f>計算!$N$21</f>
        <v/>
      </c>
      <c r="BI1692" s="144" t="n"/>
      <c r="BJ1692" s="2" t="n"/>
      <c r="BK1692" s="2" t="n"/>
      <c r="BL1692" s="2" t="n"/>
      <c r="BM1692" s="2" t="n"/>
      <c r="BN1692" s="2" t="n"/>
      <c r="BO1692" s="2" t="n"/>
      <c r="BP1692" s="143" t="n"/>
      <c r="BV1692" s="144" t="n"/>
      <c r="DU1692" s="144" t="n"/>
      <c r="DV1692" s="2" t="n"/>
      <c r="DW1692" s="2" t="n"/>
      <c r="DX1692" s="2" t="n"/>
      <c r="DY1692" s="2" t="n"/>
      <c r="DZ1692" s="2" t="n"/>
      <c r="EA1692" s="2" t="n"/>
      <c r="EB1692" s="2" t="n"/>
      <c r="EC1692" s="2" t="n"/>
    </row>
    <row r="1693" ht="6.75" customHeight="1" s="118">
      <c r="A1693" s="2" t="n"/>
      <c r="B1693" s="2" t="n"/>
      <c r="C1693" s="2" t="n"/>
      <c r="D1693" s="2" t="n"/>
      <c r="E1693" s="143" t="n"/>
      <c r="K1693" s="144" t="n"/>
      <c r="L1693" s="36" t="n"/>
      <c r="M1693" s="19" t="n"/>
      <c r="N1693" s="19" t="n"/>
      <c r="O1693" s="19" t="n"/>
      <c r="P1693" s="180">
        <f>IF(計算!$B$21="","",設定!$B$6)&amp;""</f>
        <v/>
      </c>
      <c r="S1693" s="11" t="n"/>
      <c r="T1693" s="11" t="n"/>
      <c r="U1693" s="181">
        <f>IF(計算!$B$21="","",設定!$B$7)&amp;""</f>
        <v/>
      </c>
      <c r="W1693" s="11" t="n"/>
      <c r="X1693" s="12" t="n"/>
      <c r="Y1693" s="143" t="n"/>
      <c r="BI1693" s="144" t="n"/>
      <c r="BJ1693" s="2" t="n"/>
      <c r="BK1693" s="2" t="n"/>
      <c r="BL1693" s="2" t="n"/>
      <c r="BM1693" s="2" t="n"/>
      <c r="BN1693" s="2" t="n"/>
      <c r="BO1693" s="2" t="n"/>
      <c r="BP1693" s="143" t="n"/>
      <c r="BV1693" s="144" t="n"/>
      <c r="DU1693" s="144" t="n"/>
      <c r="DV1693" s="2" t="n"/>
      <c r="DW1693" s="2" t="n"/>
      <c r="DX1693" s="2" t="n"/>
      <c r="DY1693" s="2" t="n"/>
      <c r="DZ1693" s="2" t="n"/>
      <c r="EA1693" s="2" t="n"/>
      <c r="EB1693" s="2" t="n"/>
      <c r="EC1693" s="2" t="n"/>
    </row>
    <row r="1694" ht="6.75" customHeight="1" s="118">
      <c r="A1694" s="2" t="n"/>
      <c r="B1694" s="2" t="n"/>
      <c r="C1694" s="2" t="n"/>
      <c r="D1694" s="2" t="n"/>
      <c r="E1694" s="143" t="n"/>
      <c r="K1694" s="144" t="n"/>
      <c r="L1694" s="92" t="inlineStr">
        <is>
          <t>令和</t>
        </is>
      </c>
      <c r="S1694" s="52" t="inlineStr">
        <is>
          <t>年</t>
        </is>
      </c>
      <c r="W1694" s="53" t="inlineStr">
        <is>
          <t>月</t>
        </is>
      </c>
      <c r="X1694" s="144" t="n"/>
      <c r="Y1694" s="143" t="n"/>
      <c r="BI1694" s="144" t="n"/>
      <c r="BJ1694" s="2" t="n"/>
      <c r="BK1694" s="2" t="n"/>
      <c r="BL1694" s="2" t="n"/>
      <c r="BM1694" s="2" t="n"/>
      <c r="BN1694" s="2" t="n"/>
      <c r="BO1694" s="2" t="n"/>
      <c r="BP1694" s="143" t="n"/>
      <c r="BV1694" s="144" t="n"/>
      <c r="DU1694" s="144" t="n"/>
      <c r="DV1694" s="2" t="n"/>
      <c r="DW1694" s="2" t="n"/>
      <c r="DX1694" s="2" t="n"/>
      <c r="DY1694" s="2" t="n"/>
      <c r="DZ1694" s="2" t="n"/>
      <c r="EA1694" s="2" t="n"/>
      <c r="EB1694" s="2" t="n"/>
      <c r="EC1694" s="2" t="n"/>
    </row>
    <row r="1695" ht="6.75" customHeight="1" s="118">
      <c r="A1695" s="2" t="n"/>
      <c r="B1695" s="2" t="n"/>
      <c r="C1695" s="2" t="n"/>
      <c r="D1695" s="2" t="n"/>
      <c r="E1695" s="143" t="n"/>
      <c r="K1695" s="144" t="n"/>
      <c r="L1695" s="143" t="n"/>
      <c r="X1695" s="144" t="n"/>
      <c r="Y1695" s="143" t="n"/>
      <c r="AW1695" s="75" t="inlineStr">
        <is>
          <t>卒業</t>
        </is>
      </c>
      <c r="BI1695" s="144" t="n"/>
      <c r="BJ1695" s="2" t="n"/>
      <c r="BK1695" s="2" t="n"/>
      <c r="BL1695" s="2" t="n"/>
      <c r="BM1695" s="2" t="n"/>
      <c r="BN1695" s="2" t="n"/>
      <c r="BO1695" s="2" t="n"/>
      <c r="BP1695" s="143" t="n"/>
      <c r="BV1695" s="144" t="n"/>
      <c r="DU1695" s="144" t="n"/>
      <c r="DV1695" s="2" t="n"/>
      <c r="DW1695" s="2" t="n"/>
      <c r="DX1695" s="2" t="n"/>
      <c r="DY1695" s="2" t="n"/>
      <c r="DZ1695" s="2" t="n"/>
      <c r="EA1695" s="2" t="n"/>
      <c r="EB1695" s="2" t="n"/>
      <c r="EC1695" s="2" t="n"/>
    </row>
    <row r="1696" ht="6.75" customHeight="1" s="118">
      <c r="A1696" s="2" t="n"/>
      <c r="B1696" s="2" t="n"/>
      <c r="C1696" s="2" t="n"/>
      <c r="D1696" s="2" t="n"/>
      <c r="E1696" s="143" t="n"/>
      <c r="K1696" s="144" t="n"/>
      <c r="L1696" s="36" t="n"/>
      <c r="M1696" s="19" t="n"/>
      <c r="N1696" s="19" t="n"/>
      <c r="O1696" s="19" t="n"/>
      <c r="P1696" s="19" t="n"/>
      <c r="Q1696" s="19" t="n"/>
      <c r="R1696" s="19" t="n"/>
      <c r="S1696" s="19" t="n"/>
      <c r="T1696" s="19" t="n"/>
      <c r="U1696" s="19" t="n"/>
      <c r="V1696" s="19" t="n"/>
      <c r="W1696" s="19" t="n"/>
      <c r="X1696" s="37" t="n"/>
      <c r="Y1696" s="143" t="n"/>
      <c r="BI1696" s="144" t="n"/>
      <c r="BJ1696" s="2" t="n"/>
      <c r="BK1696" s="2" t="n"/>
      <c r="BL1696" s="2" t="n"/>
      <c r="BM1696" s="2" t="n"/>
      <c r="BN1696" s="2" t="n"/>
      <c r="BO1696" s="2" t="n"/>
      <c r="BP1696" s="143" t="n"/>
      <c r="BV1696" s="144" t="n"/>
      <c r="DU1696" s="144" t="n"/>
      <c r="DV1696" s="2" t="n"/>
      <c r="DW1696" s="2" t="n"/>
      <c r="DX1696" s="2" t="n"/>
      <c r="DY1696" s="2" t="n"/>
      <c r="DZ1696" s="2" t="n"/>
      <c r="EA1696" s="2" t="n"/>
      <c r="EB1696" s="2" t="n"/>
      <c r="EC1696" s="2" t="n"/>
    </row>
    <row r="1697" ht="6.75" customHeight="1" s="118">
      <c r="A1697" s="2" t="n"/>
      <c r="B1697" s="2" t="n"/>
      <c r="C1697" s="2" t="n"/>
      <c r="D1697" s="2" t="n"/>
      <c r="E1697" s="143" t="n"/>
      <c r="K1697" s="144" t="n"/>
      <c r="L1697" s="36" t="n"/>
      <c r="M1697" s="19" t="n"/>
      <c r="N1697" s="19" t="n"/>
      <c r="O1697" s="19" t="n"/>
      <c r="P1697" s="19" t="n"/>
      <c r="Q1697" s="19" t="n"/>
      <c r="R1697" s="19" t="n"/>
      <c r="S1697" s="19" t="n"/>
      <c r="T1697" s="19" t="n"/>
      <c r="U1697" s="19" t="n"/>
      <c r="V1697" s="19" t="n"/>
      <c r="W1697" s="19" t="n"/>
      <c r="X1697" s="37" t="n"/>
      <c r="Y1697" s="143" t="n"/>
      <c r="BI1697" s="144" t="n"/>
      <c r="BJ1697" s="2" t="n"/>
      <c r="BK1697" s="2" t="n"/>
      <c r="BL1697" s="2" t="n"/>
      <c r="BM1697" s="2" t="n"/>
      <c r="BN1697" s="2" t="n"/>
      <c r="BO1697" s="2" t="n"/>
      <c r="BP1697" s="143" t="n"/>
      <c r="BV1697" s="144" t="n"/>
      <c r="DU1697" s="144" t="n"/>
      <c r="DV1697" s="2" t="n"/>
      <c r="DW1697" s="2" t="n"/>
      <c r="DX1697" s="2" t="n"/>
      <c r="DY1697" s="2" t="n"/>
      <c r="DZ1697" s="2" t="n"/>
      <c r="EA1697" s="2" t="n"/>
      <c r="EB1697" s="2" t="n"/>
      <c r="EC1697" s="2" t="n"/>
    </row>
    <row r="1698" ht="6.75" customHeight="1" s="118">
      <c r="A1698" s="2" t="n"/>
      <c r="B1698" s="2" t="n"/>
      <c r="C1698" s="2" t="n"/>
      <c r="D1698" s="2" t="n"/>
      <c r="E1698" s="147" t="n"/>
      <c r="F1698" s="148" t="n"/>
      <c r="G1698" s="148" t="n"/>
      <c r="H1698" s="148" t="n"/>
      <c r="I1698" s="148" t="n"/>
      <c r="J1698" s="148" t="n"/>
      <c r="K1698" s="149"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48" t="n"/>
      <c r="AX1698" s="148" t="n"/>
      <c r="AY1698" s="148" t="n"/>
      <c r="AZ1698" s="148" t="n"/>
      <c r="BA1698" s="148" t="n"/>
      <c r="BB1698" s="148" t="n"/>
      <c r="BC1698" s="148" t="n"/>
      <c r="BD1698" s="148" t="n"/>
      <c r="BE1698" s="148" t="n"/>
      <c r="BF1698" s="148" t="n"/>
      <c r="BG1698" s="148" t="n"/>
      <c r="BH1698" s="148" t="n"/>
      <c r="BI1698" s="149" t="n"/>
      <c r="BJ1698" s="2" t="n"/>
      <c r="BK1698" s="2" t="n"/>
      <c r="BL1698" s="2" t="n"/>
      <c r="BM1698" s="2" t="n"/>
      <c r="BN1698" s="2" t="n"/>
      <c r="BO1698" s="2" t="n"/>
      <c r="BP1698" s="143" t="n"/>
      <c r="BV1698" s="144" t="n"/>
      <c r="DU1698" s="144"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0" t="n"/>
      <c r="U1699" s="17" t="n"/>
      <c r="V1699" s="17" t="n"/>
      <c r="W1699" s="76" t="n"/>
      <c r="X1699" s="140"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43" t="n"/>
      <c r="BV1699" s="144" t="n"/>
      <c r="DU1699" s="144"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43" t="n"/>
      <c r="BV1700" s="144" t="n"/>
      <c r="DU1700" s="144"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43" t="n"/>
      <c r="BV1701" s="144" t="n"/>
      <c r="DU1701" s="144" t="n"/>
      <c r="DV1701" s="2" t="n"/>
      <c r="DW1701" s="2" t="n"/>
      <c r="DX1701" s="2" t="n"/>
      <c r="DY1701" s="2" t="n"/>
      <c r="DZ1701" s="2" t="n"/>
      <c r="EA1701" s="2" t="n"/>
      <c r="EB1701" s="2" t="n"/>
      <c r="EC1701" s="2" t="n"/>
    </row>
    <row r="1702" ht="6.75" customHeight="1" s="118">
      <c r="A1702" s="2" t="n"/>
      <c r="B1702" s="2" t="n"/>
      <c r="C1702" s="2" t="n"/>
      <c r="D1702" s="2" t="n"/>
      <c r="E1702" s="182" t="inlineStr">
        <is>
          <t>職　歴</t>
        </is>
      </c>
      <c r="K1702" s="144" t="n"/>
      <c r="L1702" s="54" t="inlineStr">
        <is>
          <t>平成</t>
        </is>
      </c>
      <c r="M1702" s="140" t="n"/>
      <c r="N1702" s="140" t="n"/>
      <c r="O1702" s="140" t="n"/>
      <c r="P1702" s="19" t="n"/>
      <c r="Q1702" s="19" t="n"/>
      <c r="R1702" s="19" t="n"/>
      <c r="S1702" s="19" t="n"/>
      <c r="T1702" s="19" t="n"/>
      <c r="U1702" s="19" t="n"/>
      <c r="V1702" s="19" t="n"/>
      <c r="W1702" s="19" t="n"/>
      <c r="X1702" s="37" t="n"/>
      <c r="Y1702" s="172">
        <f>計算!$AV$21</f>
        <v/>
      </c>
      <c r="BI1702" s="144" t="n"/>
      <c r="BJ1702" s="2" t="n"/>
      <c r="BK1702" s="2" t="n"/>
      <c r="BL1702" s="2" t="n"/>
      <c r="BM1702" s="2" t="n"/>
      <c r="BN1702" s="2" t="n"/>
      <c r="BO1702" s="2" t="n"/>
      <c r="BP1702" s="143" t="n"/>
      <c r="BV1702" s="144" t="n"/>
      <c r="DU1702" s="144" t="n"/>
      <c r="DV1702" s="2" t="n"/>
      <c r="DW1702" s="2" t="n"/>
      <c r="DX1702" s="2" t="n"/>
      <c r="DY1702" s="2" t="n"/>
      <c r="DZ1702" s="2" t="n"/>
      <c r="EA1702" s="2" t="n"/>
      <c r="EB1702" s="2" t="n"/>
      <c r="EC1702" s="2" t="n"/>
    </row>
    <row r="1703" ht="6.75" customHeight="1" s="118">
      <c r="A1703" s="2" t="n"/>
      <c r="B1703" s="2" t="n"/>
      <c r="C1703" s="2" t="n"/>
      <c r="D1703" s="2" t="n"/>
      <c r="E1703" s="143" t="n"/>
      <c r="K1703" s="144" t="n"/>
      <c r="L1703" s="143" t="n"/>
      <c r="P1703" s="19" t="n"/>
      <c r="Q1703" s="19" t="n"/>
      <c r="R1703" s="19" t="n"/>
      <c r="S1703" s="19" t="n"/>
      <c r="T1703" s="19" t="n"/>
      <c r="U1703" s="19" t="n"/>
      <c r="V1703" s="19" t="n"/>
      <c r="W1703" s="19" t="n"/>
      <c r="X1703" s="37" t="n"/>
      <c r="Y1703" s="143" t="n"/>
      <c r="BI1703" s="144" t="n"/>
      <c r="BJ1703" s="2" t="n"/>
      <c r="BK1703" s="2" t="n"/>
      <c r="BL1703" s="2" t="n"/>
      <c r="BM1703" s="2" t="n"/>
      <c r="BN1703" s="2" t="n"/>
      <c r="BO1703" s="2" t="n"/>
      <c r="BP1703" s="143" t="n"/>
      <c r="BV1703" s="144" t="n"/>
      <c r="DU1703" s="144" t="n"/>
      <c r="DV1703" s="2" t="n"/>
      <c r="DW1703" s="2" t="n"/>
      <c r="DX1703" s="2" t="n"/>
      <c r="DY1703" s="2" t="n"/>
      <c r="DZ1703" s="2" t="n"/>
      <c r="EA1703" s="2" t="n"/>
      <c r="EB1703" s="2" t="n"/>
      <c r="EC1703" s="2" t="n"/>
    </row>
    <row r="1704" ht="6.75" customHeight="1" s="118">
      <c r="A1704" s="2" t="n"/>
      <c r="B1704" s="2" t="n"/>
      <c r="C1704" s="2" t="n"/>
      <c r="D1704" s="2" t="n"/>
      <c r="E1704" s="143" t="n"/>
      <c r="K1704" s="144" t="n"/>
      <c r="L1704" s="143" t="n"/>
      <c r="P1704" s="180">
        <f>計算!$AT$21</f>
        <v/>
      </c>
      <c r="S1704" s="52" t="inlineStr">
        <is>
          <t>年</t>
        </is>
      </c>
      <c r="U1704" s="181">
        <f>計算!$AU$21</f>
        <v/>
      </c>
      <c r="W1704" s="53" t="inlineStr">
        <is>
          <t>月</t>
        </is>
      </c>
      <c r="X1704" s="144" t="n"/>
      <c r="Y1704" s="143" t="n"/>
      <c r="BI1704" s="144" t="n"/>
      <c r="BJ1704" s="2" t="n"/>
      <c r="BK1704" s="2" t="n"/>
      <c r="BL1704" s="2" t="n"/>
      <c r="BM1704" s="2" t="n"/>
      <c r="BN1704" s="2" t="n"/>
      <c r="BO1704" s="2" t="n"/>
      <c r="BP1704" s="143" t="n"/>
      <c r="BV1704" s="144" t="n"/>
      <c r="DU1704" s="144" t="n"/>
      <c r="DV1704" s="2" t="n"/>
      <c r="DW1704" s="2" t="n"/>
      <c r="DX1704" s="2" t="n"/>
      <c r="DY1704" s="2" t="n"/>
      <c r="DZ1704" s="2" t="n"/>
      <c r="EA1704" s="2" t="n"/>
      <c r="EB1704" s="2" t="n"/>
      <c r="EC1704" s="2" t="n"/>
    </row>
    <row r="1705" ht="6.75" customHeight="1" s="118">
      <c r="A1705" s="2" t="n"/>
      <c r="B1705" s="2" t="n"/>
      <c r="C1705" s="2" t="n"/>
      <c r="D1705" s="2" t="n"/>
      <c r="E1705" s="143" t="n"/>
      <c r="K1705" s="144" t="n"/>
      <c r="L1705" s="49" t="inlineStr">
        <is>
          <t>令和</t>
        </is>
      </c>
      <c r="X1705" s="144" t="n"/>
      <c r="Y1705" s="143" t="n"/>
      <c r="BI1705" s="144" t="n"/>
      <c r="BJ1705" s="2" t="n"/>
      <c r="BK1705" s="2" t="n"/>
      <c r="BL1705" s="2" t="n"/>
      <c r="BM1705" s="2" t="n"/>
      <c r="BN1705" s="2" t="n"/>
      <c r="BO1705" s="2" t="n"/>
      <c r="BP1705" s="143" t="n"/>
      <c r="BV1705" s="144" t="n"/>
      <c r="DU1705" s="144" t="n"/>
      <c r="DV1705" s="2" t="n"/>
      <c r="DW1705" s="2" t="n"/>
      <c r="DX1705" s="2" t="n"/>
      <c r="DY1705" s="2" t="n"/>
      <c r="DZ1705" s="2" t="n"/>
      <c r="EA1705" s="2" t="n"/>
      <c r="EB1705" s="2" t="n"/>
      <c r="EC1705" s="2" t="n"/>
    </row>
    <row r="1706" ht="6.75" customHeight="1" s="118">
      <c r="A1706" s="2" t="n"/>
      <c r="B1706" s="2" t="n"/>
      <c r="C1706" s="2" t="n"/>
      <c r="D1706" s="2" t="n"/>
      <c r="E1706" s="143" t="n"/>
      <c r="K1706" s="144" t="n"/>
      <c r="L1706" s="143" t="n"/>
      <c r="P1706" s="19" t="n"/>
      <c r="Q1706" s="19" t="n"/>
      <c r="R1706" s="19" t="n"/>
      <c r="S1706" s="19" t="n"/>
      <c r="T1706" s="19" t="n"/>
      <c r="U1706" s="19" t="n"/>
      <c r="V1706" s="19" t="n"/>
      <c r="W1706" s="19" t="n"/>
      <c r="X1706" s="37" t="n"/>
      <c r="Y1706" s="143" t="n"/>
      <c r="BI1706" s="144" t="n"/>
      <c r="BJ1706" s="2" t="n"/>
      <c r="BK1706" s="2" t="n"/>
      <c r="BL1706" s="2" t="n"/>
      <c r="BM1706" s="2" t="n"/>
      <c r="BN1706" s="2" t="n"/>
      <c r="BO1706" s="2" t="n"/>
      <c r="BP1706" s="143" t="n"/>
      <c r="BV1706" s="144" t="n"/>
      <c r="DU1706" s="144" t="n"/>
      <c r="DV1706" s="2" t="n"/>
      <c r="DW1706" s="2" t="n"/>
      <c r="DX1706" s="2" t="n"/>
      <c r="DY1706" s="2" t="n"/>
      <c r="DZ1706" s="2" t="n"/>
      <c r="EA1706" s="2" t="n"/>
      <c r="EB1706" s="2" t="n"/>
      <c r="EC1706" s="2" t="n"/>
    </row>
    <row r="1707" ht="5.25" customHeight="1" s="118">
      <c r="A1707" s="2" t="n"/>
      <c r="B1707" s="2" t="n"/>
      <c r="C1707" s="2" t="n"/>
      <c r="D1707" s="2" t="n"/>
      <c r="E1707" s="143" t="n"/>
      <c r="K1707" s="144" t="n"/>
      <c r="L1707" s="147" t="n"/>
      <c r="M1707" s="148" t="n"/>
      <c r="N1707" s="148" t="n"/>
      <c r="O1707" s="148" t="n"/>
      <c r="P1707" s="20" t="n"/>
      <c r="Q1707" s="20" t="n"/>
      <c r="R1707" s="20" t="n"/>
      <c r="S1707" s="20" t="n"/>
      <c r="T1707" s="20" t="n"/>
      <c r="U1707" s="20" t="n"/>
      <c r="V1707" s="20" t="n"/>
      <c r="W1707" s="20" t="n"/>
      <c r="X1707" s="39" t="n"/>
      <c r="Y1707" s="147" t="n"/>
      <c r="Z1707" s="148" t="n"/>
      <c r="AA1707" s="148" t="n"/>
      <c r="AB1707" s="148" t="n"/>
      <c r="AC1707" s="148" t="n"/>
      <c r="AD1707" s="148" t="n"/>
      <c r="AE1707" s="148" t="n"/>
      <c r="AF1707" s="148" t="n"/>
      <c r="AG1707" s="148" t="n"/>
      <c r="AH1707" s="148" t="n"/>
      <c r="AI1707" s="148" t="n"/>
      <c r="AJ1707" s="148" t="n"/>
      <c r="AK1707" s="148" t="n"/>
      <c r="AL1707" s="148" t="n"/>
      <c r="AM1707" s="148" t="n"/>
      <c r="AN1707" s="148" t="n"/>
      <c r="AO1707" s="148" t="n"/>
      <c r="AP1707" s="148" t="n"/>
      <c r="AQ1707" s="148" t="n"/>
      <c r="AR1707" s="148" t="n"/>
      <c r="AS1707" s="148" t="n"/>
      <c r="AT1707" s="148" t="n"/>
      <c r="AU1707" s="148" t="n"/>
      <c r="AV1707" s="148" t="n"/>
      <c r="AW1707" s="148" t="n"/>
      <c r="AX1707" s="148" t="n"/>
      <c r="AY1707" s="148" t="n"/>
      <c r="AZ1707" s="148" t="n"/>
      <c r="BA1707" s="148" t="n"/>
      <c r="BB1707" s="148" t="n"/>
      <c r="BC1707" s="148" t="n"/>
      <c r="BD1707" s="148" t="n"/>
      <c r="BE1707" s="148" t="n"/>
      <c r="BF1707" s="148" t="n"/>
      <c r="BG1707" s="148" t="n"/>
      <c r="BH1707" s="148" t="n"/>
      <c r="BI1707" s="149" t="n"/>
      <c r="BJ1707" s="2" t="n"/>
      <c r="BK1707" s="2" t="n"/>
      <c r="BL1707" s="2" t="n"/>
      <c r="BM1707" s="2" t="n"/>
      <c r="BN1707" s="2" t="n"/>
      <c r="BO1707" s="2" t="n"/>
      <c r="BP1707" s="143" t="n"/>
      <c r="BV1707" s="144" t="n"/>
      <c r="DU1707" s="144" t="n"/>
      <c r="DV1707" s="2" t="n"/>
      <c r="DW1707" s="2" t="n"/>
      <c r="DX1707" s="2" t="n"/>
      <c r="DY1707" s="2" t="n"/>
      <c r="DZ1707" s="2" t="n"/>
      <c r="EA1707" s="2" t="n"/>
      <c r="EB1707" s="2" t="n"/>
      <c r="EC1707" s="2" t="n"/>
    </row>
    <row r="1708" ht="6.75" customHeight="1" s="118">
      <c r="A1708" s="2" t="n"/>
      <c r="B1708" s="2" t="n"/>
      <c r="C1708" s="2" t="n"/>
      <c r="D1708" s="2" t="n"/>
      <c r="E1708" s="143" t="n"/>
      <c r="K1708" s="144" t="n"/>
      <c r="L1708" s="54" t="inlineStr">
        <is>
          <t>平成</t>
        </is>
      </c>
      <c r="M1708" s="140" t="n"/>
      <c r="N1708" s="140" t="n"/>
      <c r="O1708" s="140" t="n"/>
      <c r="P1708" s="18" t="n"/>
      <c r="Q1708" s="18" t="n"/>
      <c r="R1708" s="18" t="n"/>
      <c r="S1708" s="18" t="n"/>
      <c r="T1708" s="18" t="n"/>
      <c r="U1708" s="18" t="n"/>
      <c r="V1708" s="18" t="n"/>
      <c r="W1708" s="18" t="n"/>
      <c r="X1708" s="35" t="n"/>
      <c r="Y1708" s="172">
        <f>計算!$AY$21</f>
        <v/>
      </c>
      <c r="BI1708" s="144" t="n"/>
      <c r="BJ1708" s="2" t="n"/>
      <c r="BK1708" s="2" t="n"/>
      <c r="BL1708" s="2" t="n"/>
      <c r="BM1708" s="2" t="n"/>
      <c r="BN1708" s="2" t="n"/>
      <c r="BO1708" s="2" t="n"/>
      <c r="BP1708" s="143" t="n"/>
      <c r="BV1708" s="144" t="n"/>
      <c r="DU1708" s="144" t="n"/>
      <c r="DV1708" s="2" t="n"/>
      <c r="DW1708" s="2" t="n"/>
      <c r="DX1708" s="2" t="n"/>
      <c r="DY1708" s="2" t="n"/>
      <c r="DZ1708" s="2" t="n"/>
      <c r="EA1708" s="2" t="n"/>
      <c r="EB1708" s="2" t="n"/>
      <c r="EC1708" s="2" t="n"/>
    </row>
    <row r="1709" ht="6.75" customHeight="1" s="118">
      <c r="A1709" s="2" t="n"/>
      <c r="B1709" s="2" t="n"/>
      <c r="C1709" s="2" t="n"/>
      <c r="D1709" s="2" t="n"/>
      <c r="E1709" s="143" t="n"/>
      <c r="K1709" s="144" t="n"/>
      <c r="L1709" s="143" t="n"/>
      <c r="P1709" s="19" t="n"/>
      <c r="Q1709" s="19" t="n"/>
      <c r="R1709" s="19" t="n"/>
      <c r="S1709" s="19" t="n"/>
      <c r="T1709" s="19" t="n"/>
      <c r="U1709" s="19" t="n"/>
      <c r="V1709" s="19" t="n"/>
      <c r="W1709" s="19" t="n"/>
      <c r="X1709" s="37" t="n"/>
      <c r="Y1709" s="143" t="n"/>
      <c r="BI1709" s="144" t="n"/>
      <c r="BJ1709" s="2" t="n"/>
      <c r="BK1709" s="2" t="n"/>
      <c r="BL1709" s="2" t="n"/>
      <c r="BM1709" s="2" t="n"/>
      <c r="BN1709" s="2" t="n"/>
      <c r="BO1709" s="2" t="n"/>
      <c r="BP1709" s="143" t="n"/>
      <c r="BV1709" s="144" t="n"/>
      <c r="DU1709" s="144" t="n"/>
      <c r="DV1709" s="2" t="n"/>
      <c r="DW1709" s="2" t="n"/>
      <c r="DX1709" s="2" t="n"/>
      <c r="DY1709" s="2" t="n"/>
      <c r="DZ1709" s="2" t="n"/>
      <c r="EA1709" s="2" t="n"/>
      <c r="EB1709" s="2" t="n"/>
      <c r="EC1709" s="2" t="n"/>
    </row>
    <row r="1710" ht="6.75" customHeight="1" s="118">
      <c r="A1710" s="2" t="n"/>
      <c r="B1710" s="2" t="n"/>
      <c r="C1710" s="2" t="n"/>
      <c r="D1710" s="2" t="n"/>
      <c r="E1710" s="143" t="n"/>
      <c r="K1710" s="144" t="n"/>
      <c r="L1710" s="143" t="n"/>
      <c r="P1710" s="180">
        <f>計算!$AW$21</f>
        <v/>
      </c>
      <c r="S1710" s="52" t="inlineStr">
        <is>
          <t>年</t>
        </is>
      </c>
      <c r="U1710" s="181">
        <f>計算!$AX$21</f>
        <v/>
      </c>
      <c r="W1710" s="53" t="inlineStr">
        <is>
          <t>月</t>
        </is>
      </c>
      <c r="X1710" s="144" t="n"/>
      <c r="Y1710" s="143" t="n"/>
      <c r="BI1710" s="144" t="n"/>
      <c r="BJ1710" s="2" t="n"/>
      <c r="BK1710" s="2" t="n"/>
      <c r="BL1710" s="2" t="n"/>
      <c r="BM1710" s="2" t="n"/>
      <c r="BN1710" s="2" t="n"/>
      <c r="BO1710" s="2" t="n"/>
      <c r="BP1710" s="143" t="n"/>
      <c r="BV1710" s="144" t="n"/>
      <c r="DU1710" s="144" t="n"/>
      <c r="DV1710" s="2" t="n"/>
      <c r="DW1710" s="2" t="n"/>
      <c r="DX1710" s="2" t="n"/>
      <c r="DY1710" s="2" t="n"/>
      <c r="DZ1710" s="2" t="n"/>
      <c r="EA1710" s="2" t="n"/>
      <c r="EB1710" s="2" t="n"/>
      <c r="EC1710" s="2" t="n"/>
    </row>
    <row r="1711" ht="6.75" customHeight="1" s="118">
      <c r="A1711" s="2" t="n"/>
      <c r="B1711" s="2" t="n"/>
      <c r="C1711" s="2" t="n"/>
      <c r="D1711" s="2" t="n"/>
      <c r="E1711" s="143" t="n"/>
      <c r="K1711" s="144" t="n"/>
      <c r="L1711" s="49" t="inlineStr">
        <is>
          <t>令和</t>
        </is>
      </c>
      <c r="X1711" s="144" t="n"/>
      <c r="Y1711" s="143" t="n"/>
      <c r="BI1711" s="144" t="n"/>
      <c r="BJ1711" s="2" t="n"/>
      <c r="BK1711" s="2" t="n"/>
      <c r="BL1711" s="2" t="n"/>
      <c r="BM1711" s="2" t="n"/>
      <c r="BN1711" s="2" t="n"/>
      <c r="BO1711" s="2" t="n"/>
      <c r="BP1711" s="143" t="n"/>
      <c r="BV1711" s="144" t="n"/>
      <c r="DU1711" s="144" t="n"/>
      <c r="DV1711" s="2" t="n"/>
      <c r="DW1711" s="2" t="n"/>
      <c r="DX1711" s="2" t="n"/>
      <c r="DY1711" s="2" t="n"/>
      <c r="DZ1711" s="2" t="n"/>
      <c r="EA1711" s="2" t="n"/>
      <c r="EB1711" s="2" t="n"/>
      <c r="EC1711" s="2" t="n"/>
    </row>
    <row r="1712" ht="6.75" customHeight="1" s="118">
      <c r="A1712" s="2" t="n"/>
      <c r="B1712" s="2" t="n"/>
      <c r="C1712" s="2" t="n"/>
      <c r="D1712" s="2" t="n"/>
      <c r="E1712" s="143" t="n"/>
      <c r="K1712" s="144" t="n"/>
      <c r="L1712" s="143" t="n"/>
      <c r="P1712" s="19" t="n"/>
      <c r="Q1712" s="19" t="n"/>
      <c r="R1712" s="19" t="n"/>
      <c r="S1712" s="19" t="n"/>
      <c r="T1712" s="19" t="n"/>
      <c r="U1712" s="19" t="n"/>
      <c r="V1712" s="19" t="n"/>
      <c r="W1712" s="19" t="n"/>
      <c r="X1712" s="37" t="n"/>
      <c r="Y1712" s="143" t="n"/>
      <c r="BI1712" s="144" t="n"/>
      <c r="BJ1712" s="2" t="n"/>
      <c r="BK1712" s="2" t="n"/>
      <c r="BL1712" s="2" t="n"/>
      <c r="BM1712" s="2" t="n"/>
      <c r="BN1712" s="2" t="n"/>
      <c r="BO1712" s="2" t="n"/>
      <c r="BP1712" s="143" t="n"/>
      <c r="BU1712" s="43" t="n"/>
      <c r="BV1712" s="44" t="n"/>
      <c r="DU1712" s="144" t="n"/>
      <c r="DV1712" s="2" t="n"/>
      <c r="DW1712" s="2" t="n"/>
      <c r="DX1712" s="2" t="n"/>
      <c r="DY1712" s="2" t="n"/>
      <c r="DZ1712" s="2" t="n"/>
      <c r="EA1712" s="2" t="n"/>
      <c r="EB1712" s="2" t="n"/>
      <c r="EC1712" s="2" t="n"/>
    </row>
    <row r="1713" ht="4.5" customHeight="1" s="118">
      <c r="A1713" s="2" t="n"/>
      <c r="B1713" s="2" t="n"/>
      <c r="C1713" s="2" t="n"/>
      <c r="D1713" s="2" t="n"/>
      <c r="E1713" s="143" t="n"/>
      <c r="K1713" s="144" t="n"/>
      <c r="L1713" s="147" t="n"/>
      <c r="M1713" s="148" t="n"/>
      <c r="N1713" s="148" t="n"/>
      <c r="O1713" s="148" t="n"/>
      <c r="P1713" s="20" t="n"/>
      <c r="Q1713" s="20" t="n"/>
      <c r="R1713" s="20" t="n"/>
      <c r="S1713" s="20" t="n"/>
      <c r="T1713" s="20" t="n"/>
      <c r="U1713" s="20" t="n"/>
      <c r="V1713" s="20" t="n"/>
      <c r="W1713" s="20" t="n"/>
      <c r="X1713" s="39" t="n"/>
      <c r="Y1713" s="147" t="n"/>
      <c r="Z1713" s="148" t="n"/>
      <c r="AA1713" s="148" t="n"/>
      <c r="AB1713" s="148" t="n"/>
      <c r="AC1713" s="148" t="n"/>
      <c r="AD1713" s="148" t="n"/>
      <c r="AE1713" s="148" t="n"/>
      <c r="AF1713" s="148" t="n"/>
      <c r="AG1713" s="148" t="n"/>
      <c r="AH1713" s="148" t="n"/>
      <c r="AI1713" s="148" t="n"/>
      <c r="AJ1713" s="148" t="n"/>
      <c r="AK1713" s="148" t="n"/>
      <c r="AL1713" s="148" t="n"/>
      <c r="AM1713" s="148" t="n"/>
      <c r="AN1713" s="148" t="n"/>
      <c r="AO1713" s="148" t="n"/>
      <c r="AP1713" s="148" t="n"/>
      <c r="AQ1713" s="148" t="n"/>
      <c r="AR1713" s="148" t="n"/>
      <c r="AS1713" s="148" t="n"/>
      <c r="AT1713" s="148" t="n"/>
      <c r="AU1713" s="148" t="n"/>
      <c r="AV1713" s="148" t="n"/>
      <c r="AW1713" s="148" t="n"/>
      <c r="AX1713" s="148" t="n"/>
      <c r="AY1713" s="148" t="n"/>
      <c r="AZ1713" s="148" t="n"/>
      <c r="BA1713" s="148" t="n"/>
      <c r="BB1713" s="148" t="n"/>
      <c r="BC1713" s="148" t="n"/>
      <c r="BD1713" s="148" t="n"/>
      <c r="BE1713" s="148" t="n"/>
      <c r="BF1713" s="148" t="n"/>
      <c r="BG1713" s="148" t="n"/>
      <c r="BH1713" s="148" t="n"/>
      <c r="BI1713" s="149" t="n"/>
      <c r="BJ1713" s="2" t="n"/>
      <c r="BK1713" s="2" t="n"/>
      <c r="BL1713" s="2" t="n"/>
      <c r="BM1713" s="2" t="n"/>
      <c r="BN1713" s="2" t="n"/>
      <c r="BO1713" s="2" t="n"/>
      <c r="BP1713" s="147" t="n"/>
      <c r="BQ1713" s="148" t="n"/>
      <c r="BR1713" s="148" t="n"/>
      <c r="BS1713" s="148" t="n"/>
      <c r="BT1713" s="148" t="n"/>
      <c r="BU1713" s="42" t="n"/>
      <c r="BV1713" s="45" t="n"/>
      <c r="BW1713" s="148" t="n"/>
      <c r="BX1713" s="148" t="n"/>
      <c r="BY1713" s="148" t="n"/>
      <c r="BZ1713" s="148" t="n"/>
      <c r="CA1713" s="148" t="n"/>
      <c r="CB1713" s="148" t="n"/>
      <c r="CC1713" s="148" t="n"/>
      <c r="CD1713" s="148" t="n"/>
      <c r="CE1713" s="148" t="n"/>
      <c r="CF1713" s="148" t="n"/>
      <c r="CG1713" s="148" t="n"/>
      <c r="CH1713" s="148" t="n"/>
      <c r="CI1713" s="148" t="n"/>
      <c r="CJ1713" s="148" t="n"/>
      <c r="CK1713" s="148" t="n"/>
      <c r="CL1713" s="148" t="n"/>
      <c r="CM1713" s="148" t="n"/>
      <c r="CN1713" s="148" t="n"/>
      <c r="CO1713" s="148" t="n"/>
      <c r="CP1713" s="148" t="n"/>
      <c r="CQ1713" s="148" t="n"/>
      <c r="CR1713" s="148" t="n"/>
      <c r="CS1713" s="148" t="n"/>
      <c r="CT1713" s="148" t="n"/>
      <c r="CU1713" s="148" t="n"/>
      <c r="CV1713" s="148" t="n"/>
      <c r="CW1713" s="148" t="n"/>
      <c r="CX1713" s="148" t="n"/>
      <c r="CY1713" s="148" t="n"/>
      <c r="CZ1713" s="148" t="n"/>
      <c r="DA1713" s="148" t="n"/>
      <c r="DB1713" s="148" t="n"/>
      <c r="DC1713" s="148" t="n"/>
      <c r="DD1713" s="148" t="n"/>
      <c r="DE1713" s="148" t="n"/>
      <c r="DF1713" s="148" t="n"/>
      <c r="DG1713" s="148" t="n"/>
      <c r="DH1713" s="148" t="n"/>
      <c r="DI1713" s="148" t="n"/>
      <c r="DJ1713" s="148" t="n"/>
      <c r="DK1713" s="148" t="n"/>
      <c r="DL1713" s="148" t="n"/>
      <c r="DM1713" s="148" t="n"/>
      <c r="DN1713" s="148" t="n"/>
      <c r="DO1713" s="148" t="n"/>
      <c r="DP1713" s="148" t="n"/>
      <c r="DQ1713" s="148" t="n"/>
      <c r="DR1713" s="148" t="n"/>
      <c r="DS1713" s="148" t="n"/>
      <c r="DT1713" s="148" t="n"/>
      <c r="DU1713" s="149" t="n"/>
      <c r="DV1713" s="2" t="n"/>
      <c r="DW1713" s="2" t="n"/>
      <c r="DX1713" s="2" t="n"/>
      <c r="DY1713" s="2" t="n"/>
      <c r="DZ1713" s="2" t="n"/>
      <c r="EA1713" s="2" t="n"/>
      <c r="EB1713" s="2" t="n"/>
      <c r="EC1713" s="2" t="n"/>
    </row>
    <row r="1714" ht="6.75" customHeight="1" s="118">
      <c r="A1714" s="2" t="n"/>
      <c r="B1714" s="2" t="n"/>
      <c r="C1714" s="2" t="n"/>
      <c r="D1714" s="2" t="n"/>
      <c r="E1714" s="143" t="n"/>
      <c r="K1714" s="144" t="n"/>
      <c r="L1714" s="54" t="inlineStr">
        <is>
          <t>平成</t>
        </is>
      </c>
      <c r="M1714" s="140" t="n"/>
      <c r="N1714" s="140" t="n"/>
      <c r="O1714" s="140"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39" t="inlineStr">
        <is>
          <t>備　考</t>
        </is>
      </c>
      <c r="BQ1714" s="140" t="n"/>
      <c r="BR1714" s="140" t="n"/>
      <c r="BS1714" s="140" t="n"/>
      <c r="BT1714" s="140" t="n"/>
      <c r="BU1714" s="140" t="n"/>
      <c r="BV1714" s="141" t="n"/>
      <c r="BW1714" s="177">
        <f>計算!$AS$21</f>
        <v/>
      </c>
      <c r="BX1714" s="140" t="n"/>
      <c r="BY1714" s="140" t="n"/>
      <c r="BZ1714" s="140" t="n"/>
      <c r="CA1714" s="140" t="n"/>
      <c r="CB1714" s="140" t="n"/>
      <c r="CC1714" s="140" t="n"/>
      <c r="CD1714" s="140" t="n"/>
      <c r="CE1714" s="140" t="n"/>
      <c r="CF1714" s="140" t="n"/>
      <c r="CG1714" s="140" t="n"/>
      <c r="CH1714" s="140" t="n"/>
      <c r="CI1714" s="140" t="n"/>
      <c r="CJ1714" s="140" t="n"/>
      <c r="CK1714" s="140" t="n"/>
      <c r="CL1714" s="140" t="n"/>
      <c r="CM1714" s="140" t="n"/>
      <c r="CN1714" s="140" t="n"/>
      <c r="CO1714" s="140" t="n"/>
      <c r="CP1714" s="140" t="n"/>
      <c r="CQ1714" s="140" t="n"/>
      <c r="CR1714" s="140" t="n"/>
      <c r="CS1714" s="140" t="n"/>
      <c r="CT1714" s="140" t="n"/>
      <c r="CU1714" s="140" t="n"/>
      <c r="CV1714" s="140" t="n"/>
      <c r="CW1714" s="140" t="n"/>
      <c r="CX1714" s="140" t="n"/>
      <c r="CY1714" s="140" t="n"/>
      <c r="CZ1714" s="140" t="n"/>
      <c r="DA1714" s="140" t="n"/>
      <c r="DB1714" s="140" t="n"/>
      <c r="DC1714" s="140" t="n"/>
      <c r="DD1714" s="140" t="n"/>
      <c r="DE1714" s="140" t="n"/>
      <c r="DF1714" s="140" t="n"/>
      <c r="DG1714" s="140" t="n"/>
      <c r="DH1714" s="140" t="n"/>
      <c r="DI1714" s="140" t="n"/>
      <c r="DJ1714" s="140" t="n"/>
      <c r="DK1714" s="140" t="n"/>
      <c r="DL1714" s="140" t="n"/>
      <c r="DM1714" s="140" t="n"/>
      <c r="DN1714" s="140" t="n"/>
      <c r="DO1714" s="140" t="n"/>
      <c r="DP1714" s="140" t="n"/>
      <c r="DQ1714" s="140" t="n"/>
      <c r="DR1714" s="140" t="n"/>
      <c r="DS1714" s="140" t="n"/>
      <c r="DT1714" s="140" t="n"/>
      <c r="DU1714" s="141" t="n"/>
      <c r="DV1714" s="2" t="n"/>
      <c r="DW1714" s="2" t="n"/>
      <c r="DX1714" s="2" t="n"/>
      <c r="DY1714" s="2" t="n"/>
      <c r="DZ1714" s="2" t="n"/>
      <c r="EA1714" s="2" t="n"/>
      <c r="EB1714" s="2" t="n"/>
      <c r="EC1714" s="2" t="n"/>
    </row>
    <row r="1715" ht="6.75" customHeight="1" s="118">
      <c r="A1715" s="2" t="n"/>
      <c r="B1715" s="2" t="n"/>
      <c r="C1715" s="2" t="n"/>
      <c r="D1715" s="2" t="n"/>
      <c r="E1715" s="143" t="n"/>
      <c r="K1715" s="144" t="n"/>
      <c r="L1715" s="143"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43" t="n"/>
      <c r="BV1715" s="144" t="n"/>
      <c r="DU1715" s="144" t="n"/>
      <c r="DV1715" s="2" t="n"/>
      <c r="DW1715" s="2" t="n"/>
      <c r="DX1715" s="2" t="n"/>
      <c r="DY1715" s="2" t="n"/>
      <c r="DZ1715" s="2" t="n"/>
      <c r="EA1715" s="2" t="n"/>
      <c r="EB1715" s="2" t="n"/>
      <c r="EC1715" s="2" t="n"/>
    </row>
    <row r="1716" ht="6.75" customHeight="1" s="118">
      <c r="A1716" s="2" t="n"/>
      <c r="B1716" s="2" t="n"/>
      <c r="C1716" s="2" t="n"/>
      <c r="D1716" s="2" t="n"/>
      <c r="E1716" s="143" t="n"/>
      <c r="K1716" s="144" t="n"/>
      <c r="L1716" s="143" t="n"/>
      <c r="P1716" s="19" t="n"/>
      <c r="Q1716" s="19" t="n"/>
      <c r="R1716" s="19" t="n"/>
      <c r="S1716" s="52" t="inlineStr">
        <is>
          <t>年</t>
        </is>
      </c>
      <c r="U1716" s="11" t="n"/>
      <c r="V1716" s="11" t="n"/>
      <c r="W1716" s="53" t="inlineStr">
        <is>
          <t>月</t>
        </is>
      </c>
      <c r="X1716" s="144"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43" t="n"/>
      <c r="BV1716" s="144" t="n"/>
      <c r="DU1716" s="144" t="n"/>
      <c r="DV1716" s="2" t="n"/>
      <c r="DW1716" s="2" t="n"/>
      <c r="DX1716" s="2" t="n"/>
      <c r="DY1716" s="2" t="n"/>
      <c r="DZ1716" s="2" t="n"/>
      <c r="EA1716" s="2" t="n"/>
      <c r="EB1716" s="2" t="n"/>
      <c r="EC1716" s="2" t="n"/>
    </row>
    <row r="1717" ht="6.75" customHeight="1" s="118">
      <c r="A1717" s="2" t="n"/>
      <c r="B1717" s="2" t="n"/>
      <c r="C1717" s="2" t="n"/>
      <c r="D1717" s="2" t="n"/>
      <c r="E1717" s="143" t="n"/>
      <c r="K1717" s="144" t="n"/>
      <c r="L1717" s="49" t="inlineStr">
        <is>
          <t>令和</t>
        </is>
      </c>
      <c r="P1717" s="19" t="n"/>
      <c r="Q1717" s="19" t="n"/>
      <c r="R1717" s="19" t="n"/>
      <c r="U1717" s="11" t="n"/>
      <c r="V1717" s="11" t="n"/>
      <c r="X1717" s="144"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43" t="n"/>
      <c r="BV1717" s="144" t="n"/>
      <c r="DU1717" s="144" t="n"/>
      <c r="DV1717" s="2" t="n"/>
      <c r="DW1717" s="2" t="n"/>
      <c r="DX1717" s="2" t="n"/>
      <c r="DY1717" s="2" t="n"/>
      <c r="DZ1717" s="2" t="n"/>
      <c r="EA1717" s="2" t="n"/>
      <c r="EB1717" s="2" t="n"/>
      <c r="EC1717" s="2" t="n"/>
    </row>
    <row r="1718" ht="6.75" customHeight="1" s="118">
      <c r="A1718" s="2" t="n"/>
      <c r="B1718" s="2" t="n"/>
      <c r="C1718" s="2" t="n"/>
      <c r="D1718" s="2" t="n"/>
      <c r="E1718" s="143" t="n"/>
      <c r="K1718" s="144" t="n"/>
      <c r="L1718" s="143"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43" t="n"/>
      <c r="BV1718" s="144" t="n"/>
      <c r="DU1718" s="144" t="n"/>
      <c r="DV1718" s="2" t="n"/>
      <c r="DW1718" s="2" t="n"/>
      <c r="DX1718" s="2" t="n"/>
      <c r="DY1718" s="2" t="n"/>
      <c r="DZ1718" s="2" t="n"/>
      <c r="EA1718" s="2" t="n"/>
      <c r="EB1718" s="2" t="n"/>
      <c r="EC1718" s="2" t="n"/>
    </row>
    <row r="1719" ht="3.75" customHeight="1" s="118">
      <c r="A1719" s="2" t="n"/>
      <c r="B1719" s="2" t="n"/>
      <c r="C1719" s="2" t="n"/>
      <c r="D1719" s="2" t="n"/>
      <c r="E1719" s="143" t="n"/>
      <c r="K1719" s="144" t="n"/>
      <c r="L1719" s="147" t="n"/>
      <c r="M1719" s="148" t="n"/>
      <c r="N1719" s="148" t="n"/>
      <c r="O1719" s="148"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43" t="n"/>
      <c r="BV1719" s="144" t="n"/>
      <c r="DU1719" s="144" t="n"/>
      <c r="DV1719" s="2" t="n"/>
      <c r="DW1719" s="2" t="n"/>
      <c r="DX1719" s="2" t="n"/>
      <c r="DY1719" s="2" t="n"/>
      <c r="DZ1719" s="2" t="n"/>
      <c r="EA1719" s="2" t="n"/>
      <c r="EB1719" s="2" t="n"/>
      <c r="EC1719" s="2" t="n"/>
    </row>
    <row r="1720" ht="6.75" customHeight="1" s="118">
      <c r="A1720" s="2" t="n"/>
      <c r="B1720" s="2" t="n"/>
      <c r="C1720" s="2" t="n"/>
      <c r="D1720" s="2" t="n"/>
      <c r="E1720" s="143" t="n"/>
      <c r="K1720" s="144" t="n"/>
      <c r="L1720" s="54" t="inlineStr">
        <is>
          <t>平成</t>
        </is>
      </c>
      <c r="M1720" s="140" t="n"/>
      <c r="N1720" s="140" t="n"/>
      <c r="O1720" s="140"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43" t="n"/>
      <c r="BV1720" s="144" t="n"/>
      <c r="DU1720" s="144" t="n"/>
      <c r="DV1720" s="2" t="n"/>
      <c r="DW1720" s="2" t="n"/>
      <c r="DX1720" s="2" t="n"/>
      <c r="DY1720" s="2" t="n"/>
      <c r="DZ1720" s="2" t="n"/>
      <c r="EA1720" s="2" t="n"/>
      <c r="EB1720" s="2" t="n"/>
      <c r="EC1720" s="2" t="n"/>
    </row>
    <row r="1721" ht="6.75" customHeight="1" s="118">
      <c r="A1721" s="2" t="n"/>
      <c r="B1721" s="2" t="n"/>
      <c r="C1721" s="2" t="n"/>
      <c r="D1721" s="2" t="n"/>
      <c r="E1721" s="143" t="n"/>
      <c r="K1721" s="144" t="n"/>
      <c r="L1721" s="143"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43" t="n"/>
      <c r="BV1721" s="144" t="n"/>
      <c r="DU1721" s="144" t="n"/>
      <c r="DV1721" s="2" t="n"/>
      <c r="DW1721" s="2" t="n"/>
      <c r="DX1721" s="2" t="n"/>
      <c r="DY1721" s="2" t="n"/>
      <c r="DZ1721" s="2" t="n"/>
      <c r="EA1721" s="2" t="n"/>
      <c r="EB1721" s="2" t="n"/>
      <c r="EC1721" s="2" t="n"/>
    </row>
    <row r="1722" ht="6.75" customHeight="1" s="118">
      <c r="A1722" s="2" t="n"/>
      <c r="B1722" s="2" t="n"/>
      <c r="C1722" s="2" t="n"/>
      <c r="D1722" s="2" t="n"/>
      <c r="E1722" s="143" t="n"/>
      <c r="K1722" s="144" t="n"/>
      <c r="L1722" s="143" t="n"/>
      <c r="P1722" s="19" t="n"/>
      <c r="Q1722" s="19" t="n"/>
      <c r="R1722" s="19" t="n"/>
      <c r="S1722" s="52" t="inlineStr">
        <is>
          <t>年</t>
        </is>
      </c>
      <c r="U1722" s="11" t="n"/>
      <c r="V1722" s="11" t="n"/>
      <c r="W1722" s="53" t="inlineStr">
        <is>
          <t>月</t>
        </is>
      </c>
      <c r="X1722" s="144"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43" t="n"/>
      <c r="BV1722" s="144" t="n"/>
      <c r="DU1722" s="144" t="n"/>
      <c r="DV1722" s="2" t="n"/>
      <c r="DW1722" s="2" t="n"/>
      <c r="DX1722" s="2" t="n"/>
      <c r="DY1722" s="2" t="n"/>
      <c r="DZ1722" s="2" t="n"/>
      <c r="EA1722" s="2" t="n"/>
      <c r="EB1722" s="2" t="n"/>
      <c r="EC1722" s="2" t="n"/>
    </row>
    <row r="1723" ht="6.75" customHeight="1" s="118">
      <c r="A1723" s="2" t="n"/>
      <c r="B1723" s="2" t="n"/>
      <c r="C1723" s="2" t="n"/>
      <c r="D1723" s="2" t="n"/>
      <c r="E1723" s="143" t="n"/>
      <c r="K1723" s="144" t="n"/>
      <c r="L1723" s="49" t="inlineStr">
        <is>
          <t>令和</t>
        </is>
      </c>
      <c r="P1723" s="19" t="n"/>
      <c r="Q1723" s="19" t="n"/>
      <c r="R1723" s="19" t="n"/>
      <c r="U1723" s="11" t="n"/>
      <c r="V1723" s="11" t="n"/>
      <c r="X1723" s="144"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43" t="n"/>
      <c r="BV1723" s="144" t="n"/>
      <c r="DU1723" s="144" t="n"/>
      <c r="DV1723" s="2" t="n"/>
      <c r="DW1723" s="2" t="n"/>
      <c r="DX1723" s="2" t="n"/>
      <c r="DY1723" s="2" t="n"/>
      <c r="DZ1723" s="2" t="n"/>
      <c r="EA1723" s="2" t="n"/>
      <c r="EB1723" s="2" t="n"/>
      <c r="EC1723" s="2" t="n"/>
    </row>
    <row r="1724" ht="6.75" customHeight="1" s="118">
      <c r="A1724" s="2" t="n"/>
      <c r="B1724" s="2" t="n"/>
      <c r="C1724" s="2" t="n"/>
      <c r="D1724" s="2" t="n"/>
      <c r="E1724" s="143" t="n"/>
      <c r="K1724" s="144" t="n"/>
      <c r="L1724" s="143"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43" t="n"/>
      <c r="BV1724" s="144" t="n"/>
      <c r="DU1724" s="144" t="n"/>
      <c r="DV1724" s="2" t="n"/>
      <c r="DW1724" s="2" t="n"/>
      <c r="DX1724" s="2" t="n"/>
      <c r="DY1724" s="2" t="n"/>
      <c r="DZ1724" s="2" t="n"/>
      <c r="EA1724" s="2" t="n"/>
      <c r="EB1724" s="2" t="n"/>
      <c r="EC1724" s="2" t="n"/>
    </row>
    <row r="1725" ht="6.75" customHeight="1" s="118">
      <c r="A1725" s="2" t="n"/>
      <c r="B1725" s="2" t="n"/>
      <c r="C1725" s="2" t="n"/>
      <c r="D1725" s="2" t="n"/>
      <c r="E1725" s="147" t="n"/>
      <c r="F1725" s="148" t="n"/>
      <c r="G1725" s="148" t="n"/>
      <c r="H1725" s="148" t="n"/>
      <c r="I1725" s="148" t="n"/>
      <c r="J1725" s="148" t="n"/>
      <c r="K1725" s="149" t="n"/>
      <c r="L1725" s="147" t="n"/>
      <c r="M1725" s="148" t="n"/>
      <c r="N1725" s="148" t="n"/>
      <c r="O1725" s="148"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47" t="n"/>
      <c r="BQ1725" s="148" t="n"/>
      <c r="BR1725" s="148" t="n"/>
      <c r="BS1725" s="148" t="n"/>
      <c r="BT1725" s="148" t="n"/>
      <c r="BU1725" s="148" t="n"/>
      <c r="BV1725" s="149" t="n"/>
      <c r="BW1725" s="148" t="n"/>
      <c r="BX1725" s="148" t="n"/>
      <c r="BY1725" s="148" t="n"/>
      <c r="BZ1725" s="148" t="n"/>
      <c r="CA1725" s="148" t="n"/>
      <c r="CB1725" s="148" t="n"/>
      <c r="CC1725" s="148" t="n"/>
      <c r="CD1725" s="148" t="n"/>
      <c r="CE1725" s="148" t="n"/>
      <c r="CF1725" s="148" t="n"/>
      <c r="CG1725" s="148" t="n"/>
      <c r="CH1725" s="148" t="n"/>
      <c r="CI1725" s="148" t="n"/>
      <c r="CJ1725" s="148" t="n"/>
      <c r="CK1725" s="148" t="n"/>
      <c r="CL1725" s="148" t="n"/>
      <c r="CM1725" s="148" t="n"/>
      <c r="CN1725" s="148" t="n"/>
      <c r="CO1725" s="148" t="n"/>
      <c r="CP1725" s="148" t="n"/>
      <c r="CQ1725" s="148" t="n"/>
      <c r="CR1725" s="148" t="n"/>
      <c r="CS1725" s="148" t="n"/>
      <c r="CT1725" s="148" t="n"/>
      <c r="CU1725" s="148" t="n"/>
      <c r="CV1725" s="148" t="n"/>
      <c r="CW1725" s="148" t="n"/>
      <c r="CX1725" s="148" t="n"/>
      <c r="CY1725" s="148" t="n"/>
      <c r="CZ1725" s="148" t="n"/>
      <c r="DA1725" s="148" t="n"/>
      <c r="DB1725" s="148" t="n"/>
      <c r="DC1725" s="148" t="n"/>
      <c r="DD1725" s="148" t="n"/>
      <c r="DE1725" s="148" t="n"/>
      <c r="DF1725" s="148" t="n"/>
      <c r="DG1725" s="148" t="n"/>
      <c r="DH1725" s="148" t="n"/>
      <c r="DI1725" s="148" t="n"/>
      <c r="DJ1725" s="148" t="n"/>
      <c r="DK1725" s="148" t="n"/>
      <c r="DL1725" s="148" t="n"/>
      <c r="DM1725" s="148" t="n"/>
      <c r="DN1725" s="148" t="n"/>
      <c r="DO1725" s="148" t="n"/>
      <c r="DP1725" s="148" t="n"/>
      <c r="DQ1725" s="148" t="n"/>
      <c r="DR1725" s="148" t="n"/>
      <c r="DS1725" s="148" t="n"/>
      <c r="DT1725" s="148" t="n"/>
      <c r="DU1725" s="149"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39" t="inlineStr">
        <is>
          <t xml:space="preserve">資 　格  等      </t>
        </is>
      </c>
      <c r="BQ1734" s="140" t="n"/>
      <c r="BR1734" s="140" t="n"/>
      <c r="BS1734" s="140" t="n"/>
      <c r="BT1734" s="140" t="n"/>
      <c r="BU1734" s="140" t="n"/>
      <c r="BV1734" s="141" t="n"/>
      <c r="BW1734" s="142" t="inlineStr">
        <is>
          <t>取  得  年  月</t>
        </is>
      </c>
      <c r="BX1734" s="140" t="n"/>
      <c r="BY1734" s="140" t="n"/>
      <c r="BZ1734" s="140" t="n"/>
      <c r="CA1734" s="140" t="n"/>
      <c r="CB1734" s="140" t="n"/>
      <c r="CC1734" s="140" t="n"/>
      <c r="CD1734" s="140" t="n"/>
      <c r="CE1734" s="140" t="n"/>
      <c r="CF1734" s="140" t="n"/>
      <c r="CG1734" s="141" t="n"/>
      <c r="CH1734" s="142" t="inlineStr">
        <is>
          <t>資       格       等       の       名       称</t>
        </is>
      </c>
      <c r="CI1734" s="140" t="n"/>
      <c r="CJ1734" s="140" t="n"/>
      <c r="CK1734" s="140" t="n"/>
      <c r="CL1734" s="140" t="n"/>
      <c r="CM1734" s="140" t="n"/>
      <c r="CN1734" s="140" t="n"/>
      <c r="CO1734" s="140" t="n"/>
      <c r="CP1734" s="140" t="n"/>
      <c r="CQ1734" s="140" t="n"/>
      <c r="CR1734" s="140" t="n"/>
      <c r="CS1734" s="140" t="n"/>
      <c r="CT1734" s="140" t="n"/>
      <c r="CU1734" s="140" t="n"/>
      <c r="CV1734" s="140" t="n"/>
      <c r="CW1734" s="140" t="n"/>
      <c r="CX1734" s="140" t="n"/>
      <c r="CY1734" s="140" t="n"/>
      <c r="CZ1734" s="140" t="n"/>
      <c r="DA1734" s="140" t="n"/>
      <c r="DB1734" s="140" t="n"/>
      <c r="DC1734" s="140" t="n"/>
      <c r="DD1734" s="140" t="n"/>
      <c r="DE1734" s="140" t="n"/>
      <c r="DF1734" s="140" t="n"/>
      <c r="DG1734" s="140" t="n"/>
      <c r="DH1734" s="140" t="n"/>
      <c r="DI1734" s="140" t="n"/>
      <c r="DJ1734" s="140" t="n"/>
      <c r="DK1734" s="140" t="n"/>
      <c r="DL1734" s="140" t="n"/>
      <c r="DM1734" s="140" t="n"/>
      <c r="DN1734" s="140" t="n"/>
      <c r="DO1734" s="140" t="n"/>
      <c r="DP1734" s="140" t="n"/>
      <c r="DQ1734" s="140" t="n"/>
      <c r="DR1734" s="140" t="n"/>
      <c r="DS1734" s="140" t="n"/>
      <c r="DT1734" s="140" t="n"/>
      <c r="DU1734" s="141"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43" t="n"/>
      <c r="BV1735" s="144" t="n"/>
      <c r="BW1735" s="143" t="n"/>
      <c r="CG1735" s="144" t="n"/>
      <c r="CH1735" s="143" t="n"/>
      <c r="DU1735" s="144"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43" t="n"/>
      <c r="BV1736" s="144" t="n"/>
      <c r="BW1736" s="143" t="n"/>
      <c r="CG1736" s="144" t="n"/>
      <c r="CH1736" s="143" t="n"/>
      <c r="DU1736" s="144"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45">
        <f>IF(計算!$B$22="","",IF(N(設定!$B$3)=0,"",YEAR(設定!$B$3)-2018))&amp;""</f>
        <v/>
      </c>
      <c r="AG1737" s="95" t="inlineStr">
        <is>
          <t>年</t>
        </is>
      </c>
      <c r="AI1737" s="145">
        <f>IF(計算!$B$22="","",IF(N(設定!$B$3)=0,"",MONTH(設定!$B$3)))&amp;""</f>
        <v/>
      </c>
      <c r="AL1737" s="95" t="inlineStr">
        <is>
          <t>月</t>
        </is>
      </c>
      <c r="AN1737" s="146">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43" t="n"/>
      <c r="BV1737" s="144" t="n"/>
      <c r="BW1737" s="147" t="n"/>
      <c r="BX1737" s="148" t="n"/>
      <c r="BY1737" s="148" t="n"/>
      <c r="BZ1737" s="148" t="n"/>
      <c r="CA1737" s="148" t="n"/>
      <c r="CB1737" s="148" t="n"/>
      <c r="CC1737" s="148" t="n"/>
      <c r="CD1737" s="148" t="n"/>
      <c r="CE1737" s="148" t="n"/>
      <c r="CF1737" s="148" t="n"/>
      <c r="CG1737" s="149" t="n"/>
      <c r="CH1737" s="147" t="n"/>
      <c r="CI1737" s="148" t="n"/>
      <c r="CJ1737" s="148" t="n"/>
      <c r="CK1737" s="148" t="n"/>
      <c r="CL1737" s="148" t="n"/>
      <c r="CM1737" s="148" t="n"/>
      <c r="CN1737" s="148" t="n"/>
      <c r="CO1737" s="148" t="n"/>
      <c r="CP1737" s="148" t="n"/>
      <c r="CQ1737" s="148" t="n"/>
      <c r="CR1737" s="148" t="n"/>
      <c r="CS1737" s="148" t="n"/>
      <c r="CT1737" s="148" t="n"/>
      <c r="CU1737" s="148" t="n"/>
      <c r="CV1737" s="148" t="n"/>
      <c r="CW1737" s="148" t="n"/>
      <c r="CX1737" s="148" t="n"/>
      <c r="CY1737" s="148" t="n"/>
      <c r="CZ1737" s="148" t="n"/>
      <c r="DA1737" s="148" t="n"/>
      <c r="DB1737" s="148" t="n"/>
      <c r="DC1737" s="148" t="n"/>
      <c r="DD1737" s="148" t="n"/>
      <c r="DE1737" s="148" t="n"/>
      <c r="DF1737" s="148" t="n"/>
      <c r="DG1737" s="148" t="n"/>
      <c r="DH1737" s="148" t="n"/>
      <c r="DI1737" s="148" t="n"/>
      <c r="DJ1737" s="148" t="n"/>
      <c r="DK1737" s="148" t="n"/>
      <c r="DL1737" s="148" t="n"/>
      <c r="DM1737" s="148" t="n"/>
      <c r="DN1737" s="148" t="n"/>
      <c r="DO1737" s="148" t="n"/>
      <c r="DP1737" s="148" t="n"/>
      <c r="DQ1737" s="148" t="n"/>
      <c r="DR1737" s="148" t="n"/>
      <c r="DS1737" s="148" t="n"/>
      <c r="DT1737" s="148" t="n"/>
      <c r="DU1737" s="149"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43" t="n"/>
      <c r="BV1738" s="144" t="n"/>
      <c r="BW1738" s="150">
        <f>計算!$BD$22</f>
        <v/>
      </c>
      <c r="CG1738" s="144" t="n"/>
      <c r="CH1738" s="151">
        <f>計算!$BE$22</f>
        <v/>
      </c>
      <c r="DU1738" s="144"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48" t="n"/>
      <c r="AA1739" s="148" t="n"/>
      <c r="AB1739" s="148" t="n"/>
      <c r="AC1739" s="148" t="n"/>
      <c r="AD1739" s="148" t="n"/>
      <c r="AE1739" s="148" t="n"/>
      <c r="AF1739" s="148" t="n"/>
      <c r="AG1739" s="148" t="n"/>
      <c r="AH1739" s="148" t="n"/>
      <c r="AI1739" s="148" t="n"/>
      <c r="AJ1739" s="148" t="n"/>
      <c r="AK1739" s="148" t="n"/>
      <c r="AL1739" s="148" t="n"/>
      <c r="AM1739" s="148" t="n"/>
      <c r="AN1739" s="148" t="n"/>
      <c r="AO1739" s="148" t="n"/>
      <c r="AP1739" s="148" t="n"/>
      <c r="AQ1739" s="148" t="n"/>
      <c r="AR1739" s="148" t="n"/>
      <c r="AS1739" s="148" t="n"/>
      <c r="AT1739" s="148" t="n"/>
      <c r="AU1739" s="12" t="n"/>
      <c r="AV1739" s="7" t="n"/>
      <c r="BI1739" s="8" t="n"/>
      <c r="BJ1739" s="7" t="n"/>
      <c r="BK1739" s="2" t="n"/>
      <c r="BL1739" s="2" t="n"/>
      <c r="BM1739" s="2" t="n"/>
      <c r="BN1739" s="2" t="n"/>
      <c r="BO1739" s="2" t="n"/>
      <c r="BP1739" s="143" t="n"/>
      <c r="BV1739" s="144" t="n"/>
      <c r="BW1739" s="143" t="n"/>
      <c r="CG1739" s="144" t="n"/>
      <c r="DU1739" s="144" t="n"/>
      <c r="DV1739" s="2" t="n"/>
      <c r="DW1739" s="2" t="n"/>
      <c r="DX1739" s="2" t="n"/>
      <c r="DY1739" s="2" t="n"/>
      <c r="DZ1739" s="2" t="n"/>
      <c r="EA1739" s="2" t="n"/>
      <c r="EB1739" s="2" t="n"/>
      <c r="EC1739" s="2" t="n"/>
    </row>
    <row r="1740" ht="6.75" customHeight="1" s="118">
      <c r="A1740" s="2" t="n"/>
      <c r="B1740" s="2" t="n"/>
      <c r="C1740" s="2" t="n"/>
      <c r="D1740" s="2" t="n"/>
      <c r="E1740" s="142" t="inlineStr">
        <is>
          <t>ふ り が な</t>
        </is>
      </c>
      <c r="F1740" s="140" t="n"/>
      <c r="G1740" s="140" t="n"/>
      <c r="H1740" s="140" t="n"/>
      <c r="I1740" s="140" t="n"/>
      <c r="J1740" s="140" t="n"/>
      <c r="K1740" s="141" t="n"/>
      <c r="L1740" s="152">
        <f>計算!$C$22</f>
        <v/>
      </c>
      <c r="M1740" s="140" t="n"/>
      <c r="N1740" s="140" t="n"/>
      <c r="O1740" s="140" t="n"/>
      <c r="P1740" s="140" t="n"/>
      <c r="Q1740" s="140" t="n"/>
      <c r="R1740" s="140" t="n"/>
      <c r="S1740" s="140" t="n"/>
      <c r="T1740" s="140" t="n"/>
      <c r="U1740" s="140" t="n"/>
      <c r="V1740" s="140" t="n"/>
      <c r="W1740" s="140" t="n"/>
      <c r="X1740" s="140" t="n"/>
      <c r="Y1740" s="140" t="n"/>
      <c r="Z1740" s="140" t="n"/>
      <c r="AA1740" s="140" t="n"/>
      <c r="AB1740" s="140" t="n"/>
      <c r="AC1740" s="140" t="n"/>
      <c r="AD1740" s="140" t="n"/>
      <c r="AE1740" s="140" t="n"/>
      <c r="AF1740" s="140" t="n"/>
      <c r="AG1740" s="140" t="n"/>
      <c r="AH1740" s="140" t="n"/>
      <c r="AI1740" s="140" t="n"/>
      <c r="AJ1740" s="140" t="n"/>
      <c r="AK1740" s="140" t="n"/>
      <c r="AL1740" s="140" t="n"/>
      <c r="AM1740" s="140" t="n"/>
      <c r="AN1740" s="140" t="n"/>
      <c r="AO1740" s="140" t="n"/>
      <c r="AP1740" s="140" t="n"/>
      <c r="AQ1740" s="140" t="n"/>
      <c r="AR1740" s="140" t="n"/>
      <c r="AS1740" s="140" t="n"/>
      <c r="AT1740" s="141"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43" t="n"/>
      <c r="BV1740" s="144" t="n"/>
      <c r="BW1740" s="143" t="n"/>
      <c r="CG1740" s="144" t="n"/>
      <c r="DU1740" s="144" t="n"/>
      <c r="DV1740" s="2" t="n"/>
      <c r="DW1740" s="2" t="n"/>
      <c r="DX1740" s="2" t="n"/>
      <c r="DY1740" s="2" t="n"/>
      <c r="DZ1740" s="2" t="n"/>
      <c r="EA1740" s="2" t="n"/>
      <c r="EB1740" s="2" t="n"/>
      <c r="EC1740" s="2" t="n"/>
    </row>
    <row r="1741" ht="6.75" customHeight="1" s="118">
      <c r="A1741" s="2" t="n"/>
      <c r="B1741" s="2" t="n"/>
      <c r="C1741" s="2" t="n"/>
      <c r="D1741" s="2" t="n"/>
      <c r="E1741" s="143" t="n"/>
      <c r="K1741" s="144" t="n"/>
      <c r="AT1741" s="144"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43" t="n"/>
      <c r="BV1741" s="144" t="n"/>
      <c r="BW1741" s="143" t="n"/>
      <c r="CG1741" s="144" t="n"/>
      <c r="DU1741" s="144" t="n"/>
      <c r="DV1741" s="2" t="n"/>
      <c r="DW1741" s="2" t="n"/>
      <c r="DX1741" s="2" t="n"/>
      <c r="DY1741" s="2" t="n"/>
      <c r="DZ1741" s="2" t="n"/>
      <c r="EA1741" s="2" t="n"/>
      <c r="EB1741" s="2" t="n"/>
      <c r="EC1741" s="2" t="n"/>
    </row>
    <row r="1742" ht="6.75" customHeight="1" s="118">
      <c r="A1742" s="2" t="n"/>
      <c r="B1742" s="2" t="n"/>
      <c r="C1742" s="2" t="n"/>
      <c r="D1742" s="2" t="n"/>
      <c r="E1742" s="143" t="n"/>
      <c r="K1742" s="144" t="n"/>
      <c r="AT1742" s="144"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43" t="n"/>
      <c r="BV1742" s="144" t="n"/>
      <c r="BW1742" s="143" t="n"/>
      <c r="CG1742" s="144" t="n"/>
      <c r="DU1742" s="144" t="n"/>
      <c r="DV1742" s="2" t="n"/>
      <c r="DW1742" s="2" t="n"/>
      <c r="DX1742" s="2" t="n"/>
      <c r="DY1742" s="2" t="n"/>
      <c r="DZ1742" s="2" t="n"/>
      <c r="EA1742" s="2" t="n"/>
      <c r="EB1742" s="2" t="n"/>
      <c r="EC1742" s="2" t="n"/>
    </row>
    <row r="1743" ht="6.75" customHeight="1" s="118">
      <c r="A1743" s="2" t="n"/>
      <c r="B1743" s="2" t="n"/>
      <c r="C1743" s="2" t="n"/>
      <c r="D1743" s="2" t="n"/>
      <c r="E1743" s="147" t="n"/>
      <c r="F1743" s="148" t="n"/>
      <c r="G1743" s="148" t="n"/>
      <c r="H1743" s="148" t="n"/>
      <c r="I1743" s="148" t="n"/>
      <c r="J1743" s="148" t="n"/>
      <c r="K1743" s="149" t="n"/>
      <c r="L1743" s="148" t="n"/>
      <c r="M1743" s="148" t="n"/>
      <c r="N1743" s="148" t="n"/>
      <c r="O1743" s="148" t="n"/>
      <c r="P1743" s="148" t="n"/>
      <c r="Q1743" s="148" t="n"/>
      <c r="R1743" s="148" t="n"/>
      <c r="S1743" s="148" t="n"/>
      <c r="T1743" s="148" t="n"/>
      <c r="U1743" s="148" t="n"/>
      <c r="V1743" s="148" t="n"/>
      <c r="W1743" s="148" t="n"/>
      <c r="X1743" s="148" t="n"/>
      <c r="Y1743" s="148" t="n"/>
      <c r="Z1743" s="148" t="n"/>
      <c r="AA1743" s="148" t="n"/>
      <c r="AB1743" s="148" t="n"/>
      <c r="AC1743" s="148" t="n"/>
      <c r="AD1743" s="148" t="n"/>
      <c r="AE1743" s="148" t="n"/>
      <c r="AF1743" s="148" t="n"/>
      <c r="AG1743" s="148" t="n"/>
      <c r="AH1743" s="148" t="n"/>
      <c r="AI1743" s="148" t="n"/>
      <c r="AJ1743" s="148" t="n"/>
      <c r="AK1743" s="148" t="n"/>
      <c r="AL1743" s="148" t="n"/>
      <c r="AM1743" s="148" t="n"/>
      <c r="AN1743" s="148" t="n"/>
      <c r="AO1743" s="148" t="n"/>
      <c r="AP1743" s="148" t="n"/>
      <c r="AQ1743" s="148" t="n"/>
      <c r="AR1743" s="148" t="n"/>
      <c r="AS1743" s="148" t="n"/>
      <c r="AT1743" s="149"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43" t="n"/>
      <c r="BV1743" s="144" t="n"/>
      <c r="BW1743" s="143" t="n"/>
      <c r="CG1743" s="144" t="n"/>
      <c r="DU1743" s="144" t="n"/>
      <c r="DV1743" s="2" t="n"/>
      <c r="DW1743" s="2" t="n"/>
      <c r="DX1743" s="2" t="n"/>
      <c r="DY1743" s="2" t="n"/>
      <c r="DZ1743" s="2" t="n"/>
      <c r="EA1743" s="2" t="n"/>
      <c r="EB1743" s="2" t="n"/>
      <c r="EC1743" s="2" t="n"/>
    </row>
    <row r="1744" ht="6.75" customHeight="1" s="118">
      <c r="A1744" s="2" t="n"/>
      <c r="B1744" s="2" t="n"/>
      <c r="C1744" s="2" t="n"/>
      <c r="D1744" s="2" t="n"/>
      <c r="E1744" s="153" t="inlineStr">
        <is>
          <t>名　前</t>
        </is>
      </c>
      <c r="F1744" s="140" t="n"/>
      <c r="G1744" s="140" t="n"/>
      <c r="H1744" s="140" t="n"/>
      <c r="I1744" s="140" t="n"/>
      <c r="J1744" s="140" t="n"/>
      <c r="K1744" s="141" t="n"/>
      <c r="L1744" s="154">
        <f>計算!$B$22</f>
        <v/>
      </c>
      <c r="M1744" s="140" t="n"/>
      <c r="N1744" s="140" t="n"/>
      <c r="O1744" s="140" t="n"/>
      <c r="P1744" s="140" t="n"/>
      <c r="Q1744" s="140" t="n"/>
      <c r="R1744" s="140" t="n"/>
      <c r="S1744" s="140" t="n"/>
      <c r="T1744" s="140" t="n"/>
      <c r="U1744" s="140" t="n"/>
      <c r="V1744" s="140" t="n"/>
      <c r="W1744" s="140" t="n"/>
      <c r="X1744" s="140" t="n"/>
      <c r="Y1744" s="140" t="n"/>
      <c r="Z1744" s="140" t="n"/>
      <c r="AA1744" s="140" t="n"/>
      <c r="AB1744" s="140" t="n"/>
      <c r="AC1744" s="140" t="n"/>
      <c r="AD1744" s="140" t="n"/>
      <c r="AE1744" s="140" t="n"/>
      <c r="AF1744" s="140" t="n"/>
      <c r="AG1744" s="140" t="n"/>
      <c r="AH1744" s="140" t="n"/>
      <c r="AI1744" s="140" t="n"/>
      <c r="AJ1744" s="140" t="n"/>
      <c r="AK1744" s="140" t="n"/>
      <c r="AL1744" s="140" t="n"/>
      <c r="AM1744" s="140" t="n"/>
      <c r="AN1744" s="140" t="n"/>
      <c r="AO1744" s="140" t="n"/>
      <c r="AP1744" s="140" t="n"/>
      <c r="AQ1744" s="140" t="n"/>
      <c r="AR1744" s="140" t="n"/>
      <c r="AS1744" s="140" t="n"/>
      <c r="AT1744" s="141"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43" t="n"/>
      <c r="BV1744" s="144" t="n"/>
      <c r="BW1744" s="143" t="n"/>
      <c r="CG1744" s="144" t="n"/>
      <c r="DU1744" s="144" t="n"/>
      <c r="DV1744" s="2" t="n"/>
      <c r="DW1744" s="2" t="n"/>
      <c r="DX1744" s="2" t="n"/>
      <c r="DY1744" s="2" t="n"/>
      <c r="DZ1744" s="2" t="n"/>
      <c r="EA1744" s="2" t="n"/>
      <c r="EB1744" s="2" t="n"/>
      <c r="EC1744" s="2" t="n"/>
    </row>
    <row r="1745" ht="6.75" customHeight="1" s="118">
      <c r="A1745" s="2" t="n"/>
      <c r="B1745" s="2" t="n"/>
      <c r="C1745" s="2" t="n"/>
      <c r="D1745" s="2" t="n"/>
      <c r="E1745" s="143" t="n"/>
      <c r="K1745" s="144" t="n"/>
      <c r="L1745" s="143" t="n"/>
      <c r="AT1745" s="144" t="n"/>
      <c r="AU1745" s="8" t="n"/>
      <c r="AV1745" s="7" t="n"/>
      <c r="AW1745" s="2" t="n"/>
      <c r="AX1745" s="52" t="inlineStr">
        <is>
          <t>（30×40mm）</t>
        </is>
      </c>
      <c r="BH1745" s="2" t="n"/>
      <c r="BI1745" s="8" t="n"/>
      <c r="BJ1745" s="7" t="n"/>
      <c r="BK1745" s="2" t="n"/>
      <c r="BL1745" s="2" t="n"/>
      <c r="BM1745" s="2" t="n"/>
      <c r="BN1745" s="2" t="n"/>
      <c r="BO1745" s="2" t="n"/>
      <c r="BP1745" s="143" t="n"/>
      <c r="BV1745" s="144" t="n"/>
      <c r="BW1745" s="143" t="n"/>
      <c r="CG1745" s="144" t="n"/>
      <c r="DU1745" s="144" t="n"/>
      <c r="DV1745" s="2" t="n"/>
      <c r="DW1745" s="2" t="n"/>
      <c r="DX1745" s="2" t="n"/>
      <c r="DY1745" s="2" t="n"/>
      <c r="DZ1745" s="2" t="n"/>
      <c r="EA1745" s="2" t="n"/>
      <c r="EB1745" s="2" t="n"/>
      <c r="EC1745" s="2" t="n"/>
    </row>
    <row r="1746" ht="6.75" customHeight="1" s="118">
      <c r="A1746" s="2" t="n"/>
      <c r="B1746" s="2" t="n"/>
      <c r="C1746" s="2" t="n"/>
      <c r="D1746" s="2" t="n"/>
      <c r="E1746" s="143" t="n"/>
      <c r="K1746" s="144" t="n"/>
      <c r="L1746" s="143" t="n"/>
      <c r="AT1746" s="144" t="n"/>
      <c r="AU1746" s="8" t="n"/>
      <c r="AV1746" s="7" t="n"/>
      <c r="AW1746" s="2" t="n"/>
      <c r="BH1746" s="2" t="n"/>
      <c r="BI1746" s="8" t="n"/>
      <c r="BJ1746" s="7" t="n"/>
      <c r="BK1746" s="2" t="n"/>
      <c r="BL1746" s="2" t="n"/>
      <c r="BM1746" s="2" t="n"/>
      <c r="BN1746" s="2" t="n"/>
      <c r="BO1746" s="2" t="n"/>
      <c r="BP1746" s="143" t="n"/>
      <c r="BV1746" s="144" t="n"/>
      <c r="BW1746" s="143" t="n"/>
      <c r="CG1746" s="144" t="n"/>
      <c r="DU1746" s="144" t="n"/>
      <c r="DV1746" s="2" t="n"/>
      <c r="DW1746" s="2" t="n"/>
      <c r="DX1746" s="2" t="n"/>
      <c r="DY1746" s="2" t="n"/>
      <c r="DZ1746" s="2" t="n"/>
      <c r="EA1746" s="2" t="n"/>
      <c r="EB1746" s="2" t="n"/>
      <c r="EC1746" s="2" t="n"/>
    </row>
    <row r="1747" ht="6.75" customHeight="1" s="118">
      <c r="A1747" s="2" t="n"/>
      <c r="B1747" s="2" t="n"/>
      <c r="C1747" s="2" t="n"/>
      <c r="D1747" s="2" t="n"/>
      <c r="E1747" s="143" t="n"/>
      <c r="K1747" s="144" t="n"/>
      <c r="L1747" s="143" t="n"/>
      <c r="AT1747" s="144"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43" t="n"/>
      <c r="BV1747" s="144" t="n"/>
      <c r="BW1747" s="143" t="n"/>
      <c r="CG1747" s="144" t="n"/>
      <c r="DU1747" s="144" t="n"/>
      <c r="DV1747" s="2" t="n"/>
      <c r="DW1747" s="2" t="n"/>
      <c r="DX1747" s="2" t="n"/>
      <c r="DY1747" s="2" t="n"/>
      <c r="DZ1747" s="2" t="n"/>
      <c r="EA1747" s="2" t="n"/>
      <c r="EB1747" s="2" t="n"/>
      <c r="EC1747" s="2" t="n"/>
    </row>
    <row r="1748" ht="6.75" customHeight="1" s="118">
      <c r="A1748" s="2" t="n"/>
      <c r="B1748" s="2" t="n"/>
      <c r="C1748" s="2" t="n"/>
      <c r="D1748" s="2" t="n"/>
      <c r="E1748" s="143" t="n"/>
      <c r="K1748" s="144" t="n"/>
      <c r="L1748" s="143" t="n"/>
      <c r="AT1748" s="144"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43" t="n"/>
      <c r="BV1748" s="144" t="n"/>
      <c r="BW1748" s="143" t="n"/>
      <c r="CG1748" s="144" t="n"/>
      <c r="DU1748" s="144" t="n"/>
      <c r="DV1748" s="2" t="n"/>
      <c r="DW1748" s="2" t="n"/>
      <c r="DX1748" s="2" t="n"/>
      <c r="DY1748" s="2" t="n"/>
      <c r="DZ1748" s="2" t="n"/>
      <c r="EA1748" s="2" t="n"/>
      <c r="EB1748" s="2" t="n"/>
      <c r="EC1748" s="2" t="n"/>
    </row>
    <row r="1749" ht="4.5" customHeight="1" s="118">
      <c r="A1749" s="2" t="n"/>
      <c r="B1749" s="2" t="n"/>
      <c r="C1749" s="2" t="n"/>
      <c r="D1749" s="2" t="n"/>
      <c r="E1749" s="147" t="n"/>
      <c r="F1749" s="148" t="n"/>
      <c r="G1749" s="148" t="n"/>
      <c r="H1749" s="148" t="n"/>
      <c r="I1749" s="148" t="n"/>
      <c r="J1749" s="148" t="n"/>
      <c r="K1749" s="149" t="n"/>
      <c r="L1749" s="147" t="n"/>
      <c r="M1749" s="148" t="n"/>
      <c r="N1749" s="148" t="n"/>
      <c r="O1749" s="148" t="n"/>
      <c r="P1749" s="148" t="n"/>
      <c r="Q1749" s="148" t="n"/>
      <c r="R1749" s="148" t="n"/>
      <c r="S1749" s="148" t="n"/>
      <c r="T1749" s="148" t="n"/>
      <c r="U1749" s="148" t="n"/>
      <c r="V1749" s="148" t="n"/>
      <c r="W1749" s="148" t="n"/>
      <c r="X1749" s="148" t="n"/>
      <c r="Y1749" s="148" t="n"/>
      <c r="Z1749" s="148" t="n"/>
      <c r="AA1749" s="148" t="n"/>
      <c r="AB1749" s="148" t="n"/>
      <c r="AC1749" s="148" t="n"/>
      <c r="AD1749" s="148" t="n"/>
      <c r="AE1749" s="148" t="n"/>
      <c r="AF1749" s="148" t="n"/>
      <c r="AG1749" s="148" t="n"/>
      <c r="AH1749" s="148" t="n"/>
      <c r="AI1749" s="148" t="n"/>
      <c r="AJ1749" s="148" t="n"/>
      <c r="AK1749" s="148" t="n"/>
      <c r="AL1749" s="148" t="n"/>
      <c r="AM1749" s="148" t="n"/>
      <c r="AN1749" s="148" t="n"/>
      <c r="AO1749" s="148" t="n"/>
      <c r="AP1749" s="148" t="n"/>
      <c r="AQ1749" s="148" t="n"/>
      <c r="AR1749" s="148" t="n"/>
      <c r="AS1749" s="148" t="n"/>
      <c r="AT1749" s="149"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43" t="n"/>
      <c r="BV1749" s="144" t="n"/>
      <c r="BW1749" s="143" t="n"/>
      <c r="CG1749" s="144" t="n"/>
      <c r="DU1749" s="144" t="n"/>
      <c r="DV1749" s="2" t="n"/>
      <c r="DW1749" s="2" t="n"/>
      <c r="DX1749" s="2" t="n"/>
      <c r="DY1749" s="2" t="n"/>
      <c r="DZ1749" s="2" t="n"/>
      <c r="EA1749" s="2" t="n"/>
      <c r="EB1749" s="2" t="n"/>
      <c r="EC1749" s="2" t="n"/>
    </row>
    <row r="1750" ht="6.75" customHeight="1" s="118">
      <c r="A1750" s="2" t="n"/>
      <c r="B1750" s="2" t="n"/>
      <c r="C1750" s="2" t="n"/>
      <c r="D1750" s="2" t="n"/>
      <c r="E1750" s="153" t="inlineStr">
        <is>
          <t>生年月日</t>
        </is>
      </c>
      <c r="F1750" s="140" t="n"/>
      <c r="G1750" s="140" t="n"/>
      <c r="H1750" s="140" t="n"/>
      <c r="I1750" s="140" t="n"/>
      <c r="J1750" s="140" t="n"/>
      <c r="K1750" s="141" t="n"/>
      <c r="L1750" s="155" t="inlineStr">
        <is>
          <t>昭和 ・ 平成</t>
        </is>
      </c>
      <c r="M1750" s="140" t="n"/>
      <c r="N1750" s="140" t="n"/>
      <c r="O1750" s="140" t="n"/>
      <c r="P1750" s="140" t="n"/>
      <c r="Q1750" s="140" t="n"/>
      <c r="R1750" s="140" t="n"/>
      <c r="S1750" s="140" t="n"/>
      <c r="T1750" s="140" t="n"/>
      <c r="U1750" s="140" t="n"/>
      <c r="V1750" s="156">
        <f>計算!$D$22</f>
        <v/>
      </c>
      <c r="W1750" s="140" t="n"/>
      <c r="X1750" s="157" t="inlineStr">
        <is>
          <t>年</t>
        </is>
      </c>
      <c r="Y1750" s="140" t="n"/>
      <c r="Z1750" s="158">
        <f>計算!$E$22</f>
        <v/>
      </c>
      <c r="AA1750" s="140" t="n"/>
      <c r="AB1750" s="140" t="n"/>
      <c r="AC1750" s="157" t="inlineStr">
        <is>
          <t>月</t>
        </is>
      </c>
      <c r="AD1750" s="140" t="n"/>
      <c r="AE1750" s="158">
        <f>計算!$F$22</f>
        <v/>
      </c>
      <c r="AF1750" s="140" t="n"/>
      <c r="AG1750" s="140" t="n"/>
      <c r="AH1750" s="157" t="inlineStr">
        <is>
          <t>日　生 （満</t>
        </is>
      </c>
      <c r="AI1750" s="140" t="n"/>
      <c r="AJ1750" s="140" t="n"/>
      <c r="AK1750" s="140" t="n"/>
      <c r="AL1750" s="140" t="n"/>
      <c r="AM1750" s="140" t="n"/>
      <c r="AN1750" s="140" t="n"/>
      <c r="AO1750" s="140" t="n"/>
      <c r="AP1750" s="159">
        <f>計算!$G$22</f>
        <v/>
      </c>
      <c r="AQ1750" s="140" t="n"/>
      <c r="AR1750" s="160" t="inlineStr">
        <is>
          <t>歳）</t>
        </is>
      </c>
      <c r="AS1750" s="140" t="n"/>
      <c r="AT1750" s="141"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43" t="n"/>
      <c r="BV1750" s="144" t="n"/>
      <c r="BW1750" s="143" t="n"/>
      <c r="CG1750" s="144" t="n"/>
      <c r="DU1750" s="144" t="n"/>
      <c r="DV1750" s="2" t="n"/>
      <c r="DW1750" s="2" t="n"/>
      <c r="DX1750" s="2" t="n"/>
      <c r="DY1750" s="2" t="n"/>
      <c r="DZ1750" s="2" t="n"/>
      <c r="EA1750" s="2" t="n"/>
      <c r="EB1750" s="2" t="n"/>
      <c r="EC1750" s="2" t="n"/>
    </row>
    <row r="1751" ht="6.75" customHeight="1" s="118">
      <c r="A1751" s="2" t="n"/>
      <c r="B1751" s="2" t="n"/>
      <c r="C1751" s="2" t="n"/>
      <c r="D1751" s="2" t="n"/>
      <c r="E1751" s="143" t="n"/>
      <c r="K1751" s="144" t="n"/>
      <c r="L1751" s="143" t="n"/>
      <c r="AT1751" s="144"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43" t="n"/>
      <c r="BV1751" s="144" t="n"/>
      <c r="BW1751" s="143" t="n"/>
      <c r="CG1751" s="144" t="n"/>
      <c r="DU1751" s="144" t="n"/>
      <c r="DV1751" s="2" t="n"/>
      <c r="DW1751" s="2" t="n"/>
      <c r="DX1751" s="2" t="n"/>
      <c r="DY1751" s="2" t="n"/>
      <c r="DZ1751" s="2" t="n"/>
      <c r="EA1751" s="2" t="n"/>
      <c r="EB1751" s="2" t="n"/>
      <c r="EC1751" s="2" t="n"/>
    </row>
    <row r="1752" ht="6.75" customHeight="1" s="118">
      <c r="A1752" s="2" t="n"/>
      <c r="B1752" s="2" t="n"/>
      <c r="C1752" s="2" t="n"/>
      <c r="D1752" s="2" t="n"/>
      <c r="E1752" s="143" t="n"/>
      <c r="K1752" s="144" t="n"/>
      <c r="L1752" s="143" t="n"/>
      <c r="AT1752" s="144"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43" t="n"/>
      <c r="BV1752" s="144" t="n"/>
      <c r="BW1752" s="143" t="n"/>
      <c r="CG1752" s="144" t="n"/>
      <c r="DU1752" s="144" t="n"/>
      <c r="DV1752" s="2" t="n"/>
      <c r="DW1752" s="2" t="n"/>
      <c r="DX1752" s="2" t="n"/>
      <c r="DY1752" s="2" t="n"/>
      <c r="DZ1752" s="2" t="n"/>
      <c r="EA1752" s="2" t="n"/>
      <c r="EB1752" s="2" t="n"/>
      <c r="EC1752" s="2" t="n"/>
    </row>
    <row r="1753" ht="3.75" customHeight="1" s="118">
      <c r="A1753" s="2" t="n"/>
      <c r="B1753" s="2" t="n"/>
      <c r="C1753" s="2" t="n"/>
      <c r="D1753" s="2" t="n"/>
      <c r="E1753" s="147" t="n"/>
      <c r="F1753" s="148" t="n"/>
      <c r="G1753" s="148" t="n"/>
      <c r="H1753" s="148" t="n"/>
      <c r="I1753" s="148" t="n"/>
      <c r="J1753" s="148" t="n"/>
      <c r="K1753" s="149" t="n"/>
      <c r="L1753" s="147" t="n"/>
      <c r="M1753" s="148" t="n"/>
      <c r="N1753" s="148" t="n"/>
      <c r="O1753" s="148" t="n"/>
      <c r="P1753" s="148" t="n"/>
      <c r="Q1753" s="148" t="n"/>
      <c r="R1753" s="148" t="n"/>
      <c r="S1753" s="148" t="n"/>
      <c r="T1753" s="148" t="n"/>
      <c r="U1753" s="148" t="n"/>
      <c r="X1753" s="148" t="n"/>
      <c r="Y1753" s="148" t="n"/>
      <c r="AC1753" s="148" t="n"/>
      <c r="AD1753" s="148" t="n"/>
      <c r="AH1753" s="148" t="n"/>
      <c r="AI1753" s="148" t="n"/>
      <c r="AJ1753" s="148" t="n"/>
      <c r="AK1753" s="148" t="n"/>
      <c r="AL1753" s="148" t="n"/>
      <c r="AM1753" s="148" t="n"/>
      <c r="AN1753" s="148" t="n"/>
      <c r="AO1753" s="148" t="n"/>
      <c r="AP1753" s="148" t="n"/>
      <c r="AQ1753" s="148" t="n"/>
      <c r="AR1753" s="148" t="n"/>
      <c r="AS1753" s="148" t="n"/>
      <c r="AT1753" s="149"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43" t="n"/>
      <c r="BV1753" s="144" t="n"/>
      <c r="BW1753" s="143" t="n"/>
      <c r="CG1753" s="144" t="n"/>
      <c r="DU1753" s="144" t="n"/>
      <c r="DV1753" s="2" t="n"/>
      <c r="DW1753" s="2" t="n"/>
      <c r="DX1753" s="2" t="n"/>
      <c r="DY1753" s="2" t="n"/>
      <c r="DZ1753" s="2" t="n"/>
      <c r="EA1753" s="2" t="n"/>
      <c r="EB1753" s="2" t="n"/>
      <c r="EC1753" s="2" t="n"/>
    </row>
    <row r="1754" ht="6.75" customHeight="1" s="118">
      <c r="A1754" s="2" t="n"/>
      <c r="B1754" s="2" t="n"/>
      <c r="C1754" s="2" t="n"/>
      <c r="D1754" s="2" t="n"/>
      <c r="E1754" s="161" t="inlineStr">
        <is>
          <t>ふ り が な</t>
        </is>
      </c>
      <c r="F1754" s="140" t="n"/>
      <c r="G1754" s="140" t="n"/>
      <c r="H1754" s="140" t="n"/>
      <c r="I1754" s="140" t="n"/>
      <c r="J1754" s="140" t="n"/>
      <c r="K1754" s="141" t="n"/>
      <c r="L1754" s="162">
        <f>計算!$J$22</f>
        <v/>
      </c>
      <c r="M1754" s="140" t="n"/>
      <c r="N1754" s="140" t="n"/>
      <c r="O1754" s="140" t="n"/>
      <c r="P1754" s="140" t="n"/>
      <c r="Q1754" s="140" t="n"/>
      <c r="R1754" s="140" t="n"/>
      <c r="S1754" s="140" t="n"/>
      <c r="T1754" s="140" t="n"/>
      <c r="U1754" s="140" t="n"/>
      <c r="V1754" s="140" t="n"/>
      <c r="W1754" s="140" t="n"/>
      <c r="X1754" s="140" t="n"/>
      <c r="Y1754" s="140" t="n"/>
      <c r="Z1754" s="140" t="n"/>
      <c r="AA1754" s="140" t="n"/>
      <c r="AB1754" s="140" t="n"/>
      <c r="AC1754" s="140" t="n"/>
      <c r="AD1754" s="140" t="n"/>
      <c r="AE1754" s="140" t="n"/>
      <c r="AF1754" s="140" t="n"/>
      <c r="AG1754" s="140" t="n"/>
      <c r="AH1754" s="140" t="n"/>
      <c r="AI1754" s="140" t="n"/>
      <c r="AJ1754" s="140" t="n"/>
      <c r="AK1754" s="140" t="n"/>
      <c r="AL1754" s="140" t="n"/>
      <c r="AM1754" s="140" t="n"/>
      <c r="AN1754" s="140" t="n"/>
      <c r="AO1754" s="140" t="n"/>
      <c r="AP1754" s="140" t="n"/>
      <c r="AQ1754" s="140" t="n"/>
      <c r="AR1754" s="140" t="n"/>
      <c r="AS1754" s="140" t="n"/>
      <c r="AT1754" s="140" t="n"/>
      <c r="AU1754" s="140" t="n"/>
      <c r="AV1754" s="140" t="n"/>
      <c r="AW1754" s="140" t="n"/>
      <c r="AX1754" s="140" t="n"/>
      <c r="AY1754" s="140" t="n"/>
      <c r="AZ1754" s="140" t="n"/>
      <c r="BA1754" s="140" t="n"/>
      <c r="BB1754" s="140" t="n"/>
      <c r="BC1754" s="140" t="n"/>
      <c r="BD1754" s="140" t="n"/>
      <c r="BE1754" s="140" t="n"/>
      <c r="BF1754" s="140" t="n"/>
      <c r="BG1754" s="140" t="n"/>
      <c r="BH1754" s="140" t="n"/>
      <c r="BI1754" s="141" t="n"/>
      <c r="BJ1754" s="2" t="n"/>
      <c r="BK1754" s="2" t="n"/>
      <c r="BL1754" s="2" t="n"/>
      <c r="BM1754" s="2" t="n"/>
      <c r="BN1754" s="2" t="n"/>
      <c r="BO1754" s="2" t="n"/>
      <c r="BP1754" s="143" t="n"/>
      <c r="BV1754" s="144" t="n"/>
      <c r="BW1754" s="143" t="n"/>
      <c r="CG1754" s="144" t="n"/>
      <c r="DU1754" s="144" t="n"/>
      <c r="DV1754" s="2" t="n"/>
      <c r="DW1754" s="2" t="n"/>
      <c r="DX1754" s="2" t="n"/>
      <c r="DY1754" s="2" t="n"/>
      <c r="DZ1754" s="2" t="n"/>
      <c r="EA1754" s="2" t="n"/>
      <c r="EB1754" s="2" t="n"/>
      <c r="EC1754" s="2" t="n"/>
    </row>
    <row r="1755" ht="6.75" customHeight="1" s="118">
      <c r="A1755" s="2" t="n"/>
      <c r="B1755" s="2" t="n"/>
      <c r="C1755" s="2" t="n"/>
      <c r="D1755" s="2" t="n"/>
      <c r="E1755" s="143" t="n"/>
      <c r="K1755" s="144" t="n"/>
      <c r="BI1755" s="144" t="n"/>
      <c r="BJ1755" s="2" t="n"/>
      <c r="BK1755" s="2" t="n"/>
      <c r="BL1755" s="2" t="n"/>
      <c r="BM1755" s="2" t="n"/>
      <c r="BN1755" s="2" t="n"/>
      <c r="BO1755" s="2" t="n"/>
      <c r="BP1755" s="143" t="n"/>
      <c r="BV1755" s="144" t="n"/>
      <c r="BW1755" s="143" t="n"/>
      <c r="CG1755" s="144" t="n"/>
      <c r="DU1755" s="144" t="n"/>
      <c r="DV1755" s="2" t="n"/>
      <c r="DW1755" s="2" t="n"/>
      <c r="DX1755" s="2" t="n"/>
      <c r="DY1755" s="2" t="n"/>
      <c r="DZ1755" s="2" t="n"/>
      <c r="EA1755" s="2" t="n"/>
      <c r="EB1755" s="2" t="n"/>
      <c r="EC1755" s="2" t="n"/>
    </row>
    <row r="1756" ht="6.75" customHeight="1" s="118">
      <c r="A1756" s="2" t="n"/>
      <c r="B1756" s="2" t="n"/>
      <c r="C1756" s="2" t="n"/>
      <c r="D1756" s="2" t="n"/>
      <c r="E1756" s="163" t="n"/>
      <c r="F1756" s="164" t="n"/>
      <c r="G1756" s="164" t="n"/>
      <c r="H1756" s="164" t="n"/>
      <c r="I1756" s="164" t="n"/>
      <c r="J1756" s="164" t="n"/>
      <c r="K1756" s="165" t="n"/>
      <c r="L1756" s="164" t="n"/>
      <c r="M1756" s="164" t="n"/>
      <c r="N1756" s="164" t="n"/>
      <c r="O1756" s="164" t="n"/>
      <c r="P1756" s="164" t="n"/>
      <c r="Q1756" s="164" t="n"/>
      <c r="R1756" s="164" t="n"/>
      <c r="S1756" s="164" t="n"/>
      <c r="T1756" s="164" t="n"/>
      <c r="U1756" s="164" t="n"/>
      <c r="V1756" s="164" t="n"/>
      <c r="W1756" s="164" t="n"/>
      <c r="X1756" s="164" t="n"/>
      <c r="Y1756" s="164" t="n"/>
      <c r="Z1756" s="164" t="n"/>
      <c r="AA1756" s="164" t="n"/>
      <c r="AB1756" s="164" t="n"/>
      <c r="AC1756" s="164" t="n"/>
      <c r="AD1756" s="164" t="n"/>
      <c r="AE1756" s="164" t="n"/>
      <c r="AF1756" s="164" t="n"/>
      <c r="AG1756" s="164" t="n"/>
      <c r="AH1756" s="164" t="n"/>
      <c r="AI1756" s="164" t="n"/>
      <c r="AJ1756" s="164" t="n"/>
      <c r="AK1756" s="164" t="n"/>
      <c r="AL1756" s="164" t="n"/>
      <c r="AM1756" s="164" t="n"/>
      <c r="AN1756" s="164" t="n"/>
      <c r="AO1756" s="164" t="n"/>
      <c r="AP1756" s="164" t="n"/>
      <c r="AQ1756" s="164" t="n"/>
      <c r="AR1756" s="164" t="n"/>
      <c r="AS1756" s="164" t="n"/>
      <c r="AT1756" s="164" t="n"/>
      <c r="AU1756" s="164" t="n"/>
      <c r="AV1756" s="164" t="n"/>
      <c r="AW1756" s="164" t="n"/>
      <c r="AX1756" s="164" t="n"/>
      <c r="AY1756" s="164" t="n"/>
      <c r="AZ1756" s="164" t="n"/>
      <c r="BA1756" s="164" t="n"/>
      <c r="BB1756" s="164" t="n"/>
      <c r="BC1756" s="164" t="n"/>
      <c r="BD1756" s="164" t="n"/>
      <c r="BE1756" s="164" t="n"/>
      <c r="BF1756" s="164" t="n"/>
      <c r="BG1756" s="164" t="n"/>
      <c r="BH1756" s="164" t="n"/>
      <c r="BI1756" s="165" t="n"/>
      <c r="BJ1756" s="2" t="n"/>
      <c r="BK1756" s="2" t="n"/>
      <c r="BL1756" s="2" t="n"/>
      <c r="BM1756" s="2" t="n"/>
      <c r="BN1756" s="2" t="n"/>
      <c r="BO1756" s="2" t="n"/>
      <c r="BP1756" s="143" t="n"/>
      <c r="BV1756" s="144" t="n"/>
      <c r="BW1756" s="143" t="n"/>
      <c r="CG1756" s="144" t="n"/>
      <c r="DU1756" s="144" t="n"/>
      <c r="DV1756" s="2" t="n"/>
      <c r="DW1756" s="2" t="n"/>
      <c r="DX1756" s="2" t="n"/>
      <c r="DY1756" s="2" t="n"/>
      <c r="DZ1756" s="2" t="n"/>
      <c r="EA1756" s="2" t="n"/>
      <c r="EB1756" s="2" t="n"/>
      <c r="EC1756" s="2" t="n"/>
    </row>
    <row r="1757" ht="6.75" customHeight="1" s="118">
      <c r="A1757" s="2" t="n"/>
      <c r="B1757" s="2" t="n"/>
      <c r="C1757" s="2" t="n"/>
      <c r="D1757" s="2" t="n"/>
      <c r="E1757" s="166" t="inlineStr">
        <is>
          <t>現住所</t>
        </is>
      </c>
      <c r="F1757" s="167" t="n"/>
      <c r="G1757" s="167" t="n"/>
      <c r="H1757" s="167" t="n"/>
      <c r="I1757" s="167" t="n"/>
      <c r="J1757" s="167" t="n"/>
      <c r="K1757" s="168" t="n"/>
      <c r="L1757" s="107" t="inlineStr">
        <is>
          <t>〒</t>
        </is>
      </c>
      <c r="M1757" s="167" t="n"/>
      <c r="N1757" s="167" t="n"/>
      <c r="O1757" s="167" t="n"/>
      <c r="P1757" s="169">
        <f>計算!$H$22</f>
        <v/>
      </c>
      <c r="Q1757" s="167" t="n"/>
      <c r="R1757" s="167" t="n"/>
      <c r="S1757" s="167" t="n"/>
      <c r="T1757" s="167" t="n"/>
      <c r="U1757" s="167" t="n"/>
      <c r="V1757" s="167" t="n"/>
      <c r="W1757" s="167" t="n"/>
      <c r="X1757" s="167" t="n"/>
      <c r="Y1757" s="167" t="n"/>
      <c r="Z1757" s="167" t="n"/>
      <c r="AA1757" s="167" t="n"/>
      <c r="AB1757" s="167" t="n"/>
      <c r="AC1757" s="167" t="n"/>
      <c r="AD1757" s="167" t="n"/>
      <c r="AE1757" s="167" t="n"/>
      <c r="AF1757" s="167" t="n"/>
      <c r="AG1757" s="167" t="n"/>
      <c r="AH1757" s="167" t="n"/>
      <c r="AI1757" s="167" t="n"/>
      <c r="AJ1757" s="167"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43" t="n"/>
      <c r="BV1757" s="144" t="n"/>
      <c r="BW1757" s="143" t="n"/>
      <c r="CG1757" s="144" t="n"/>
      <c r="DU1757" s="144" t="n"/>
      <c r="DV1757" s="2" t="n"/>
      <c r="DW1757" s="2" t="n"/>
      <c r="DX1757" s="2" t="n"/>
      <c r="DY1757" s="2" t="n"/>
      <c r="DZ1757" s="2" t="n"/>
      <c r="EA1757" s="2" t="n"/>
      <c r="EB1757" s="2" t="n"/>
      <c r="EC1757" s="2" t="n"/>
    </row>
    <row r="1758" ht="4.5" customHeight="1" s="118">
      <c r="A1758" s="2" t="n"/>
      <c r="B1758" s="2" t="n"/>
      <c r="C1758" s="2" t="n"/>
      <c r="D1758" s="2" t="n"/>
      <c r="E1758" s="143" t="n"/>
      <c r="K1758" s="144" t="n"/>
      <c r="L1758" s="143"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47" t="n"/>
      <c r="BQ1758" s="148" t="n"/>
      <c r="BR1758" s="148" t="n"/>
      <c r="BS1758" s="148" t="n"/>
      <c r="BT1758" s="148" t="n"/>
      <c r="BU1758" s="148" t="n"/>
      <c r="BV1758" s="149" t="n"/>
      <c r="BW1758" s="147" t="n"/>
      <c r="BX1758" s="148" t="n"/>
      <c r="BY1758" s="148" t="n"/>
      <c r="BZ1758" s="148" t="n"/>
      <c r="CA1758" s="148" t="n"/>
      <c r="CB1758" s="148" t="n"/>
      <c r="CC1758" s="148" t="n"/>
      <c r="CD1758" s="148" t="n"/>
      <c r="CE1758" s="148" t="n"/>
      <c r="CF1758" s="148" t="n"/>
      <c r="CG1758" s="149" t="n"/>
      <c r="DU1758" s="144" t="n"/>
      <c r="DV1758" s="2" t="n"/>
      <c r="DW1758" s="2" t="n"/>
      <c r="DX1758" s="2" t="n"/>
      <c r="DY1758" s="2" t="n"/>
      <c r="DZ1758" s="2" t="n"/>
      <c r="EA1758" s="2" t="n"/>
      <c r="EB1758" s="2" t="n"/>
      <c r="EC1758" s="2" t="n"/>
    </row>
    <row r="1759" ht="6.75" customHeight="1" s="118">
      <c r="A1759" s="2" t="n"/>
      <c r="B1759" s="2" t="n"/>
      <c r="C1759" s="2" t="n"/>
      <c r="D1759" s="2" t="n"/>
      <c r="E1759" s="143" t="n"/>
      <c r="K1759" s="144" t="n"/>
      <c r="L1759" s="143"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0" t="inlineStr">
        <is>
          <t>校内外の諸活動</t>
        </is>
      </c>
      <c r="BQ1759" s="140" t="n"/>
      <c r="BR1759" s="140" t="n"/>
      <c r="BS1759" s="140" t="n"/>
      <c r="BT1759" s="140" t="n"/>
      <c r="BU1759" s="140" t="n"/>
      <c r="BV1759" s="141" t="n"/>
      <c r="BW1759" s="171">
        <f>計算!$AQ$22</f>
        <v/>
      </c>
      <c r="BX1759" s="140" t="n"/>
      <c r="BY1759" s="140" t="n"/>
      <c r="BZ1759" s="140" t="n"/>
      <c r="CA1759" s="140" t="n"/>
      <c r="CB1759" s="140" t="n"/>
      <c r="CC1759" s="140" t="n"/>
      <c r="CD1759" s="140" t="n"/>
      <c r="CE1759" s="140" t="n"/>
      <c r="CF1759" s="140" t="n"/>
      <c r="CG1759" s="140" t="n"/>
      <c r="CH1759" s="140" t="n"/>
      <c r="CI1759" s="140" t="n"/>
      <c r="CJ1759" s="140" t="n"/>
      <c r="CK1759" s="140" t="n"/>
      <c r="CL1759" s="140" t="n"/>
      <c r="CM1759" s="140" t="n"/>
      <c r="CN1759" s="140" t="n"/>
      <c r="CO1759" s="140" t="n"/>
      <c r="CP1759" s="140" t="n"/>
      <c r="CQ1759" s="140" t="n"/>
      <c r="CR1759" s="140" t="n"/>
      <c r="CS1759" s="140" t="n"/>
      <c r="CT1759" s="140" t="n"/>
      <c r="CU1759" s="140" t="n"/>
      <c r="CV1759" s="140" t="n"/>
      <c r="CW1759" s="140" t="n"/>
      <c r="CX1759" s="140" t="n"/>
      <c r="CY1759" s="140" t="n"/>
      <c r="CZ1759" s="140" t="n"/>
      <c r="DA1759" s="140" t="n"/>
      <c r="DB1759" s="140" t="n"/>
      <c r="DC1759" s="140" t="n"/>
      <c r="DD1759" s="140" t="n"/>
      <c r="DE1759" s="140" t="n"/>
      <c r="DF1759" s="140" t="n"/>
      <c r="DG1759" s="140" t="n"/>
      <c r="DH1759" s="140" t="n"/>
      <c r="DI1759" s="140" t="n"/>
      <c r="DJ1759" s="140" t="n"/>
      <c r="DK1759" s="140" t="n"/>
      <c r="DL1759" s="140" t="n"/>
      <c r="DM1759" s="140" t="n"/>
      <c r="DN1759" s="140" t="n"/>
      <c r="DO1759" s="140" t="n"/>
      <c r="DP1759" s="140" t="n"/>
      <c r="DQ1759" s="140" t="n"/>
      <c r="DR1759" s="140" t="n"/>
      <c r="DS1759" s="140" t="n"/>
      <c r="DT1759" s="140" t="n"/>
      <c r="DU1759" s="141" t="n"/>
      <c r="DV1759" s="7" t="n"/>
      <c r="DW1759" s="2" t="n"/>
      <c r="DX1759" s="2" t="n"/>
      <c r="DY1759" s="2" t="n"/>
      <c r="DZ1759" s="2" t="n"/>
      <c r="EA1759" s="2" t="n"/>
      <c r="EB1759" s="2" t="n"/>
      <c r="EC1759" s="2" t="n"/>
    </row>
    <row r="1760" ht="6.75" customHeight="1" s="118">
      <c r="A1760" s="2" t="n"/>
      <c r="B1760" s="2" t="n"/>
      <c r="C1760" s="2" t="n"/>
      <c r="D1760" s="2" t="n"/>
      <c r="E1760" s="143" t="n"/>
      <c r="K1760" s="144" t="n"/>
      <c r="L1760" s="172">
        <f>計算!$I$22</f>
        <v/>
      </c>
      <c r="BI1760" s="144" t="n"/>
      <c r="BJ1760" s="2" t="n"/>
      <c r="BK1760" s="2" t="n"/>
      <c r="BL1760" s="2" t="n"/>
      <c r="BM1760" s="2" t="n"/>
      <c r="BN1760" s="2" t="n"/>
      <c r="BO1760" s="2" t="n"/>
      <c r="BP1760" s="143" t="n"/>
      <c r="BV1760" s="144" t="n"/>
      <c r="DU1760" s="144" t="n"/>
      <c r="DV1760" s="7" t="n"/>
      <c r="DW1760" s="2" t="n"/>
      <c r="DX1760" s="2" t="n"/>
      <c r="DY1760" s="2" t="n"/>
      <c r="DZ1760" s="2" t="n"/>
      <c r="EA1760" s="2" t="n"/>
      <c r="EB1760" s="2" t="n"/>
      <c r="EC1760" s="2" t="n"/>
    </row>
    <row r="1761" ht="6.75" customHeight="1" s="118">
      <c r="A1761" s="2" t="n"/>
      <c r="B1761" s="2" t="n"/>
      <c r="C1761" s="2" t="n"/>
      <c r="D1761" s="2" t="n"/>
      <c r="E1761" s="143" t="n"/>
      <c r="K1761" s="144" t="n"/>
      <c r="L1761" s="143" t="n"/>
      <c r="BI1761" s="144" t="n"/>
      <c r="BJ1761" s="2" t="n"/>
      <c r="BK1761" s="2" t="n"/>
      <c r="BL1761" s="2" t="n"/>
      <c r="BM1761" s="2" t="n"/>
      <c r="BN1761" s="2" t="n"/>
      <c r="BO1761" s="2" t="n"/>
      <c r="BP1761" s="143" t="n"/>
      <c r="BV1761" s="144" t="n"/>
      <c r="DU1761" s="144" t="n"/>
      <c r="DV1761" s="7" t="n"/>
      <c r="DW1761" s="2" t="n"/>
      <c r="DX1761" s="2" t="n"/>
      <c r="DY1761" s="2" t="n"/>
      <c r="DZ1761" s="2" t="n"/>
      <c r="EA1761" s="2" t="n"/>
      <c r="EB1761" s="2" t="n"/>
      <c r="EC1761" s="2" t="n"/>
    </row>
    <row r="1762" ht="6.75" customHeight="1" s="118">
      <c r="A1762" s="2" t="n"/>
      <c r="B1762" s="2" t="n"/>
      <c r="C1762" s="2" t="n"/>
      <c r="D1762" s="2" t="n"/>
      <c r="E1762" s="147" t="n"/>
      <c r="F1762" s="148" t="n"/>
      <c r="G1762" s="148" t="n"/>
      <c r="H1762" s="148" t="n"/>
      <c r="I1762" s="148" t="n"/>
      <c r="J1762" s="148" t="n"/>
      <c r="K1762" s="149" t="n"/>
      <c r="L1762" s="147" t="n"/>
      <c r="M1762" s="148" t="n"/>
      <c r="N1762" s="148" t="n"/>
      <c r="O1762" s="148" t="n"/>
      <c r="P1762" s="148" t="n"/>
      <c r="Q1762" s="148" t="n"/>
      <c r="R1762" s="148" t="n"/>
      <c r="S1762" s="148" t="n"/>
      <c r="T1762" s="148" t="n"/>
      <c r="U1762" s="148" t="n"/>
      <c r="V1762" s="148" t="n"/>
      <c r="W1762" s="148" t="n"/>
      <c r="X1762" s="148" t="n"/>
      <c r="Y1762" s="148" t="n"/>
      <c r="Z1762" s="148" t="n"/>
      <c r="AA1762" s="148" t="n"/>
      <c r="AB1762" s="148" t="n"/>
      <c r="AC1762" s="148" t="n"/>
      <c r="AD1762" s="148" t="n"/>
      <c r="AE1762" s="148" t="n"/>
      <c r="AF1762" s="148" t="n"/>
      <c r="AG1762" s="148" t="n"/>
      <c r="AH1762" s="148" t="n"/>
      <c r="AI1762" s="148" t="n"/>
      <c r="AJ1762" s="148" t="n"/>
      <c r="AK1762" s="148" t="n"/>
      <c r="AL1762" s="148" t="n"/>
      <c r="AM1762" s="148" t="n"/>
      <c r="AN1762" s="148" t="n"/>
      <c r="AO1762" s="148" t="n"/>
      <c r="AP1762" s="148" t="n"/>
      <c r="AQ1762" s="148" t="n"/>
      <c r="AR1762" s="148" t="n"/>
      <c r="AS1762" s="148" t="n"/>
      <c r="AT1762" s="148" t="n"/>
      <c r="AU1762" s="148" t="n"/>
      <c r="AV1762" s="148" t="n"/>
      <c r="AW1762" s="148" t="n"/>
      <c r="AX1762" s="148" t="n"/>
      <c r="AY1762" s="148" t="n"/>
      <c r="AZ1762" s="148" t="n"/>
      <c r="BA1762" s="148" t="n"/>
      <c r="BB1762" s="148" t="n"/>
      <c r="BC1762" s="148" t="n"/>
      <c r="BD1762" s="148" t="n"/>
      <c r="BE1762" s="148" t="n"/>
      <c r="BF1762" s="148" t="n"/>
      <c r="BG1762" s="148" t="n"/>
      <c r="BH1762" s="148" t="n"/>
      <c r="BI1762" s="149" t="n"/>
      <c r="BJ1762" s="2" t="n"/>
      <c r="BK1762" s="2" t="n"/>
      <c r="BL1762" s="2" t="n"/>
      <c r="BM1762" s="2" t="n"/>
      <c r="BN1762" s="2" t="n"/>
      <c r="BO1762" s="2" t="n"/>
      <c r="BP1762" s="143" t="n"/>
      <c r="BV1762" s="144" t="n"/>
      <c r="DU1762" s="144" t="n"/>
      <c r="DV1762" s="7" t="n"/>
      <c r="DW1762" s="2" t="n"/>
      <c r="DX1762" s="2" t="n"/>
      <c r="DY1762" s="2" t="n"/>
      <c r="DZ1762" s="2" t="n"/>
      <c r="EA1762" s="2" t="n"/>
      <c r="EB1762" s="2" t="n"/>
      <c r="EC1762" s="2" t="n"/>
    </row>
    <row r="1763" ht="6.75" customHeight="1" s="118">
      <c r="A1763" s="2" t="n"/>
      <c r="B1763" s="2" t="n"/>
      <c r="C1763" s="2" t="n"/>
      <c r="D1763" s="2" t="n"/>
      <c r="E1763" s="161" t="inlineStr">
        <is>
          <t>ふ り が な</t>
        </is>
      </c>
      <c r="F1763" s="140" t="n"/>
      <c r="G1763" s="140" t="n"/>
      <c r="H1763" s="140" t="n"/>
      <c r="I1763" s="140" t="n"/>
      <c r="J1763" s="140" t="n"/>
      <c r="K1763" s="141" t="n"/>
      <c r="L1763" s="162">
        <f>計算!$M$22</f>
        <v/>
      </c>
      <c r="M1763" s="140" t="n"/>
      <c r="N1763" s="140" t="n"/>
      <c r="O1763" s="140" t="n"/>
      <c r="P1763" s="140" t="n"/>
      <c r="Q1763" s="140" t="n"/>
      <c r="R1763" s="140" t="n"/>
      <c r="S1763" s="140" t="n"/>
      <c r="T1763" s="140" t="n"/>
      <c r="U1763" s="140" t="n"/>
      <c r="V1763" s="140" t="n"/>
      <c r="W1763" s="140" t="n"/>
      <c r="X1763" s="140" t="n"/>
      <c r="Y1763" s="140" t="n"/>
      <c r="Z1763" s="140" t="n"/>
      <c r="AA1763" s="140" t="n"/>
      <c r="AB1763" s="140" t="n"/>
      <c r="AC1763" s="140" t="n"/>
      <c r="AD1763" s="140" t="n"/>
      <c r="AE1763" s="140" t="n"/>
      <c r="AF1763" s="140" t="n"/>
      <c r="AG1763" s="140" t="n"/>
      <c r="AH1763" s="140" t="n"/>
      <c r="AI1763" s="140" t="n"/>
      <c r="AJ1763" s="140" t="n"/>
      <c r="AK1763" s="140" t="n"/>
      <c r="AL1763" s="140" t="n"/>
      <c r="AM1763" s="140" t="n"/>
      <c r="AN1763" s="140" t="n"/>
      <c r="AO1763" s="140" t="n"/>
      <c r="AP1763" s="140" t="n"/>
      <c r="AQ1763" s="140" t="n"/>
      <c r="AR1763" s="140" t="n"/>
      <c r="AS1763" s="140" t="n"/>
      <c r="AT1763" s="140" t="n"/>
      <c r="AU1763" s="140" t="n"/>
      <c r="AV1763" s="140" t="n"/>
      <c r="AW1763" s="140" t="n"/>
      <c r="AX1763" s="140" t="n"/>
      <c r="AY1763" s="140" t="n"/>
      <c r="AZ1763" s="140" t="n"/>
      <c r="BA1763" s="140" t="n"/>
      <c r="BB1763" s="140" t="n"/>
      <c r="BC1763" s="140" t="n"/>
      <c r="BD1763" s="140" t="n"/>
      <c r="BE1763" s="140" t="n"/>
      <c r="BF1763" s="140" t="n"/>
      <c r="BG1763" s="140" t="n"/>
      <c r="BH1763" s="140" t="n"/>
      <c r="BI1763" s="141" t="n"/>
      <c r="BJ1763" s="2" t="n"/>
      <c r="BK1763" s="2" t="n"/>
      <c r="BL1763" s="2" t="n"/>
      <c r="BM1763" s="2" t="n"/>
      <c r="BN1763" s="2" t="n"/>
      <c r="BO1763" s="2" t="n"/>
      <c r="BP1763" s="143" t="n"/>
      <c r="BV1763" s="144" t="n"/>
      <c r="DU1763" s="144" t="n"/>
      <c r="DV1763" s="7" t="n"/>
      <c r="DW1763" s="2" t="n"/>
      <c r="DX1763" s="2" t="n"/>
      <c r="DY1763" s="2" t="n"/>
      <c r="DZ1763" s="2" t="n"/>
      <c r="EA1763" s="2" t="n"/>
      <c r="EB1763" s="2" t="n"/>
      <c r="EC1763" s="2" t="n"/>
    </row>
    <row r="1764" ht="6.75" customHeight="1" s="118">
      <c r="A1764" s="2" t="n"/>
      <c r="B1764" s="2" t="n"/>
      <c r="C1764" s="2" t="n"/>
      <c r="D1764" s="2" t="n"/>
      <c r="E1764" s="143" t="n"/>
      <c r="K1764" s="144" t="n"/>
      <c r="BI1764" s="144" t="n"/>
      <c r="BJ1764" s="2" t="n"/>
      <c r="BK1764" s="2" t="n"/>
      <c r="BL1764" s="2" t="n"/>
      <c r="BM1764" s="2" t="n"/>
      <c r="BN1764" s="2" t="n"/>
      <c r="BO1764" s="2" t="n"/>
      <c r="BP1764" s="143" t="n"/>
      <c r="BV1764" s="144" t="n"/>
      <c r="DU1764" s="144" t="n"/>
      <c r="DV1764" s="7" t="n"/>
      <c r="DW1764" s="2" t="n"/>
      <c r="DX1764" s="2" t="n"/>
      <c r="DY1764" s="2" t="n"/>
      <c r="DZ1764" s="2" t="n"/>
      <c r="EA1764" s="2" t="n"/>
      <c r="EB1764" s="2" t="n"/>
      <c r="EC1764" s="2" t="n"/>
    </row>
    <row r="1765" ht="6.75" customHeight="1" s="118">
      <c r="A1765" s="2" t="n"/>
      <c r="B1765" s="2" t="n"/>
      <c r="C1765" s="2" t="n"/>
      <c r="D1765" s="2" t="n"/>
      <c r="E1765" s="163" t="n"/>
      <c r="F1765" s="164" t="n"/>
      <c r="G1765" s="164" t="n"/>
      <c r="H1765" s="164" t="n"/>
      <c r="I1765" s="164" t="n"/>
      <c r="J1765" s="164" t="n"/>
      <c r="K1765" s="165" t="n"/>
      <c r="L1765" s="164" t="n"/>
      <c r="M1765" s="164" t="n"/>
      <c r="N1765" s="164" t="n"/>
      <c r="O1765" s="164" t="n"/>
      <c r="P1765" s="164" t="n"/>
      <c r="Q1765" s="164" t="n"/>
      <c r="R1765" s="164" t="n"/>
      <c r="S1765" s="164" t="n"/>
      <c r="T1765" s="164" t="n"/>
      <c r="U1765" s="164" t="n"/>
      <c r="V1765" s="164" t="n"/>
      <c r="W1765" s="164" t="n"/>
      <c r="X1765" s="164" t="n"/>
      <c r="Y1765" s="164" t="n"/>
      <c r="Z1765" s="164" t="n"/>
      <c r="AA1765" s="164" t="n"/>
      <c r="AB1765" s="164" t="n"/>
      <c r="AC1765" s="164" t="n"/>
      <c r="AD1765" s="164" t="n"/>
      <c r="AE1765" s="164" t="n"/>
      <c r="AF1765" s="164" t="n"/>
      <c r="AG1765" s="164" t="n"/>
      <c r="AH1765" s="164" t="n"/>
      <c r="AI1765" s="164" t="n"/>
      <c r="AJ1765" s="164" t="n"/>
      <c r="AK1765" s="164" t="n"/>
      <c r="AL1765" s="164" t="n"/>
      <c r="AM1765" s="164" t="n"/>
      <c r="AN1765" s="164" t="n"/>
      <c r="AO1765" s="164" t="n"/>
      <c r="AP1765" s="164" t="n"/>
      <c r="AQ1765" s="164" t="n"/>
      <c r="AR1765" s="164" t="n"/>
      <c r="AS1765" s="164" t="n"/>
      <c r="AT1765" s="164" t="n"/>
      <c r="AU1765" s="164" t="n"/>
      <c r="AV1765" s="164" t="n"/>
      <c r="AW1765" s="164" t="n"/>
      <c r="AX1765" s="164" t="n"/>
      <c r="AY1765" s="164" t="n"/>
      <c r="AZ1765" s="164" t="n"/>
      <c r="BA1765" s="164" t="n"/>
      <c r="BB1765" s="164" t="n"/>
      <c r="BC1765" s="164" t="n"/>
      <c r="BD1765" s="164" t="n"/>
      <c r="BE1765" s="164" t="n"/>
      <c r="BF1765" s="164" t="n"/>
      <c r="BG1765" s="164" t="n"/>
      <c r="BH1765" s="164" t="n"/>
      <c r="BI1765" s="165" t="n"/>
      <c r="BJ1765" s="2" t="n"/>
      <c r="BK1765" s="2" t="n"/>
      <c r="BL1765" s="2" t="n"/>
      <c r="BM1765" s="2" t="n"/>
      <c r="BN1765" s="2" t="n"/>
      <c r="BO1765" s="2" t="n"/>
      <c r="BP1765" s="143" t="n"/>
      <c r="BV1765" s="144" t="n"/>
      <c r="DU1765" s="144" t="n"/>
      <c r="DV1765" s="7" t="n"/>
      <c r="DW1765" s="2" t="n"/>
      <c r="DX1765" s="2" t="n"/>
      <c r="DY1765" s="2" t="n"/>
      <c r="DZ1765" s="2" t="n"/>
      <c r="EA1765" s="2" t="n"/>
      <c r="EB1765" s="2" t="n"/>
      <c r="EC1765" s="2" t="n"/>
    </row>
    <row r="1766" ht="6.75" customHeight="1" s="118">
      <c r="A1766" s="2" t="n"/>
      <c r="B1766" s="2" t="n"/>
      <c r="C1766" s="2" t="n"/>
      <c r="D1766" s="2" t="n"/>
      <c r="E1766" s="166" t="inlineStr">
        <is>
          <t>連絡先</t>
        </is>
      </c>
      <c r="F1766" s="167" t="n"/>
      <c r="G1766" s="167" t="n"/>
      <c r="H1766" s="167" t="n"/>
      <c r="I1766" s="167" t="n"/>
      <c r="J1766" s="167" t="n"/>
      <c r="K1766" s="168" t="n"/>
      <c r="L1766" s="107" t="inlineStr">
        <is>
          <t>〒</t>
        </is>
      </c>
      <c r="M1766" s="167" t="n"/>
      <c r="N1766" s="167" t="n"/>
      <c r="O1766" s="167" t="n"/>
      <c r="P1766" s="173">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43" t="n"/>
      <c r="BV1766" s="144" t="n"/>
      <c r="DU1766" s="144" t="n"/>
      <c r="DV1766" s="7" t="n"/>
      <c r="DW1766" s="2" t="n"/>
      <c r="DX1766" s="2" t="n"/>
      <c r="DY1766" s="2" t="n"/>
      <c r="DZ1766" s="2" t="n"/>
      <c r="EA1766" s="2" t="n"/>
      <c r="EB1766" s="2" t="n"/>
      <c r="EC1766" s="2" t="n"/>
    </row>
    <row r="1767" ht="6.75" customHeight="1" s="118">
      <c r="A1767" s="2" t="n"/>
      <c r="B1767" s="2" t="n"/>
      <c r="C1767" s="2" t="n"/>
      <c r="D1767" s="2" t="n"/>
      <c r="E1767" s="143" t="n"/>
      <c r="K1767" s="144" t="n"/>
      <c r="L1767" s="143"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43" t="n"/>
      <c r="BV1767" s="144" t="n"/>
      <c r="DU1767" s="144" t="n"/>
      <c r="DV1767" s="7" t="n"/>
      <c r="DW1767" s="2" t="n"/>
      <c r="DX1767" s="2" t="n"/>
      <c r="DY1767" s="2" t="n"/>
      <c r="DZ1767" s="2" t="n"/>
      <c r="EA1767" s="2" t="n"/>
      <c r="EB1767" s="2" t="n"/>
      <c r="EC1767" s="2" t="n"/>
    </row>
    <row r="1768" ht="6.75" customHeight="1" s="118">
      <c r="A1768" s="2" t="n"/>
      <c r="B1768" s="2" t="n"/>
      <c r="C1768" s="2" t="n"/>
      <c r="D1768" s="2" t="n"/>
      <c r="E1768" s="143" t="n"/>
      <c r="K1768" s="144" t="n"/>
      <c r="L1768" s="143"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43" t="n"/>
      <c r="BV1768" s="144" t="n"/>
      <c r="DU1768" s="144" t="n"/>
      <c r="DV1768" s="7" t="n"/>
      <c r="DW1768" s="2" t="n"/>
      <c r="DX1768" s="2" t="n"/>
      <c r="DY1768" s="2" t="n"/>
      <c r="DZ1768" s="2" t="n"/>
      <c r="EA1768" s="2" t="n"/>
      <c r="EB1768" s="2" t="n"/>
      <c r="EC1768" s="2" t="n"/>
    </row>
    <row r="1769" ht="6.75" customHeight="1" s="118">
      <c r="A1769" s="2" t="n"/>
      <c r="B1769" s="2" t="n"/>
      <c r="C1769" s="2" t="n"/>
      <c r="D1769" s="2" t="n"/>
      <c r="E1769" s="143" t="n"/>
      <c r="K1769" s="144" t="n"/>
      <c r="L1769" s="174">
        <f>計算!$L$22</f>
        <v/>
      </c>
      <c r="BI1769" s="144" t="n"/>
      <c r="BJ1769" s="2" t="n"/>
      <c r="BK1769" s="2" t="n"/>
      <c r="BL1769" s="2" t="n"/>
      <c r="BM1769" s="2" t="n"/>
      <c r="BN1769" s="2" t="n"/>
      <c r="BO1769" s="2" t="n"/>
      <c r="BP1769" s="143" t="n"/>
      <c r="BV1769" s="144" t="n"/>
      <c r="DU1769" s="144" t="n"/>
      <c r="DV1769" s="7" t="n"/>
      <c r="DW1769" s="2" t="n"/>
      <c r="DX1769" s="2" t="n"/>
      <c r="DY1769" s="2" t="n"/>
      <c r="DZ1769" s="2" t="n"/>
      <c r="EA1769" s="2" t="n"/>
      <c r="EB1769" s="2" t="n"/>
      <c r="EC1769" s="2" t="n"/>
    </row>
    <row r="1770" ht="6.75" customHeight="1" s="118">
      <c r="A1770" s="2" t="n"/>
      <c r="B1770" s="2" t="n"/>
      <c r="C1770" s="2" t="n"/>
      <c r="D1770" s="2" t="n"/>
      <c r="E1770" s="147" t="n"/>
      <c r="F1770" s="148" t="n"/>
      <c r="G1770" s="148" t="n"/>
      <c r="H1770" s="148" t="n"/>
      <c r="I1770" s="148" t="n"/>
      <c r="J1770" s="148" t="n"/>
      <c r="K1770" s="149" t="n"/>
      <c r="L1770" s="148" t="n"/>
      <c r="M1770" s="148" t="n"/>
      <c r="N1770" s="148" t="n"/>
      <c r="O1770" s="148" t="n"/>
      <c r="P1770" s="148" t="n"/>
      <c r="Q1770" s="148" t="n"/>
      <c r="R1770" s="148" t="n"/>
      <c r="S1770" s="148" t="n"/>
      <c r="T1770" s="148" t="n"/>
      <c r="U1770" s="148" t="n"/>
      <c r="V1770" s="148" t="n"/>
      <c r="W1770" s="148" t="n"/>
      <c r="X1770" s="148" t="n"/>
      <c r="Y1770" s="148" t="n"/>
      <c r="Z1770" s="148" t="n"/>
      <c r="AA1770" s="148" t="n"/>
      <c r="AB1770" s="148" t="n"/>
      <c r="AC1770" s="148" t="n"/>
      <c r="AD1770" s="148" t="n"/>
      <c r="AE1770" s="148" t="n"/>
      <c r="AF1770" s="148" t="n"/>
      <c r="AG1770" s="148" t="n"/>
      <c r="AH1770" s="148" t="n"/>
      <c r="AI1770" s="148" t="n"/>
      <c r="AJ1770" s="148" t="n"/>
      <c r="AK1770" s="148" t="n"/>
      <c r="AL1770" s="148" t="n"/>
      <c r="AM1770" s="148" t="n"/>
      <c r="AN1770" s="148" t="n"/>
      <c r="AO1770" s="148" t="n"/>
      <c r="AP1770" s="148" t="n"/>
      <c r="AQ1770" s="148" t="n"/>
      <c r="AR1770" s="148" t="n"/>
      <c r="AS1770" s="148" t="n"/>
      <c r="AT1770" s="148" t="n"/>
      <c r="AU1770" s="148" t="n"/>
      <c r="AV1770" s="148" t="n"/>
      <c r="AW1770" s="148" t="n"/>
      <c r="AX1770" s="148" t="n"/>
      <c r="AY1770" s="148" t="n"/>
      <c r="AZ1770" s="148" t="n"/>
      <c r="BA1770" s="148" t="n"/>
      <c r="BB1770" s="148" t="n"/>
      <c r="BC1770" s="148" t="n"/>
      <c r="BD1770" s="148" t="n"/>
      <c r="BE1770" s="148" t="n"/>
      <c r="BF1770" s="148" t="n"/>
      <c r="BG1770" s="148" t="n"/>
      <c r="BH1770" s="148" t="n"/>
      <c r="BI1770" s="149" t="n"/>
      <c r="BJ1770" s="2" t="n"/>
      <c r="BK1770" s="2" t="n"/>
      <c r="BL1770" s="2" t="n"/>
      <c r="BM1770" s="2" t="n"/>
      <c r="BN1770" s="2" t="n"/>
      <c r="BO1770" s="2" t="n"/>
      <c r="BP1770" s="143" t="n"/>
      <c r="BV1770" s="144" t="n"/>
      <c r="DU1770" s="144"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43" t="n"/>
      <c r="BV1771" s="144" t="n"/>
      <c r="DU1771" s="144"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43" t="n"/>
      <c r="BV1772" s="144" t="n"/>
      <c r="DU1772" s="144"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43" t="n"/>
      <c r="BV1773" s="144" t="n"/>
      <c r="DU1773" s="144"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43" t="n"/>
      <c r="BV1774" s="144" t="n"/>
      <c r="DU1774" s="144"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43" t="n"/>
      <c r="BV1775" s="144" t="n"/>
      <c r="DU1775" s="144"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75" t="n"/>
      <c r="BQ1776" s="140" t="n"/>
      <c r="BR1776" s="176" t="n"/>
      <c r="BS1776" s="140" t="n"/>
      <c r="BT1776" s="140" t="n"/>
      <c r="BU1776" s="28" t="n"/>
      <c r="BV1776" s="29" t="n"/>
      <c r="BW1776" s="177">
        <f>計算!$AR$22</f>
        <v/>
      </c>
      <c r="BX1776" s="140" t="n"/>
      <c r="BY1776" s="140" t="n"/>
      <c r="BZ1776" s="140" t="n"/>
      <c r="CA1776" s="140" t="n"/>
      <c r="CB1776" s="140" t="n"/>
      <c r="CC1776" s="140" t="n"/>
      <c r="CD1776" s="140" t="n"/>
      <c r="CE1776" s="140" t="n"/>
      <c r="CF1776" s="140" t="n"/>
      <c r="CG1776" s="140" t="n"/>
      <c r="CH1776" s="140" t="n"/>
      <c r="CI1776" s="140" t="n"/>
      <c r="CJ1776" s="140" t="n"/>
      <c r="CK1776" s="140" t="n"/>
      <c r="CL1776" s="140" t="n"/>
      <c r="CM1776" s="140" t="n"/>
      <c r="CN1776" s="140" t="n"/>
      <c r="CO1776" s="140" t="n"/>
      <c r="CP1776" s="140" t="n"/>
      <c r="CQ1776" s="140" t="n"/>
      <c r="CR1776" s="140" t="n"/>
      <c r="CS1776" s="140" t="n"/>
      <c r="CT1776" s="140" t="n"/>
      <c r="CU1776" s="140" t="n"/>
      <c r="CV1776" s="140" t="n"/>
      <c r="CW1776" s="140" t="n"/>
      <c r="CX1776" s="140" t="n"/>
      <c r="CY1776" s="140" t="n"/>
      <c r="CZ1776" s="140" t="n"/>
      <c r="DA1776" s="140" t="n"/>
      <c r="DB1776" s="140" t="n"/>
      <c r="DC1776" s="140" t="n"/>
      <c r="DD1776" s="140" t="n"/>
      <c r="DE1776" s="140" t="n"/>
      <c r="DF1776" s="140" t="n"/>
      <c r="DG1776" s="140" t="n"/>
      <c r="DH1776" s="140" t="n"/>
      <c r="DI1776" s="140" t="n"/>
      <c r="DJ1776" s="140" t="n"/>
      <c r="DK1776" s="140" t="n"/>
      <c r="DL1776" s="140" t="n"/>
      <c r="DM1776" s="140" t="n"/>
      <c r="DN1776" s="140" t="n"/>
      <c r="DO1776" s="140" t="n"/>
      <c r="DP1776" s="140" t="n"/>
      <c r="DQ1776" s="140" t="n"/>
      <c r="DR1776" s="140" t="n"/>
      <c r="DS1776" s="140" t="n"/>
      <c r="DT1776" s="140" t="n"/>
      <c r="DU1776" s="141"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43" t="n"/>
      <c r="BU1777" s="31" t="n"/>
      <c r="BV1777" s="32" t="n"/>
      <c r="DU1777" s="144"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43" t="n"/>
      <c r="BU1778" s="72" t="n"/>
      <c r="BV1778" s="144" t="n"/>
      <c r="DU1778" s="144"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43" t="n"/>
      <c r="BV1779" s="144" t="n"/>
      <c r="DU1779" s="144"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43" t="n"/>
      <c r="BV1780" s="144" t="n"/>
      <c r="DU1780" s="144"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43" t="n"/>
      <c r="BV1781" s="144" t="n"/>
      <c r="DU1781" s="144" t="n"/>
      <c r="DV1781" s="7" t="n"/>
      <c r="DW1781" s="2" t="n"/>
      <c r="DX1781" s="2" t="n"/>
      <c r="DY1781" s="2" t="n"/>
      <c r="DZ1781" s="2" t="n"/>
      <c r="EA1781" s="2" t="n"/>
      <c r="EB1781" s="2" t="n"/>
      <c r="EC1781" s="2" t="n"/>
    </row>
    <row r="1782" ht="6.75" customHeight="1" s="118">
      <c r="A1782" s="2" t="n"/>
      <c r="B1782" s="2" t="n"/>
      <c r="C1782" s="2" t="n"/>
      <c r="D1782" s="2" t="n"/>
      <c r="E1782" s="178" t="inlineStr">
        <is>
          <t>在籍校</t>
        </is>
      </c>
      <c r="F1782" s="140" t="n"/>
      <c r="G1782" s="140" t="n"/>
      <c r="H1782" s="140" t="n"/>
      <c r="I1782" s="140" t="n"/>
      <c r="J1782" s="140" t="n"/>
      <c r="K1782" s="141"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0" t="n"/>
      <c r="AY1782" s="140" t="n"/>
      <c r="AZ1782" s="140" t="n"/>
      <c r="BA1782" s="140" t="n"/>
      <c r="BB1782" s="140" t="n"/>
      <c r="BC1782" s="140" t="n"/>
      <c r="BD1782" s="140" t="n"/>
      <c r="BE1782" s="140" t="n"/>
      <c r="BF1782" s="140" t="n"/>
      <c r="BG1782" s="140" t="n"/>
      <c r="BH1782" s="140" t="n"/>
      <c r="BI1782" s="141" t="n"/>
      <c r="BJ1782" s="2" t="n"/>
      <c r="BK1782" s="2" t="n"/>
      <c r="BL1782" s="2" t="n"/>
      <c r="BM1782" s="2" t="n"/>
      <c r="BN1782" s="2" t="n"/>
      <c r="BO1782" s="2" t="n"/>
      <c r="BP1782" s="143" t="n"/>
      <c r="BV1782" s="144" t="n"/>
      <c r="DU1782" s="144" t="n"/>
      <c r="DV1782" s="2" t="n"/>
      <c r="DW1782" s="2" t="n"/>
      <c r="DX1782" s="2" t="n"/>
      <c r="DY1782" s="2" t="n"/>
      <c r="DZ1782" s="2" t="n"/>
      <c r="EA1782" s="2" t="n"/>
      <c r="EB1782" s="2" t="n"/>
      <c r="EC1782" s="2" t="n"/>
    </row>
    <row r="1783" ht="6.75" customHeight="1" s="118">
      <c r="A1783" s="2" t="n"/>
      <c r="B1783" s="2" t="n"/>
      <c r="C1783" s="2" t="n"/>
      <c r="D1783" s="2" t="n"/>
      <c r="E1783" s="143" t="n"/>
      <c r="K1783" s="144" t="n"/>
      <c r="L1783" s="36" t="n"/>
      <c r="M1783" s="19" t="n"/>
      <c r="N1783" s="19" t="n"/>
      <c r="O1783" s="19" t="n"/>
      <c r="P1783" s="19" t="n"/>
      <c r="Q1783" s="19" t="n"/>
      <c r="R1783" s="19" t="n"/>
      <c r="S1783" s="19" t="n"/>
      <c r="T1783" s="19" t="n"/>
      <c r="U1783" s="19" t="n"/>
      <c r="V1783" s="19" t="n"/>
      <c r="W1783" s="19" t="n"/>
      <c r="X1783" s="37" t="n"/>
      <c r="Y1783" s="179">
        <f>計算!$N$22</f>
        <v/>
      </c>
      <c r="BI1783" s="144" t="n"/>
      <c r="BJ1783" s="2" t="n"/>
      <c r="BK1783" s="2" t="n"/>
      <c r="BL1783" s="2" t="n"/>
      <c r="BM1783" s="2" t="n"/>
      <c r="BN1783" s="2" t="n"/>
      <c r="BO1783" s="2" t="n"/>
      <c r="BP1783" s="143" t="n"/>
      <c r="BV1783" s="144" t="n"/>
      <c r="DU1783" s="144" t="n"/>
      <c r="DV1783" s="2" t="n"/>
      <c r="DW1783" s="2" t="n"/>
      <c r="DX1783" s="2" t="n"/>
      <c r="DY1783" s="2" t="n"/>
      <c r="DZ1783" s="2" t="n"/>
      <c r="EA1783" s="2" t="n"/>
      <c r="EB1783" s="2" t="n"/>
      <c r="EC1783" s="2" t="n"/>
    </row>
    <row r="1784" ht="6.75" customHeight="1" s="118">
      <c r="A1784" s="2" t="n"/>
      <c r="B1784" s="2" t="n"/>
      <c r="C1784" s="2" t="n"/>
      <c r="D1784" s="2" t="n"/>
      <c r="E1784" s="143" t="n"/>
      <c r="K1784" s="144" t="n"/>
      <c r="L1784" s="36" t="n"/>
      <c r="M1784" s="19" t="n"/>
      <c r="N1784" s="19" t="n"/>
      <c r="O1784" s="19" t="n"/>
      <c r="P1784" s="180">
        <f>IF(計算!$B$22="","",設定!$B$6)&amp;""</f>
        <v/>
      </c>
      <c r="S1784" s="11" t="n"/>
      <c r="T1784" s="11" t="n"/>
      <c r="U1784" s="181">
        <f>IF(計算!$B$22="","",設定!$B$7)&amp;""</f>
        <v/>
      </c>
      <c r="W1784" s="11" t="n"/>
      <c r="X1784" s="12" t="n"/>
      <c r="Y1784" s="143" t="n"/>
      <c r="BI1784" s="144" t="n"/>
      <c r="BJ1784" s="2" t="n"/>
      <c r="BK1784" s="2" t="n"/>
      <c r="BL1784" s="2" t="n"/>
      <c r="BM1784" s="2" t="n"/>
      <c r="BN1784" s="2" t="n"/>
      <c r="BO1784" s="2" t="n"/>
      <c r="BP1784" s="143" t="n"/>
      <c r="BV1784" s="144" t="n"/>
      <c r="DU1784" s="144" t="n"/>
      <c r="DV1784" s="2" t="n"/>
      <c r="DW1784" s="2" t="n"/>
      <c r="DX1784" s="2" t="n"/>
      <c r="DY1784" s="2" t="n"/>
      <c r="DZ1784" s="2" t="n"/>
      <c r="EA1784" s="2" t="n"/>
      <c r="EB1784" s="2" t="n"/>
      <c r="EC1784" s="2" t="n"/>
    </row>
    <row r="1785" ht="6.75" customHeight="1" s="118">
      <c r="A1785" s="2" t="n"/>
      <c r="B1785" s="2" t="n"/>
      <c r="C1785" s="2" t="n"/>
      <c r="D1785" s="2" t="n"/>
      <c r="E1785" s="143" t="n"/>
      <c r="K1785" s="144" t="n"/>
      <c r="L1785" s="92" t="inlineStr">
        <is>
          <t>令和</t>
        </is>
      </c>
      <c r="S1785" s="52" t="inlineStr">
        <is>
          <t>年</t>
        </is>
      </c>
      <c r="W1785" s="53" t="inlineStr">
        <is>
          <t>月</t>
        </is>
      </c>
      <c r="X1785" s="144" t="n"/>
      <c r="Y1785" s="143" t="n"/>
      <c r="BI1785" s="144" t="n"/>
      <c r="BJ1785" s="2" t="n"/>
      <c r="BK1785" s="2" t="n"/>
      <c r="BL1785" s="2" t="n"/>
      <c r="BM1785" s="2" t="n"/>
      <c r="BN1785" s="2" t="n"/>
      <c r="BO1785" s="2" t="n"/>
      <c r="BP1785" s="143" t="n"/>
      <c r="BV1785" s="144" t="n"/>
      <c r="DU1785" s="144" t="n"/>
      <c r="DV1785" s="2" t="n"/>
      <c r="DW1785" s="2" t="n"/>
      <c r="DX1785" s="2" t="n"/>
      <c r="DY1785" s="2" t="n"/>
      <c r="DZ1785" s="2" t="n"/>
      <c r="EA1785" s="2" t="n"/>
      <c r="EB1785" s="2" t="n"/>
      <c r="EC1785" s="2" t="n"/>
    </row>
    <row r="1786" ht="6.75" customHeight="1" s="118">
      <c r="A1786" s="2" t="n"/>
      <c r="B1786" s="2" t="n"/>
      <c r="C1786" s="2" t="n"/>
      <c r="D1786" s="2" t="n"/>
      <c r="E1786" s="143" t="n"/>
      <c r="K1786" s="144" t="n"/>
      <c r="L1786" s="143" t="n"/>
      <c r="X1786" s="144" t="n"/>
      <c r="Y1786" s="143" t="n"/>
      <c r="AW1786" s="75" t="inlineStr">
        <is>
          <t>卒業</t>
        </is>
      </c>
      <c r="BI1786" s="144" t="n"/>
      <c r="BJ1786" s="2" t="n"/>
      <c r="BK1786" s="2" t="n"/>
      <c r="BL1786" s="2" t="n"/>
      <c r="BM1786" s="2" t="n"/>
      <c r="BN1786" s="2" t="n"/>
      <c r="BO1786" s="2" t="n"/>
      <c r="BP1786" s="143" t="n"/>
      <c r="BV1786" s="144" t="n"/>
      <c r="DU1786" s="144" t="n"/>
      <c r="DV1786" s="2" t="n"/>
      <c r="DW1786" s="2" t="n"/>
      <c r="DX1786" s="2" t="n"/>
      <c r="DY1786" s="2" t="n"/>
      <c r="DZ1786" s="2" t="n"/>
      <c r="EA1786" s="2" t="n"/>
      <c r="EB1786" s="2" t="n"/>
      <c r="EC1786" s="2" t="n"/>
    </row>
    <row r="1787" ht="6.75" customHeight="1" s="118">
      <c r="A1787" s="2" t="n"/>
      <c r="B1787" s="2" t="n"/>
      <c r="C1787" s="2" t="n"/>
      <c r="D1787" s="2" t="n"/>
      <c r="E1787" s="143" t="n"/>
      <c r="K1787" s="144" t="n"/>
      <c r="L1787" s="36" t="n"/>
      <c r="M1787" s="19" t="n"/>
      <c r="N1787" s="19" t="n"/>
      <c r="O1787" s="19" t="n"/>
      <c r="P1787" s="19" t="n"/>
      <c r="Q1787" s="19" t="n"/>
      <c r="R1787" s="19" t="n"/>
      <c r="S1787" s="19" t="n"/>
      <c r="T1787" s="19" t="n"/>
      <c r="U1787" s="19" t="n"/>
      <c r="V1787" s="19" t="n"/>
      <c r="W1787" s="19" t="n"/>
      <c r="X1787" s="37" t="n"/>
      <c r="Y1787" s="143" t="n"/>
      <c r="BI1787" s="144" t="n"/>
      <c r="BJ1787" s="2" t="n"/>
      <c r="BK1787" s="2" t="n"/>
      <c r="BL1787" s="2" t="n"/>
      <c r="BM1787" s="2" t="n"/>
      <c r="BN1787" s="2" t="n"/>
      <c r="BO1787" s="2" t="n"/>
      <c r="BP1787" s="143" t="n"/>
      <c r="BV1787" s="144" t="n"/>
      <c r="DU1787" s="144" t="n"/>
      <c r="DV1787" s="2" t="n"/>
      <c r="DW1787" s="2" t="n"/>
      <c r="DX1787" s="2" t="n"/>
      <c r="DY1787" s="2" t="n"/>
      <c r="DZ1787" s="2" t="n"/>
      <c r="EA1787" s="2" t="n"/>
      <c r="EB1787" s="2" t="n"/>
      <c r="EC1787" s="2" t="n"/>
    </row>
    <row r="1788" ht="6.75" customHeight="1" s="118">
      <c r="A1788" s="2" t="n"/>
      <c r="B1788" s="2" t="n"/>
      <c r="C1788" s="2" t="n"/>
      <c r="D1788" s="2" t="n"/>
      <c r="E1788" s="143" t="n"/>
      <c r="K1788" s="144" t="n"/>
      <c r="L1788" s="36" t="n"/>
      <c r="M1788" s="19" t="n"/>
      <c r="N1788" s="19" t="n"/>
      <c r="O1788" s="19" t="n"/>
      <c r="P1788" s="19" t="n"/>
      <c r="Q1788" s="19" t="n"/>
      <c r="R1788" s="19" t="n"/>
      <c r="S1788" s="19" t="n"/>
      <c r="T1788" s="19" t="n"/>
      <c r="U1788" s="19" t="n"/>
      <c r="V1788" s="19" t="n"/>
      <c r="W1788" s="19" t="n"/>
      <c r="X1788" s="37" t="n"/>
      <c r="Y1788" s="143" t="n"/>
      <c r="BI1788" s="144" t="n"/>
      <c r="BJ1788" s="2" t="n"/>
      <c r="BK1788" s="2" t="n"/>
      <c r="BL1788" s="2" t="n"/>
      <c r="BM1788" s="2" t="n"/>
      <c r="BN1788" s="2" t="n"/>
      <c r="BO1788" s="2" t="n"/>
      <c r="BP1788" s="143" t="n"/>
      <c r="BV1788" s="144" t="n"/>
      <c r="DU1788" s="144" t="n"/>
      <c r="DV1788" s="2" t="n"/>
      <c r="DW1788" s="2" t="n"/>
      <c r="DX1788" s="2" t="n"/>
      <c r="DY1788" s="2" t="n"/>
      <c r="DZ1788" s="2" t="n"/>
      <c r="EA1788" s="2" t="n"/>
      <c r="EB1788" s="2" t="n"/>
      <c r="EC1788" s="2" t="n"/>
    </row>
    <row r="1789" ht="6.75" customHeight="1" s="118">
      <c r="A1789" s="2" t="n"/>
      <c r="B1789" s="2" t="n"/>
      <c r="C1789" s="2" t="n"/>
      <c r="D1789" s="2" t="n"/>
      <c r="E1789" s="147" t="n"/>
      <c r="F1789" s="148" t="n"/>
      <c r="G1789" s="148" t="n"/>
      <c r="H1789" s="148" t="n"/>
      <c r="I1789" s="148" t="n"/>
      <c r="J1789" s="148" t="n"/>
      <c r="K1789" s="149"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48" t="n"/>
      <c r="AX1789" s="148" t="n"/>
      <c r="AY1789" s="148" t="n"/>
      <c r="AZ1789" s="148" t="n"/>
      <c r="BA1789" s="148" t="n"/>
      <c r="BB1789" s="148" t="n"/>
      <c r="BC1789" s="148" t="n"/>
      <c r="BD1789" s="148" t="n"/>
      <c r="BE1789" s="148" t="n"/>
      <c r="BF1789" s="148" t="n"/>
      <c r="BG1789" s="148" t="n"/>
      <c r="BH1789" s="148" t="n"/>
      <c r="BI1789" s="149" t="n"/>
      <c r="BJ1789" s="2" t="n"/>
      <c r="BK1789" s="2" t="n"/>
      <c r="BL1789" s="2" t="n"/>
      <c r="BM1789" s="2" t="n"/>
      <c r="BN1789" s="2" t="n"/>
      <c r="BO1789" s="2" t="n"/>
      <c r="BP1789" s="143" t="n"/>
      <c r="BV1789" s="144" t="n"/>
      <c r="DU1789" s="144"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0" t="n"/>
      <c r="U1790" s="17" t="n"/>
      <c r="V1790" s="17" t="n"/>
      <c r="W1790" s="76" t="n"/>
      <c r="X1790" s="140"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43" t="n"/>
      <c r="BV1790" s="144" t="n"/>
      <c r="DU1790" s="144"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43" t="n"/>
      <c r="BV1791" s="144" t="n"/>
      <c r="DU1791" s="144"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43" t="n"/>
      <c r="BV1792" s="144" t="n"/>
      <c r="DU1792" s="144" t="n"/>
      <c r="DV1792" s="2" t="n"/>
      <c r="DW1792" s="2" t="n"/>
      <c r="DX1792" s="2" t="n"/>
      <c r="DY1792" s="2" t="n"/>
      <c r="DZ1792" s="2" t="n"/>
      <c r="EA1792" s="2" t="n"/>
      <c r="EB1792" s="2" t="n"/>
      <c r="EC1792" s="2" t="n"/>
    </row>
    <row r="1793" ht="6.75" customHeight="1" s="118">
      <c r="A1793" s="2" t="n"/>
      <c r="B1793" s="2" t="n"/>
      <c r="C1793" s="2" t="n"/>
      <c r="D1793" s="2" t="n"/>
      <c r="E1793" s="182" t="inlineStr">
        <is>
          <t>職　歴</t>
        </is>
      </c>
      <c r="K1793" s="144" t="n"/>
      <c r="L1793" s="54" t="inlineStr">
        <is>
          <t>平成</t>
        </is>
      </c>
      <c r="M1793" s="140" t="n"/>
      <c r="N1793" s="140" t="n"/>
      <c r="O1793" s="140" t="n"/>
      <c r="P1793" s="19" t="n"/>
      <c r="Q1793" s="19" t="n"/>
      <c r="R1793" s="19" t="n"/>
      <c r="S1793" s="19" t="n"/>
      <c r="T1793" s="19" t="n"/>
      <c r="U1793" s="19" t="n"/>
      <c r="V1793" s="19" t="n"/>
      <c r="W1793" s="19" t="n"/>
      <c r="X1793" s="37" t="n"/>
      <c r="Y1793" s="172">
        <f>計算!$AV$22</f>
        <v/>
      </c>
      <c r="BI1793" s="144" t="n"/>
      <c r="BJ1793" s="2" t="n"/>
      <c r="BK1793" s="2" t="n"/>
      <c r="BL1793" s="2" t="n"/>
      <c r="BM1793" s="2" t="n"/>
      <c r="BN1793" s="2" t="n"/>
      <c r="BO1793" s="2" t="n"/>
      <c r="BP1793" s="143" t="n"/>
      <c r="BV1793" s="144" t="n"/>
      <c r="DU1793" s="144" t="n"/>
      <c r="DV1793" s="2" t="n"/>
      <c r="DW1793" s="2" t="n"/>
      <c r="DX1793" s="2" t="n"/>
      <c r="DY1793" s="2" t="n"/>
      <c r="DZ1793" s="2" t="n"/>
      <c r="EA1793" s="2" t="n"/>
      <c r="EB1793" s="2" t="n"/>
      <c r="EC1793" s="2" t="n"/>
    </row>
    <row r="1794" ht="6.75" customHeight="1" s="118">
      <c r="A1794" s="2" t="n"/>
      <c r="B1794" s="2" t="n"/>
      <c r="C1794" s="2" t="n"/>
      <c r="D1794" s="2" t="n"/>
      <c r="E1794" s="143" t="n"/>
      <c r="K1794" s="144" t="n"/>
      <c r="L1794" s="143" t="n"/>
      <c r="P1794" s="19" t="n"/>
      <c r="Q1794" s="19" t="n"/>
      <c r="R1794" s="19" t="n"/>
      <c r="S1794" s="19" t="n"/>
      <c r="T1794" s="19" t="n"/>
      <c r="U1794" s="19" t="n"/>
      <c r="V1794" s="19" t="n"/>
      <c r="W1794" s="19" t="n"/>
      <c r="X1794" s="37" t="n"/>
      <c r="Y1794" s="143" t="n"/>
      <c r="BI1794" s="144" t="n"/>
      <c r="BJ1794" s="2" t="n"/>
      <c r="BK1794" s="2" t="n"/>
      <c r="BL1794" s="2" t="n"/>
      <c r="BM1794" s="2" t="n"/>
      <c r="BN1794" s="2" t="n"/>
      <c r="BO1794" s="2" t="n"/>
      <c r="BP1794" s="143" t="n"/>
      <c r="BV1794" s="144" t="n"/>
      <c r="DU1794" s="144" t="n"/>
      <c r="DV1794" s="2" t="n"/>
      <c r="DW1794" s="2" t="n"/>
      <c r="DX1794" s="2" t="n"/>
      <c r="DY1794" s="2" t="n"/>
      <c r="DZ1794" s="2" t="n"/>
      <c r="EA1794" s="2" t="n"/>
      <c r="EB1794" s="2" t="n"/>
      <c r="EC1794" s="2" t="n"/>
    </row>
    <row r="1795" ht="6.75" customHeight="1" s="118">
      <c r="A1795" s="2" t="n"/>
      <c r="B1795" s="2" t="n"/>
      <c r="C1795" s="2" t="n"/>
      <c r="D1795" s="2" t="n"/>
      <c r="E1795" s="143" t="n"/>
      <c r="K1795" s="144" t="n"/>
      <c r="L1795" s="143" t="n"/>
      <c r="P1795" s="180">
        <f>計算!$AT$22</f>
        <v/>
      </c>
      <c r="S1795" s="52" t="inlineStr">
        <is>
          <t>年</t>
        </is>
      </c>
      <c r="U1795" s="181">
        <f>計算!$AU$22</f>
        <v/>
      </c>
      <c r="W1795" s="53" t="inlineStr">
        <is>
          <t>月</t>
        </is>
      </c>
      <c r="X1795" s="144" t="n"/>
      <c r="Y1795" s="143" t="n"/>
      <c r="BI1795" s="144" t="n"/>
      <c r="BJ1795" s="2" t="n"/>
      <c r="BK1795" s="2" t="n"/>
      <c r="BL1795" s="2" t="n"/>
      <c r="BM1795" s="2" t="n"/>
      <c r="BN1795" s="2" t="n"/>
      <c r="BO1795" s="2" t="n"/>
      <c r="BP1795" s="143" t="n"/>
      <c r="BV1795" s="144" t="n"/>
      <c r="DU1795" s="144" t="n"/>
      <c r="DV1795" s="2" t="n"/>
      <c r="DW1795" s="2" t="n"/>
      <c r="DX1795" s="2" t="n"/>
      <c r="DY1795" s="2" t="n"/>
      <c r="DZ1795" s="2" t="n"/>
      <c r="EA1795" s="2" t="n"/>
      <c r="EB1795" s="2" t="n"/>
      <c r="EC1795" s="2" t="n"/>
    </row>
    <row r="1796" ht="6.75" customHeight="1" s="118">
      <c r="A1796" s="2" t="n"/>
      <c r="B1796" s="2" t="n"/>
      <c r="C1796" s="2" t="n"/>
      <c r="D1796" s="2" t="n"/>
      <c r="E1796" s="143" t="n"/>
      <c r="K1796" s="144" t="n"/>
      <c r="L1796" s="49" t="inlineStr">
        <is>
          <t>令和</t>
        </is>
      </c>
      <c r="X1796" s="144" t="n"/>
      <c r="Y1796" s="143" t="n"/>
      <c r="BI1796" s="144" t="n"/>
      <c r="BJ1796" s="2" t="n"/>
      <c r="BK1796" s="2" t="n"/>
      <c r="BL1796" s="2" t="n"/>
      <c r="BM1796" s="2" t="n"/>
      <c r="BN1796" s="2" t="n"/>
      <c r="BO1796" s="2" t="n"/>
      <c r="BP1796" s="143" t="n"/>
      <c r="BV1796" s="144" t="n"/>
      <c r="DU1796" s="144" t="n"/>
      <c r="DV1796" s="2" t="n"/>
      <c r="DW1796" s="2" t="n"/>
      <c r="DX1796" s="2" t="n"/>
      <c r="DY1796" s="2" t="n"/>
      <c r="DZ1796" s="2" t="n"/>
      <c r="EA1796" s="2" t="n"/>
      <c r="EB1796" s="2" t="n"/>
      <c r="EC1796" s="2" t="n"/>
    </row>
    <row r="1797" ht="6.75" customHeight="1" s="118">
      <c r="A1797" s="2" t="n"/>
      <c r="B1797" s="2" t="n"/>
      <c r="C1797" s="2" t="n"/>
      <c r="D1797" s="2" t="n"/>
      <c r="E1797" s="143" t="n"/>
      <c r="K1797" s="144" t="n"/>
      <c r="L1797" s="143" t="n"/>
      <c r="P1797" s="19" t="n"/>
      <c r="Q1797" s="19" t="n"/>
      <c r="R1797" s="19" t="n"/>
      <c r="S1797" s="19" t="n"/>
      <c r="T1797" s="19" t="n"/>
      <c r="U1797" s="19" t="n"/>
      <c r="V1797" s="19" t="n"/>
      <c r="W1797" s="19" t="n"/>
      <c r="X1797" s="37" t="n"/>
      <c r="Y1797" s="143" t="n"/>
      <c r="BI1797" s="144" t="n"/>
      <c r="BJ1797" s="2" t="n"/>
      <c r="BK1797" s="2" t="n"/>
      <c r="BL1797" s="2" t="n"/>
      <c r="BM1797" s="2" t="n"/>
      <c r="BN1797" s="2" t="n"/>
      <c r="BO1797" s="2" t="n"/>
      <c r="BP1797" s="143" t="n"/>
      <c r="BV1797" s="144" t="n"/>
      <c r="DU1797" s="144" t="n"/>
      <c r="DV1797" s="2" t="n"/>
      <c r="DW1797" s="2" t="n"/>
      <c r="DX1797" s="2" t="n"/>
      <c r="DY1797" s="2" t="n"/>
      <c r="DZ1797" s="2" t="n"/>
      <c r="EA1797" s="2" t="n"/>
      <c r="EB1797" s="2" t="n"/>
      <c r="EC1797" s="2" t="n"/>
    </row>
    <row r="1798" ht="5.25" customHeight="1" s="118">
      <c r="A1798" s="2" t="n"/>
      <c r="B1798" s="2" t="n"/>
      <c r="C1798" s="2" t="n"/>
      <c r="D1798" s="2" t="n"/>
      <c r="E1798" s="143" t="n"/>
      <c r="K1798" s="144" t="n"/>
      <c r="L1798" s="147" t="n"/>
      <c r="M1798" s="148" t="n"/>
      <c r="N1798" s="148" t="n"/>
      <c r="O1798" s="148" t="n"/>
      <c r="P1798" s="20" t="n"/>
      <c r="Q1798" s="20" t="n"/>
      <c r="R1798" s="20" t="n"/>
      <c r="S1798" s="20" t="n"/>
      <c r="T1798" s="20" t="n"/>
      <c r="U1798" s="20" t="n"/>
      <c r="V1798" s="20" t="n"/>
      <c r="W1798" s="20" t="n"/>
      <c r="X1798" s="39" t="n"/>
      <c r="Y1798" s="147" t="n"/>
      <c r="Z1798" s="148" t="n"/>
      <c r="AA1798" s="148" t="n"/>
      <c r="AB1798" s="148" t="n"/>
      <c r="AC1798" s="148" t="n"/>
      <c r="AD1798" s="148" t="n"/>
      <c r="AE1798" s="148" t="n"/>
      <c r="AF1798" s="148" t="n"/>
      <c r="AG1798" s="148" t="n"/>
      <c r="AH1798" s="148" t="n"/>
      <c r="AI1798" s="148" t="n"/>
      <c r="AJ1798" s="148" t="n"/>
      <c r="AK1798" s="148" t="n"/>
      <c r="AL1798" s="148" t="n"/>
      <c r="AM1798" s="148" t="n"/>
      <c r="AN1798" s="148" t="n"/>
      <c r="AO1798" s="148" t="n"/>
      <c r="AP1798" s="148" t="n"/>
      <c r="AQ1798" s="148" t="n"/>
      <c r="AR1798" s="148" t="n"/>
      <c r="AS1798" s="148" t="n"/>
      <c r="AT1798" s="148" t="n"/>
      <c r="AU1798" s="148" t="n"/>
      <c r="AV1798" s="148" t="n"/>
      <c r="AW1798" s="148" t="n"/>
      <c r="AX1798" s="148" t="n"/>
      <c r="AY1798" s="148" t="n"/>
      <c r="AZ1798" s="148" t="n"/>
      <c r="BA1798" s="148" t="n"/>
      <c r="BB1798" s="148" t="n"/>
      <c r="BC1798" s="148" t="n"/>
      <c r="BD1798" s="148" t="n"/>
      <c r="BE1798" s="148" t="n"/>
      <c r="BF1798" s="148" t="n"/>
      <c r="BG1798" s="148" t="n"/>
      <c r="BH1798" s="148" t="n"/>
      <c r="BI1798" s="149" t="n"/>
      <c r="BJ1798" s="2" t="n"/>
      <c r="BK1798" s="2" t="n"/>
      <c r="BL1798" s="2" t="n"/>
      <c r="BM1798" s="2" t="n"/>
      <c r="BN1798" s="2" t="n"/>
      <c r="BO1798" s="2" t="n"/>
      <c r="BP1798" s="143" t="n"/>
      <c r="BV1798" s="144" t="n"/>
      <c r="DU1798" s="144" t="n"/>
      <c r="DV1798" s="2" t="n"/>
      <c r="DW1798" s="2" t="n"/>
      <c r="DX1798" s="2" t="n"/>
      <c r="DY1798" s="2" t="n"/>
      <c r="DZ1798" s="2" t="n"/>
      <c r="EA1798" s="2" t="n"/>
      <c r="EB1798" s="2" t="n"/>
      <c r="EC1798" s="2" t="n"/>
    </row>
    <row r="1799" ht="6.75" customHeight="1" s="118">
      <c r="A1799" s="2" t="n"/>
      <c r="B1799" s="2" t="n"/>
      <c r="C1799" s="2" t="n"/>
      <c r="D1799" s="2" t="n"/>
      <c r="E1799" s="143" t="n"/>
      <c r="K1799" s="144" t="n"/>
      <c r="L1799" s="54" t="inlineStr">
        <is>
          <t>平成</t>
        </is>
      </c>
      <c r="M1799" s="140" t="n"/>
      <c r="N1799" s="140" t="n"/>
      <c r="O1799" s="140" t="n"/>
      <c r="P1799" s="18" t="n"/>
      <c r="Q1799" s="18" t="n"/>
      <c r="R1799" s="18" t="n"/>
      <c r="S1799" s="18" t="n"/>
      <c r="T1799" s="18" t="n"/>
      <c r="U1799" s="18" t="n"/>
      <c r="V1799" s="18" t="n"/>
      <c r="W1799" s="18" t="n"/>
      <c r="X1799" s="35" t="n"/>
      <c r="Y1799" s="172">
        <f>計算!$AY$22</f>
        <v/>
      </c>
      <c r="BI1799" s="144" t="n"/>
      <c r="BJ1799" s="2" t="n"/>
      <c r="BK1799" s="2" t="n"/>
      <c r="BL1799" s="2" t="n"/>
      <c r="BM1799" s="2" t="n"/>
      <c r="BN1799" s="2" t="n"/>
      <c r="BO1799" s="2" t="n"/>
      <c r="BP1799" s="143" t="n"/>
      <c r="BV1799" s="144" t="n"/>
      <c r="DU1799" s="144" t="n"/>
      <c r="DV1799" s="2" t="n"/>
      <c r="DW1799" s="2" t="n"/>
      <c r="DX1799" s="2" t="n"/>
      <c r="DY1799" s="2" t="n"/>
      <c r="DZ1799" s="2" t="n"/>
      <c r="EA1799" s="2" t="n"/>
      <c r="EB1799" s="2" t="n"/>
      <c r="EC1799" s="2" t="n"/>
    </row>
    <row r="1800" ht="6.75" customHeight="1" s="118">
      <c r="A1800" s="2" t="n"/>
      <c r="B1800" s="2" t="n"/>
      <c r="C1800" s="2" t="n"/>
      <c r="D1800" s="2" t="n"/>
      <c r="E1800" s="143" t="n"/>
      <c r="K1800" s="144" t="n"/>
      <c r="L1800" s="143" t="n"/>
      <c r="P1800" s="19" t="n"/>
      <c r="Q1800" s="19" t="n"/>
      <c r="R1800" s="19" t="n"/>
      <c r="S1800" s="19" t="n"/>
      <c r="T1800" s="19" t="n"/>
      <c r="U1800" s="19" t="n"/>
      <c r="V1800" s="19" t="n"/>
      <c r="W1800" s="19" t="n"/>
      <c r="X1800" s="37" t="n"/>
      <c r="Y1800" s="143" t="n"/>
      <c r="BI1800" s="144" t="n"/>
      <c r="BJ1800" s="2" t="n"/>
      <c r="BK1800" s="2" t="n"/>
      <c r="BL1800" s="2" t="n"/>
      <c r="BM1800" s="2" t="n"/>
      <c r="BN1800" s="2" t="n"/>
      <c r="BO1800" s="2" t="n"/>
      <c r="BP1800" s="143" t="n"/>
      <c r="BV1800" s="144" t="n"/>
      <c r="DU1800" s="144" t="n"/>
      <c r="DV1800" s="2" t="n"/>
      <c r="DW1800" s="2" t="n"/>
      <c r="DX1800" s="2" t="n"/>
      <c r="DY1800" s="2" t="n"/>
      <c r="DZ1800" s="2" t="n"/>
      <c r="EA1800" s="2" t="n"/>
      <c r="EB1800" s="2" t="n"/>
      <c r="EC1800" s="2" t="n"/>
    </row>
    <row r="1801" ht="6.75" customHeight="1" s="118">
      <c r="A1801" s="2" t="n"/>
      <c r="B1801" s="2" t="n"/>
      <c r="C1801" s="2" t="n"/>
      <c r="D1801" s="2" t="n"/>
      <c r="E1801" s="143" t="n"/>
      <c r="K1801" s="144" t="n"/>
      <c r="L1801" s="143" t="n"/>
      <c r="P1801" s="180">
        <f>計算!$AW$22</f>
        <v/>
      </c>
      <c r="S1801" s="52" t="inlineStr">
        <is>
          <t>年</t>
        </is>
      </c>
      <c r="U1801" s="181">
        <f>計算!$AX$22</f>
        <v/>
      </c>
      <c r="W1801" s="53" t="inlineStr">
        <is>
          <t>月</t>
        </is>
      </c>
      <c r="X1801" s="144" t="n"/>
      <c r="Y1801" s="143" t="n"/>
      <c r="BI1801" s="144" t="n"/>
      <c r="BJ1801" s="2" t="n"/>
      <c r="BK1801" s="2" t="n"/>
      <c r="BL1801" s="2" t="n"/>
      <c r="BM1801" s="2" t="n"/>
      <c r="BN1801" s="2" t="n"/>
      <c r="BO1801" s="2" t="n"/>
      <c r="BP1801" s="143" t="n"/>
      <c r="BV1801" s="144" t="n"/>
      <c r="DU1801" s="144" t="n"/>
      <c r="DV1801" s="2" t="n"/>
      <c r="DW1801" s="2" t="n"/>
      <c r="DX1801" s="2" t="n"/>
      <c r="DY1801" s="2" t="n"/>
      <c r="DZ1801" s="2" t="n"/>
      <c r="EA1801" s="2" t="n"/>
      <c r="EB1801" s="2" t="n"/>
      <c r="EC1801" s="2" t="n"/>
    </row>
    <row r="1802" ht="6.75" customHeight="1" s="118">
      <c r="A1802" s="2" t="n"/>
      <c r="B1802" s="2" t="n"/>
      <c r="C1802" s="2" t="n"/>
      <c r="D1802" s="2" t="n"/>
      <c r="E1802" s="143" t="n"/>
      <c r="K1802" s="144" t="n"/>
      <c r="L1802" s="49" t="inlineStr">
        <is>
          <t>令和</t>
        </is>
      </c>
      <c r="X1802" s="144" t="n"/>
      <c r="Y1802" s="143" t="n"/>
      <c r="BI1802" s="144" t="n"/>
      <c r="BJ1802" s="2" t="n"/>
      <c r="BK1802" s="2" t="n"/>
      <c r="BL1802" s="2" t="n"/>
      <c r="BM1802" s="2" t="n"/>
      <c r="BN1802" s="2" t="n"/>
      <c r="BO1802" s="2" t="n"/>
      <c r="BP1802" s="143" t="n"/>
      <c r="BV1802" s="144" t="n"/>
      <c r="DU1802" s="144" t="n"/>
      <c r="DV1802" s="2" t="n"/>
      <c r="DW1802" s="2" t="n"/>
      <c r="DX1802" s="2" t="n"/>
      <c r="DY1802" s="2" t="n"/>
      <c r="DZ1802" s="2" t="n"/>
      <c r="EA1802" s="2" t="n"/>
      <c r="EB1802" s="2" t="n"/>
      <c r="EC1802" s="2" t="n"/>
    </row>
    <row r="1803" ht="6.75" customHeight="1" s="118">
      <c r="A1803" s="2" t="n"/>
      <c r="B1803" s="2" t="n"/>
      <c r="C1803" s="2" t="n"/>
      <c r="D1803" s="2" t="n"/>
      <c r="E1803" s="143" t="n"/>
      <c r="K1803" s="144" t="n"/>
      <c r="L1803" s="143" t="n"/>
      <c r="P1803" s="19" t="n"/>
      <c r="Q1803" s="19" t="n"/>
      <c r="R1803" s="19" t="n"/>
      <c r="S1803" s="19" t="n"/>
      <c r="T1803" s="19" t="n"/>
      <c r="U1803" s="19" t="n"/>
      <c r="V1803" s="19" t="n"/>
      <c r="W1803" s="19" t="n"/>
      <c r="X1803" s="37" t="n"/>
      <c r="Y1803" s="143" t="n"/>
      <c r="BI1803" s="144" t="n"/>
      <c r="BJ1803" s="2" t="n"/>
      <c r="BK1803" s="2" t="n"/>
      <c r="BL1803" s="2" t="n"/>
      <c r="BM1803" s="2" t="n"/>
      <c r="BN1803" s="2" t="n"/>
      <c r="BO1803" s="2" t="n"/>
      <c r="BP1803" s="143" t="n"/>
      <c r="BU1803" s="43" t="n"/>
      <c r="BV1803" s="44" t="n"/>
      <c r="DU1803" s="144" t="n"/>
      <c r="DV1803" s="2" t="n"/>
      <c r="DW1803" s="2" t="n"/>
      <c r="DX1803" s="2" t="n"/>
      <c r="DY1803" s="2" t="n"/>
      <c r="DZ1803" s="2" t="n"/>
      <c r="EA1803" s="2" t="n"/>
      <c r="EB1803" s="2" t="n"/>
      <c r="EC1803" s="2" t="n"/>
    </row>
    <row r="1804" ht="4.5" customHeight="1" s="118">
      <c r="A1804" s="2" t="n"/>
      <c r="B1804" s="2" t="n"/>
      <c r="C1804" s="2" t="n"/>
      <c r="D1804" s="2" t="n"/>
      <c r="E1804" s="143" t="n"/>
      <c r="K1804" s="144" t="n"/>
      <c r="L1804" s="147" t="n"/>
      <c r="M1804" s="148" t="n"/>
      <c r="N1804" s="148" t="n"/>
      <c r="O1804" s="148" t="n"/>
      <c r="P1804" s="20" t="n"/>
      <c r="Q1804" s="20" t="n"/>
      <c r="R1804" s="20" t="n"/>
      <c r="S1804" s="20" t="n"/>
      <c r="T1804" s="20" t="n"/>
      <c r="U1804" s="20" t="n"/>
      <c r="V1804" s="20" t="n"/>
      <c r="W1804" s="20" t="n"/>
      <c r="X1804" s="39" t="n"/>
      <c r="Y1804" s="147" t="n"/>
      <c r="Z1804" s="148" t="n"/>
      <c r="AA1804" s="148" t="n"/>
      <c r="AB1804" s="148" t="n"/>
      <c r="AC1804" s="148" t="n"/>
      <c r="AD1804" s="148" t="n"/>
      <c r="AE1804" s="148" t="n"/>
      <c r="AF1804" s="148" t="n"/>
      <c r="AG1804" s="148" t="n"/>
      <c r="AH1804" s="148" t="n"/>
      <c r="AI1804" s="148" t="n"/>
      <c r="AJ1804" s="148" t="n"/>
      <c r="AK1804" s="148" t="n"/>
      <c r="AL1804" s="148" t="n"/>
      <c r="AM1804" s="148" t="n"/>
      <c r="AN1804" s="148" t="n"/>
      <c r="AO1804" s="148" t="n"/>
      <c r="AP1804" s="148" t="n"/>
      <c r="AQ1804" s="148" t="n"/>
      <c r="AR1804" s="148" t="n"/>
      <c r="AS1804" s="148" t="n"/>
      <c r="AT1804" s="148" t="n"/>
      <c r="AU1804" s="148" t="n"/>
      <c r="AV1804" s="148" t="n"/>
      <c r="AW1804" s="148" t="n"/>
      <c r="AX1804" s="148" t="n"/>
      <c r="AY1804" s="148" t="n"/>
      <c r="AZ1804" s="148" t="n"/>
      <c r="BA1804" s="148" t="n"/>
      <c r="BB1804" s="148" t="n"/>
      <c r="BC1804" s="148" t="n"/>
      <c r="BD1804" s="148" t="n"/>
      <c r="BE1804" s="148" t="n"/>
      <c r="BF1804" s="148" t="n"/>
      <c r="BG1804" s="148" t="n"/>
      <c r="BH1804" s="148" t="n"/>
      <c r="BI1804" s="149" t="n"/>
      <c r="BJ1804" s="2" t="n"/>
      <c r="BK1804" s="2" t="n"/>
      <c r="BL1804" s="2" t="n"/>
      <c r="BM1804" s="2" t="n"/>
      <c r="BN1804" s="2" t="n"/>
      <c r="BO1804" s="2" t="n"/>
      <c r="BP1804" s="147" t="n"/>
      <c r="BQ1804" s="148" t="n"/>
      <c r="BR1804" s="148" t="n"/>
      <c r="BS1804" s="148" t="n"/>
      <c r="BT1804" s="148" t="n"/>
      <c r="BU1804" s="42" t="n"/>
      <c r="BV1804" s="45" t="n"/>
      <c r="BW1804" s="148" t="n"/>
      <c r="BX1804" s="148" t="n"/>
      <c r="BY1804" s="148" t="n"/>
      <c r="BZ1804" s="148" t="n"/>
      <c r="CA1804" s="148" t="n"/>
      <c r="CB1804" s="148" t="n"/>
      <c r="CC1804" s="148" t="n"/>
      <c r="CD1804" s="148" t="n"/>
      <c r="CE1804" s="148" t="n"/>
      <c r="CF1804" s="148" t="n"/>
      <c r="CG1804" s="148" t="n"/>
      <c r="CH1804" s="148" t="n"/>
      <c r="CI1804" s="148" t="n"/>
      <c r="CJ1804" s="148" t="n"/>
      <c r="CK1804" s="148" t="n"/>
      <c r="CL1804" s="148" t="n"/>
      <c r="CM1804" s="148" t="n"/>
      <c r="CN1804" s="148" t="n"/>
      <c r="CO1804" s="148" t="n"/>
      <c r="CP1804" s="148" t="n"/>
      <c r="CQ1804" s="148" t="n"/>
      <c r="CR1804" s="148" t="n"/>
      <c r="CS1804" s="148" t="n"/>
      <c r="CT1804" s="148" t="n"/>
      <c r="CU1804" s="148" t="n"/>
      <c r="CV1804" s="148" t="n"/>
      <c r="CW1804" s="148" t="n"/>
      <c r="CX1804" s="148" t="n"/>
      <c r="CY1804" s="148" t="n"/>
      <c r="CZ1804" s="148" t="n"/>
      <c r="DA1804" s="148" t="n"/>
      <c r="DB1804" s="148" t="n"/>
      <c r="DC1804" s="148" t="n"/>
      <c r="DD1804" s="148" t="n"/>
      <c r="DE1804" s="148" t="n"/>
      <c r="DF1804" s="148" t="n"/>
      <c r="DG1804" s="148" t="n"/>
      <c r="DH1804" s="148" t="n"/>
      <c r="DI1804" s="148" t="n"/>
      <c r="DJ1804" s="148" t="n"/>
      <c r="DK1804" s="148" t="n"/>
      <c r="DL1804" s="148" t="n"/>
      <c r="DM1804" s="148" t="n"/>
      <c r="DN1804" s="148" t="n"/>
      <c r="DO1804" s="148" t="n"/>
      <c r="DP1804" s="148" t="n"/>
      <c r="DQ1804" s="148" t="n"/>
      <c r="DR1804" s="148" t="n"/>
      <c r="DS1804" s="148" t="n"/>
      <c r="DT1804" s="148" t="n"/>
      <c r="DU1804" s="149" t="n"/>
      <c r="DV1804" s="2" t="n"/>
      <c r="DW1804" s="2" t="n"/>
      <c r="DX1804" s="2" t="n"/>
      <c r="DY1804" s="2" t="n"/>
      <c r="DZ1804" s="2" t="n"/>
      <c r="EA1804" s="2" t="n"/>
      <c r="EB1804" s="2" t="n"/>
      <c r="EC1804" s="2" t="n"/>
    </row>
    <row r="1805" ht="6.75" customHeight="1" s="118">
      <c r="A1805" s="2" t="n"/>
      <c r="B1805" s="2" t="n"/>
      <c r="C1805" s="2" t="n"/>
      <c r="D1805" s="2" t="n"/>
      <c r="E1805" s="143" t="n"/>
      <c r="K1805" s="144" t="n"/>
      <c r="L1805" s="54" t="inlineStr">
        <is>
          <t>平成</t>
        </is>
      </c>
      <c r="M1805" s="140" t="n"/>
      <c r="N1805" s="140" t="n"/>
      <c r="O1805" s="140"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39" t="inlineStr">
        <is>
          <t>備　考</t>
        </is>
      </c>
      <c r="BQ1805" s="140" t="n"/>
      <c r="BR1805" s="140" t="n"/>
      <c r="BS1805" s="140" t="n"/>
      <c r="BT1805" s="140" t="n"/>
      <c r="BU1805" s="140" t="n"/>
      <c r="BV1805" s="141" t="n"/>
      <c r="BW1805" s="177">
        <f>計算!$AS$22</f>
        <v/>
      </c>
      <c r="BX1805" s="140" t="n"/>
      <c r="BY1805" s="140" t="n"/>
      <c r="BZ1805" s="140" t="n"/>
      <c r="CA1805" s="140" t="n"/>
      <c r="CB1805" s="140" t="n"/>
      <c r="CC1805" s="140" t="n"/>
      <c r="CD1805" s="140" t="n"/>
      <c r="CE1805" s="140" t="n"/>
      <c r="CF1805" s="140" t="n"/>
      <c r="CG1805" s="140" t="n"/>
      <c r="CH1805" s="140" t="n"/>
      <c r="CI1805" s="140" t="n"/>
      <c r="CJ1805" s="140" t="n"/>
      <c r="CK1805" s="140" t="n"/>
      <c r="CL1805" s="140" t="n"/>
      <c r="CM1805" s="140" t="n"/>
      <c r="CN1805" s="140" t="n"/>
      <c r="CO1805" s="140" t="n"/>
      <c r="CP1805" s="140" t="n"/>
      <c r="CQ1805" s="140" t="n"/>
      <c r="CR1805" s="140" t="n"/>
      <c r="CS1805" s="140" t="n"/>
      <c r="CT1805" s="140" t="n"/>
      <c r="CU1805" s="140" t="n"/>
      <c r="CV1805" s="140" t="n"/>
      <c r="CW1805" s="140" t="n"/>
      <c r="CX1805" s="140" t="n"/>
      <c r="CY1805" s="140" t="n"/>
      <c r="CZ1805" s="140" t="n"/>
      <c r="DA1805" s="140" t="n"/>
      <c r="DB1805" s="140" t="n"/>
      <c r="DC1805" s="140" t="n"/>
      <c r="DD1805" s="140" t="n"/>
      <c r="DE1805" s="140" t="n"/>
      <c r="DF1805" s="140" t="n"/>
      <c r="DG1805" s="140" t="n"/>
      <c r="DH1805" s="140" t="n"/>
      <c r="DI1805" s="140" t="n"/>
      <c r="DJ1805" s="140" t="n"/>
      <c r="DK1805" s="140" t="n"/>
      <c r="DL1805" s="140" t="n"/>
      <c r="DM1805" s="140" t="n"/>
      <c r="DN1805" s="140" t="n"/>
      <c r="DO1805" s="140" t="n"/>
      <c r="DP1805" s="140" t="n"/>
      <c r="DQ1805" s="140" t="n"/>
      <c r="DR1805" s="140" t="n"/>
      <c r="DS1805" s="140" t="n"/>
      <c r="DT1805" s="140" t="n"/>
      <c r="DU1805" s="141" t="n"/>
      <c r="DV1805" s="2" t="n"/>
      <c r="DW1805" s="2" t="n"/>
      <c r="DX1805" s="2" t="n"/>
      <c r="DY1805" s="2" t="n"/>
      <c r="DZ1805" s="2" t="n"/>
      <c r="EA1805" s="2" t="n"/>
      <c r="EB1805" s="2" t="n"/>
      <c r="EC1805" s="2" t="n"/>
    </row>
    <row r="1806" ht="6.75" customHeight="1" s="118">
      <c r="A1806" s="2" t="n"/>
      <c r="B1806" s="2" t="n"/>
      <c r="C1806" s="2" t="n"/>
      <c r="D1806" s="2" t="n"/>
      <c r="E1806" s="143" t="n"/>
      <c r="K1806" s="144" t="n"/>
      <c r="L1806" s="143"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43" t="n"/>
      <c r="BV1806" s="144" t="n"/>
      <c r="DU1806" s="144" t="n"/>
      <c r="DV1806" s="2" t="n"/>
      <c r="DW1806" s="2" t="n"/>
      <c r="DX1806" s="2" t="n"/>
      <c r="DY1806" s="2" t="n"/>
      <c r="DZ1806" s="2" t="n"/>
      <c r="EA1806" s="2" t="n"/>
      <c r="EB1806" s="2" t="n"/>
      <c r="EC1806" s="2" t="n"/>
    </row>
    <row r="1807" ht="6.75" customHeight="1" s="118">
      <c r="A1807" s="2" t="n"/>
      <c r="B1807" s="2" t="n"/>
      <c r="C1807" s="2" t="n"/>
      <c r="D1807" s="2" t="n"/>
      <c r="E1807" s="143" t="n"/>
      <c r="K1807" s="144" t="n"/>
      <c r="L1807" s="143" t="n"/>
      <c r="P1807" s="19" t="n"/>
      <c r="Q1807" s="19" t="n"/>
      <c r="R1807" s="19" t="n"/>
      <c r="S1807" s="52" t="inlineStr">
        <is>
          <t>年</t>
        </is>
      </c>
      <c r="U1807" s="11" t="n"/>
      <c r="V1807" s="11" t="n"/>
      <c r="W1807" s="53" t="inlineStr">
        <is>
          <t>月</t>
        </is>
      </c>
      <c r="X1807" s="144"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43" t="n"/>
      <c r="BV1807" s="144" t="n"/>
      <c r="DU1807" s="144" t="n"/>
      <c r="DV1807" s="2" t="n"/>
      <c r="DW1807" s="2" t="n"/>
      <c r="DX1807" s="2" t="n"/>
      <c r="DY1807" s="2" t="n"/>
      <c r="DZ1807" s="2" t="n"/>
      <c r="EA1807" s="2" t="n"/>
      <c r="EB1807" s="2" t="n"/>
      <c r="EC1807" s="2" t="n"/>
    </row>
    <row r="1808" ht="6.75" customHeight="1" s="118">
      <c r="A1808" s="2" t="n"/>
      <c r="B1808" s="2" t="n"/>
      <c r="C1808" s="2" t="n"/>
      <c r="D1808" s="2" t="n"/>
      <c r="E1808" s="143" t="n"/>
      <c r="K1808" s="144" t="n"/>
      <c r="L1808" s="49" t="inlineStr">
        <is>
          <t>令和</t>
        </is>
      </c>
      <c r="P1808" s="19" t="n"/>
      <c r="Q1808" s="19" t="n"/>
      <c r="R1808" s="19" t="n"/>
      <c r="U1808" s="11" t="n"/>
      <c r="V1808" s="11" t="n"/>
      <c r="X1808" s="144"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43" t="n"/>
      <c r="BV1808" s="144" t="n"/>
      <c r="DU1808" s="144" t="n"/>
      <c r="DV1808" s="2" t="n"/>
      <c r="DW1808" s="2" t="n"/>
      <c r="DX1808" s="2" t="n"/>
      <c r="DY1808" s="2" t="n"/>
      <c r="DZ1808" s="2" t="n"/>
      <c r="EA1808" s="2" t="n"/>
      <c r="EB1808" s="2" t="n"/>
      <c r="EC1808" s="2" t="n"/>
    </row>
    <row r="1809" ht="6.75" customHeight="1" s="118">
      <c r="A1809" s="2" t="n"/>
      <c r="B1809" s="2" t="n"/>
      <c r="C1809" s="2" t="n"/>
      <c r="D1809" s="2" t="n"/>
      <c r="E1809" s="143" t="n"/>
      <c r="K1809" s="144" t="n"/>
      <c r="L1809" s="143"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43" t="n"/>
      <c r="BV1809" s="144" t="n"/>
      <c r="DU1809" s="144" t="n"/>
      <c r="DV1809" s="2" t="n"/>
      <c r="DW1809" s="2" t="n"/>
      <c r="DX1809" s="2" t="n"/>
      <c r="DY1809" s="2" t="n"/>
      <c r="DZ1809" s="2" t="n"/>
      <c r="EA1809" s="2" t="n"/>
      <c r="EB1809" s="2" t="n"/>
      <c r="EC1809" s="2" t="n"/>
    </row>
    <row r="1810" ht="3.75" customHeight="1" s="118">
      <c r="A1810" s="2" t="n"/>
      <c r="B1810" s="2" t="n"/>
      <c r="C1810" s="2" t="n"/>
      <c r="D1810" s="2" t="n"/>
      <c r="E1810" s="143" t="n"/>
      <c r="K1810" s="144" t="n"/>
      <c r="L1810" s="147" t="n"/>
      <c r="M1810" s="148" t="n"/>
      <c r="N1810" s="148" t="n"/>
      <c r="O1810" s="148"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43" t="n"/>
      <c r="BV1810" s="144" t="n"/>
      <c r="DU1810" s="144" t="n"/>
      <c r="DV1810" s="2" t="n"/>
      <c r="DW1810" s="2" t="n"/>
      <c r="DX1810" s="2" t="n"/>
      <c r="DY1810" s="2" t="n"/>
      <c r="DZ1810" s="2" t="n"/>
      <c r="EA1810" s="2" t="n"/>
      <c r="EB1810" s="2" t="n"/>
      <c r="EC1810" s="2" t="n"/>
    </row>
    <row r="1811" ht="6.75" customHeight="1" s="118">
      <c r="A1811" s="2" t="n"/>
      <c r="B1811" s="2" t="n"/>
      <c r="C1811" s="2" t="n"/>
      <c r="D1811" s="2" t="n"/>
      <c r="E1811" s="143" t="n"/>
      <c r="K1811" s="144" t="n"/>
      <c r="L1811" s="54" t="inlineStr">
        <is>
          <t>平成</t>
        </is>
      </c>
      <c r="M1811" s="140" t="n"/>
      <c r="N1811" s="140" t="n"/>
      <c r="O1811" s="140"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43" t="n"/>
      <c r="BV1811" s="144" t="n"/>
      <c r="DU1811" s="144" t="n"/>
      <c r="DV1811" s="2" t="n"/>
      <c r="DW1811" s="2" t="n"/>
      <c r="DX1811" s="2" t="n"/>
      <c r="DY1811" s="2" t="n"/>
      <c r="DZ1811" s="2" t="n"/>
      <c r="EA1811" s="2" t="n"/>
      <c r="EB1811" s="2" t="n"/>
      <c r="EC1811" s="2" t="n"/>
    </row>
    <row r="1812" ht="6.75" customHeight="1" s="118">
      <c r="A1812" s="2" t="n"/>
      <c r="B1812" s="2" t="n"/>
      <c r="C1812" s="2" t="n"/>
      <c r="D1812" s="2" t="n"/>
      <c r="E1812" s="143" t="n"/>
      <c r="K1812" s="144" t="n"/>
      <c r="L1812" s="143"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43" t="n"/>
      <c r="BV1812" s="144" t="n"/>
      <c r="DU1812" s="144" t="n"/>
      <c r="DV1812" s="2" t="n"/>
      <c r="DW1812" s="2" t="n"/>
      <c r="DX1812" s="2" t="n"/>
      <c r="DY1812" s="2" t="n"/>
      <c r="DZ1812" s="2" t="n"/>
      <c r="EA1812" s="2" t="n"/>
      <c r="EB1812" s="2" t="n"/>
      <c r="EC1812" s="2" t="n"/>
    </row>
    <row r="1813" ht="6.75" customHeight="1" s="118">
      <c r="A1813" s="2" t="n"/>
      <c r="B1813" s="2" t="n"/>
      <c r="C1813" s="2" t="n"/>
      <c r="D1813" s="2" t="n"/>
      <c r="E1813" s="143" t="n"/>
      <c r="K1813" s="144" t="n"/>
      <c r="L1813" s="143" t="n"/>
      <c r="P1813" s="19" t="n"/>
      <c r="Q1813" s="19" t="n"/>
      <c r="R1813" s="19" t="n"/>
      <c r="S1813" s="52" t="inlineStr">
        <is>
          <t>年</t>
        </is>
      </c>
      <c r="U1813" s="11" t="n"/>
      <c r="V1813" s="11" t="n"/>
      <c r="W1813" s="53" t="inlineStr">
        <is>
          <t>月</t>
        </is>
      </c>
      <c r="X1813" s="144"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43" t="n"/>
      <c r="BV1813" s="144" t="n"/>
      <c r="DU1813" s="144" t="n"/>
      <c r="DV1813" s="2" t="n"/>
      <c r="DW1813" s="2" t="n"/>
      <c r="DX1813" s="2" t="n"/>
      <c r="DY1813" s="2" t="n"/>
      <c r="DZ1813" s="2" t="n"/>
      <c r="EA1813" s="2" t="n"/>
      <c r="EB1813" s="2" t="n"/>
      <c r="EC1813" s="2" t="n"/>
    </row>
    <row r="1814" ht="6.75" customHeight="1" s="118">
      <c r="A1814" s="2" t="n"/>
      <c r="B1814" s="2" t="n"/>
      <c r="C1814" s="2" t="n"/>
      <c r="D1814" s="2" t="n"/>
      <c r="E1814" s="143" t="n"/>
      <c r="K1814" s="144" t="n"/>
      <c r="L1814" s="49" t="inlineStr">
        <is>
          <t>令和</t>
        </is>
      </c>
      <c r="P1814" s="19" t="n"/>
      <c r="Q1814" s="19" t="n"/>
      <c r="R1814" s="19" t="n"/>
      <c r="U1814" s="11" t="n"/>
      <c r="V1814" s="11" t="n"/>
      <c r="X1814" s="144"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43" t="n"/>
      <c r="BV1814" s="144" t="n"/>
      <c r="DU1814" s="144" t="n"/>
      <c r="DV1814" s="2" t="n"/>
      <c r="DW1814" s="2" t="n"/>
      <c r="DX1814" s="2" t="n"/>
      <c r="DY1814" s="2" t="n"/>
      <c r="DZ1814" s="2" t="n"/>
      <c r="EA1814" s="2" t="n"/>
      <c r="EB1814" s="2" t="n"/>
      <c r="EC1814" s="2" t="n"/>
    </row>
    <row r="1815" ht="6.75" customHeight="1" s="118">
      <c r="A1815" s="2" t="n"/>
      <c r="B1815" s="2" t="n"/>
      <c r="C1815" s="2" t="n"/>
      <c r="D1815" s="2" t="n"/>
      <c r="E1815" s="143" t="n"/>
      <c r="K1815" s="144" t="n"/>
      <c r="L1815" s="143"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43" t="n"/>
      <c r="BV1815" s="144" t="n"/>
      <c r="DU1815" s="144" t="n"/>
      <c r="DV1815" s="2" t="n"/>
      <c r="DW1815" s="2" t="n"/>
      <c r="DX1815" s="2" t="n"/>
      <c r="DY1815" s="2" t="n"/>
      <c r="DZ1815" s="2" t="n"/>
      <c r="EA1815" s="2" t="n"/>
      <c r="EB1815" s="2" t="n"/>
      <c r="EC1815" s="2" t="n"/>
    </row>
    <row r="1816" ht="6.75" customHeight="1" s="118">
      <c r="A1816" s="2" t="n"/>
      <c r="B1816" s="2" t="n"/>
      <c r="C1816" s="2" t="n"/>
      <c r="D1816" s="2" t="n"/>
      <c r="E1816" s="147" t="n"/>
      <c r="F1816" s="148" t="n"/>
      <c r="G1816" s="148" t="n"/>
      <c r="H1816" s="148" t="n"/>
      <c r="I1816" s="148" t="n"/>
      <c r="J1816" s="148" t="n"/>
      <c r="K1816" s="149" t="n"/>
      <c r="L1816" s="147" t="n"/>
      <c r="M1816" s="148" t="n"/>
      <c r="N1816" s="148" t="n"/>
      <c r="O1816" s="148"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47" t="n"/>
      <c r="BQ1816" s="148" t="n"/>
      <c r="BR1816" s="148" t="n"/>
      <c r="BS1816" s="148" t="n"/>
      <c r="BT1816" s="148" t="n"/>
      <c r="BU1816" s="148" t="n"/>
      <c r="BV1816" s="149" t="n"/>
      <c r="BW1816" s="148" t="n"/>
      <c r="BX1816" s="148" t="n"/>
      <c r="BY1816" s="148" t="n"/>
      <c r="BZ1816" s="148" t="n"/>
      <c r="CA1816" s="148" t="n"/>
      <c r="CB1816" s="148" t="n"/>
      <c r="CC1816" s="148" t="n"/>
      <c r="CD1816" s="148" t="n"/>
      <c r="CE1816" s="148" t="n"/>
      <c r="CF1816" s="148" t="n"/>
      <c r="CG1816" s="148" t="n"/>
      <c r="CH1816" s="148" t="n"/>
      <c r="CI1816" s="148" t="n"/>
      <c r="CJ1816" s="148" t="n"/>
      <c r="CK1816" s="148" t="n"/>
      <c r="CL1816" s="148" t="n"/>
      <c r="CM1816" s="148" t="n"/>
      <c r="CN1816" s="148" t="n"/>
      <c r="CO1816" s="148" t="n"/>
      <c r="CP1816" s="148" t="n"/>
      <c r="CQ1816" s="148" t="n"/>
      <c r="CR1816" s="148" t="n"/>
      <c r="CS1816" s="148" t="n"/>
      <c r="CT1816" s="148" t="n"/>
      <c r="CU1816" s="148" t="n"/>
      <c r="CV1816" s="148" t="n"/>
      <c r="CW1816" s="148" t="n"/>
      <c r="CX1816" s="148" t="n"/>
      <c r="CY1816" s="148" t="n"/>
      <c r="CZ1816" s="148" t="n"/>
      <c r="DA1816" s="148" t="n"/>
      <c r="DB1816" s="148" t="n"/>
      <c r="DC1816" s="148" t="n"/>
      <c r="DD1816" s="148" t="n"/>
      <c r="DE1816" s="148" t="n"/>
      <c r="DF1816" s="148" t="n"/>
      <c r="DG1816" s="148" t="n"/>
      <c r="DH1816" s="148" t="n"/>
      <c r="DI1816" s="148" t="n"/>
      <c r="DJ1816" s="148" t="n"/>
      <c r="DK1816" s="148" t="n"/>
      <c r="DL1816" s="148" t="n"/>
      <c r="DM1816" s="148" t="n"/>
      <c r="DN1816" s="148" t="n"/>
      <c r="DO1816" s="148" t="n"/>
      <c r="DP1816" s="148" t="n"/>
      <c r="DQ1816" s="148" t="n"/>
      <c r="DR1816" s="148" t="n"/>
      <c r="DS1816" s="148" t="n"/>
      <c r="DT1816" s="148" t="n"/>
      <c r="DU1816" s="149"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39" t="inlineStr">
        <is>
          <t xml:space="preserve">資 　格  等      </t>
        </is>
      </c>
      <c r="BQ1825" s="140" t="n"/>
      <c r="BR1825" s="140" t="n"/>
      <c r="BS1825" s="140" t="n"/>
      <c r="BT1825" s="140" t="n"/>
      <c r="BU1825" s="140" t="n"/>
      <c r="BV1825" s="141" t="n"/>
      <c r="BW1825" s="142" t="inlineStr">
        <is>
          <t>取  得  年  月</t>
        </is>
      </c>
      <c r="BX1825" s="140" t="n"/>
      <c r="BY1825" s="140" t="n"/>
      <c r="BZ1825" s="140" t="n"/>
      <c r="CA1825" s="140" t="n"/>
      <c r="CB1825" s="140" t="n"/>
      <c r="CC1825" s="140" t="n"/>
      <c r="CD1825" s="140" t="n"/>
      <c r="CE1825" s="140" t="n"/>
      <c r="CF1825" s="140" t="n"/>
      <c r="CG1825" s="141" t="n"/>
      <c r="CH1825" s="142" t="inlineStr">
        <is>
          <t>資       格       等       の       名       称</t>
        </is>
      </c>
      <c r="CI1825" s="140" t="n"/>
      <c r="CJ1825" s="140" t="n"/>
      <c r="CK1825" s="140" t="n"/>
      <c r="CL1825" s="140" t="n"/>
      <c r="CM1825" s="140" t="n"/>
      <c r="CN1825" s="140" t="n"/>
      <c r="CO1825" s="140" t="n"/>
      <c r="CP1825" s="140" t="n"/>
      <c r="CQ1825" s="140" t="n"/>
      <c r="CR1825" s="140" t="n"/>
      <c r="CS1825" s="140" t="n"/>
      <c r="CT1825" s="140" t="n"/>
      <c r="CU1825" s="140" t="n"/>
      <c r="CV1825" s="140" t="n"/>
      <c r="CW1825" s="140" t="n"/>
      <c r="CX1825" s="140" t="n"/>
      <c r="CY1825" s="140" t="n"/>
      <c r="CZ1825" s="140" t="n"/>
      <c r="DA1825" s="140" t="n"/>
      <c r="DB1825" s="140" t="n"/>
      <c r="DC1825" s="140" t="n"/>
      <c r="DD1825" s="140" t="n"/>
      <c r="DE1825" s="140" t="n"/>
      <c r="DF1825" s="140" t="n"/>
      <c r="DG1825" s="140" t="n"/>
      <c r="DH1825" s="140" t="n"/>
      <c r="DI1825" s="140" t="n"/>
      <c r="DJ1825" s="140" t="n"/>
      <c r="DK1825" s="140" t="n"/>
      <c r="DL1825" s="140" t="n"/>
      <c r="DM1825" s="140" t="n"/>
      <c r="DN1825" s="140" t="n"/>
      <c r="DO1825" s="140" t="n"/>
      <c r="DP1825" s="140" t="n"/>
      <c r="DQ1825" s="140" t="n"/>
      <c r="DR1825" s="140" t="n"/>
      <c r="DS1825" s="140" t="n"/>
      <c r="DT1825" s="140" t="n"/>
      <c r="DU1825" s="141"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43" t="n"/>
      <c r="BV1826" s="144" t="n"/>
      <c r="BW1826" s="143" t="n"/>
      <c r="CG1826" s="144" t="n"/>
      <c r="CH1826" s="143" t="n"/>
      <c r="DU1826" s="144"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43" t="n"/>
      <c r="BV1827" s="144" t="n"/>
      <c r="BW1827" s="143" t="n"/>
      <c r="CG1827" s="144" t="n"/>
      <c r="CH1827" s="143" t="n"/>
      <c r="DU1827" s="144"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45">
        <f>IF(計算!$B$23="","",IF(N(設定!$B$3)=0,"",YEAR(設定!$B$3)-2018))&amp;""</f>
        <v/>
      </c>
      <c r="AG1828" s="95" t="inlineStr">
        <is>
          <t>年</t>
        </is>
      </c>
      <c r="AI1828" s="145">
        <f>IF(計算!$B$23="","",IF(N(設定!$B$3)=0,"",MONTH(設定!$B$3)))&amp;""</f>
        <v/>
      </c>
      <c r="AL1828" s="95" t="inlineStr">
        <is>
          <t>月</t>
        </is>
      </c>
      <c r="AN1828" s="146">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43" t="n"/>
      <c r="BV1828" s="144" t="n"/>
      <c r="BW1828" s="147" t="n"/>
      <c r="BX1828" s="148" t="n"/>
      <c r="BY1828" s="148" t="n"/>
      <c r="BZ1828" s="148" t="n"/>
      <c r="CA1828" s="148" t="n"/>
      <c r="CB1828" s="148" t="n"/>
      <c r="CC1828" s="148" t="n"/>
      <c r="CD1828" s="148" t="n"/>
      <c r="CE1828" s="148" t="n"/>
      <c r="CF1828" s="148" t="n"/>
      <c r="CG1828" s="149" t="n"/>
      <c r="CH1828" s="147" t="n"/>
      <c r="CI1828" s="148" t="n"/>
      <c r="CJ1828" s="148" t="n"/>
      <c r="CK1828" s="148" t="n"/>
      <c r="CL1828" s="148" t="n"/>
      <c r="CM1828" s="148" t="n"/>
      <c r="CN1828" s="148" t="n"/>
      <c r="CO1828" s="148" t="n"/>
      <c r="CP1828" s="148" t="n"/>
      <c r="CQ1828" s="148" t="n"/>
      <c r="CR1828" s="148" t="n"/>
      <c r="CS1828" s="148" t="n"/>
      <c r="CT1828" s="148" t="n"/>
      <c r="CU1828" s="148" t="n"/>
      <c r="CV1828" s="148" t="n"/>
      <c r="CW1828" s="148" t="n"/>
      <c r="CX1828" s="148" t="n"/>
      <c r="CY1828" s="148" t="n"/>
      <c r="CZ1828" s="148" t="n"/>
      <c r="DA1828" s="148" t="n"/>
      <c r="DB1828" s="148" t="n"/>
      <c r="DC1828" s="148" t="n"/>
      <c r="DD1828" s="148" t="n"/>
      <c r="DE1828" s="148" t="n"/>
      <c r="DF1828" s="148" t="n"/>
      <c r="DG1828" s="148" t="n"/>
      <c r="DH1828" s="148" t="n"/>
      <c r="DI1828" s="148" t="n"/>
      <c r="DJ1828" s="148" t="n"/>
      <c r="DK1828" s="148" t="n"/>
      <c r="DL1828" s="148" t="n"/>
      <c r="DM1828" s="148" t="n"/>
      <c r="DN1828" s="148" t="n"/>
      <c r="DO1828" s="148" t="n"/>
      <c r="DP1828" s="148" t="n"/>
      <c r="DQ1828" s="148" t="n"/>
      <c r="DR1828" s="148" t="n"/>
      <c r="DS1828" s="148" t="n"/>
      <c r="DT1828" s="148" t="n"/>
      <c r="DU1828" s="149"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43" t="n"/>
      <c r="BV1829" s="144" t="n"/>
      <c r="BW1829" s="150">
        <f>計算!$BD$23</f>
        <v/>
      </c>
      <c r="CG1829" s="144" t="n"/>
      <c r="CH1829" s="151">
        <f>計算!$BE$23</f>
        <v/>
      </c>
      <c r="DU1829" s="144"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48" t="n"/>
      <c r="AA1830" s="148" t="n"/>
      <c r="AB1830" s="148" t="n"/>
      <c r="AC1830" s="148" t="n"/>
      <c r="AD1830" s="148" t="n"/>
      <c r="AE1830" s="148" t="n"/>
      <c r="AF1830" s="148" t="n"/>
      <c r="AG1830" s="148" t="n"/>
      <c r="AH1830" s="148" t="n"/>
      <c r="AI1830" s="148" t="n"/>
      <c r="AJ1830" s="148" t="n"/>
      <c r="AK1830" s="148" t="n"/>
      <c r="AL1830" s="148" t="n"/>
      <c r="AM1830" s="148" t="n"/>
      <c r="AN1830" s="148" t="n"/>
      <c r="AO1830" s="148" t="n"/>
      <c r="AP1830" s="148" t="n"/>
      <c r="AQ1830" s="148" t="n"/>
      <c r="AR1830" s="148" t="n"/>
      <c r="AS1830" s="148" t="n"/>
      <c r="AT1830" s="148" t="n"/>
      <c r="AU1830" s="12" t="n"/>
      <c r="AV1830" s="7" t="n"/>
      <c r="BI1830" s="8" t="n"/>
      <c r="BJ1830" s="7" t="n"/>
      <c r="BK1830" s="2" t="n"/>
      <c r="BL1830" s="2" t="n"/>
      <c r="BM1830" s="2" t="n"/>
      <c r="BN1830" s="2" t="n"/>
      <c r="BO1830" s="2" t="n"/>
      <c r="BP1830" s="143" t="n"/>
      <c r="BV1830" s="144" t="n"/>
      <c r="BW1830" s="143" t="n"/>
      <c r="CG1830" s="144" t="n"/>
      <c r="DU1830" s="144" t="n"/>
      <c r="DV1830" s="2" t="n"/>
      <c r="DW1830" s="2" t="n"/>
      <c r="DX1830" s="2" t="n"/>
      <c r="DY1830" s="2" t="n"/>
      <c r="DZ1830" s="2" t="n"/>
      <c r="EA1830" s="2" t="n"/>
      <c r="EB1830" s="2" t="n"/>
      <c r="EC1830" s="2" t="n"/>
    </row>
    <row r="1831" ht="6.75" customHeight="1" s="118">
      <c r="A1831" s="2" t="n"/>
      <c r="B1831" s="2" t="n"/>
      <c r="C1831" s="2" t="n"/>
      <c r="D1831" s="2" t="n"/>
      <c r="E1831" s="142" t="inlineStr">
        <is>
          <t>ふ り が な</t>
        </is>
      </c>
      <c r="F1831" s="140" t="n"/>
      <c r="G1831" s="140" t="n"/>
      <c r="H1831" s="140" t="n"/>
      <c r="I1831" s="140" t="n"/>
      <c r="J1831" s="140" t="n"/>
      <c r="K1831" s="141" t="n"/>
      <c r="L1831" s="152">
        <f>計算!$C$23</f>
        <v/>
      </c>
      <c r="M1831" s="140" t="n"/>
      <c r="N1831" s="140" t="n"/>
      <c r="O1831" s="140" t="n"/>
      <c r="P1831" s="140" t="n"/>
      <c r="Q1831" s="140" t="n"/>
      <c r="R1831" s="140" t="n"/>
      <c r="S1831" s="140" t="n"/>
      <c r="T1831" s="140" t="n"/>
      <c r="U1831" s="140" t="n"/>
      <c r="V1831" s="140" t="n"/>
      <c r="W1831" s="140" t="n"/>
      <c r="X1831" s="140" t="n"/>
      <c r="Y1831" s="140" t="n"/>
      <c r="Z1831" s="140" t="n"/>
      <c r="AA1831" s="140" t="n"/>
      <c r="AB1831" s="140" t="n"/>
      <c r="AC1831" s="140" t="n"/>
      <c r="AD1831" s="140" t="n"/>
      <c r="AE1831" s="140" t="n"/>
      <c r="AF1831" s="140" t="n"/>
      <c r="AG1831" s="140" t="n"/>
      <c r="AH1831" s="140" t="n"/>
      <c r="AI1831" s="140" t="n"/>
      <c r="AJ1831" s="140" t="n"/>
      <c r="AK1831" s="140" t="n"/>
      <c r="AL1831" s="140" t="n"/>
      <c r="AM1831" s="140" t="n"/>
      <c r="AN1831" s="140" t="n"/>
      <c r="AO1831" s="140" t="n"/>
      <c r="AP1831" s="140" t="n"/>
      <c r="AQ1831" s="140" t="n"/>
      <c r="AR1831" s="140" t="n"/>
      <c r="AS1831" s="140" t="n"/>
      <c r="AT1831" s="141"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43" t="n"/>
      <c r="BV1831" s="144" t="n"/>
      <c r="BW1831" s="143" t="n"/>
      <c r="CG1831" s="144" t="n"/>
      <c r="DU1831" s="144" t="n"/>
      <c r="DV1831" s="2" t="n"/>
      <c r="DW1831" s="2" t="n"/>
      <c r="DX1831" s="2" t="n"/>
      <c r="DY1831" s="2" t="n"/>
      <c r="DZ1831" s="2" t="n"/>
      <c r="EA1831" s="2" t="n"/>
      <c r="EB1831" s="2" t="n"/>
      <c r="EC1831" s="2" t="n"/>
    </row>
    <row r="1832" ht="6.75" customHeight="1" s="118">
      <c r="A1832" s="2" t="n"/>
      <c r="B1832" s="2" t="n"/>
      <c r="C1832" s="2" t="n"/>
      <c r="D1832" s="2" t="n"/>
      <c r="E1832" s="143" t="n"/>
      <c r="K1832" s="144" t="n"/>
      <c r="AT1832" s="144"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43" t="n"/>
      <c r="BV1832" s="144" t="n"/>
      <c r="BW1832" s="143" t="n"/>
      <c r="CG1832" s="144" t="n"/>
      <c r="DU1832" s="144" t="n"/>
      <c r="DV1832" s="2" t="n"/>
      <c r="DW1832" s="2" t="n"/>
      <c r="DX1832" s="2" t="n"/>
      <c r="DY1832" s="2" t="n"/>
      <c r="DZ1832" s="2" t="n"/>
      <c r="EA1832" s="2" t="n"/>
      <c r="EB1832" s="2" t="n"/>
      <c r="EC1832" s="2" t="n"/>
    </row>
    <row r="1833" ht="6.75" customHeight="1" s="118">
      <c r="A1833" s="2" t="n"/>
      <c r="B1833" s="2" t="n"/>
      <c r="C1833" s="2" t="n"/>
      <c r="D1833" s="2" t="n"/>
      <c r="E1833" s="143" t="n"/>
      <c r="K1833" s="144" t="n"/>
      <c r="AT1833" s="144"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43" t="n"/>
      <c r="BV1833" s="144" t="n"/>
      <c r="BW1833" s="143" t="n"/>
      <c r="CG1833" s="144" t="n"/>
      <c r="DU1833" s="144" t="n"/>
      <c r="DV1833" s="2" t="n"/>
      <c r="DW1833" s="2" t="n"/>
      <c r="DX1833" s="2" t="n"/>
      <c r="DY1833" s="2" t="n"/>
      <c r="DZ1833" s="2" t="n"/>
      <c r="EA1833" s="2" t="n"/>
      <c r="EB1833" s="2" t="n"/>
      <c r="EC1833" s="2" t="n"/>
    </row>
    <row r="1834" ht="6.75" customHeight="1" s="118">
      <c r="A1834" s="2" t="n"/>
      <c r="B1834" s="2" t="n"/>
      <c r="C1834" s="2" t="n"/>
      <c r="D1834" s="2" t="n"/>
      <c r="E1834" s="147" t="n"/>
      <c r="F1834" s="148" t="n"/>
      <c r="G1834" s="148" t="n"/>
      <c r="H1834" s="148" t="n"/>
      <c r="I1834" s="148" t="n"/>
      <c r="J1834" s="148" t="n"/>
      <c r="K1834" s="149" t="n"/>
      <c r="L1834" s="148" t="n"/>
      <c r="M1834" s="148" t="n"/>
      <c r="N1834" s="148" t="n"/>
      <c r="O1834" s="148" t="n"/>
      <c r="P1834" s="148" t="n"/>
      <c r="Q1834" s="148" t="n"/>
      <c r="R1834" s="148" t="n"/>
      <c r="S1834" s="148" t="n"/>
      <c r="T1834" s="148" t="n"/>
      <c r="U1834" s="148" t="n"/>
      <c r="V1834" s="148" t="n"/>
      <c r="W1834" s="148" t="n"/>
      <c r="X1834" s="148" t="n"/>
      <c r="Y1834" s="148" t="n"/>
      <c r="Z1834" s="148" t="n"/>
      <c r="AA1834" s="148" t="n"/>
      <c r="AB1834" s="148" t="n"/>
      <c r="AC1834" s="148" t="n"/>
      <c r="AD1834" s="148" t="n"/>
      <c r="AE1834" s="148" t="n"/>
      <c r="AF1834" s="148" t="n"/>
      <c r="AG1834" s="148" t="n"/>
      <c r="AH1834" s="148" t="n"/>
      <c r="AI1834" s="148" t="n"/>
      <c r="AJ1834" s="148" t="n"/>
      <c r="AK1834" s="148" t="n"/>
      <c r="AL1834" s="148" t="n"/>
      <c r="AM1834" s="148" t="n"/>
      <c r="AN1834" s="148" t="n"/>
      <c r="AO1834" s="148" t="n"/>
      <c r="AP1834" s="148" t="n"/>
      <c r="AQ1834" s="148" t="n"/>
      <c r="AR1834" s="148" t="n"/>
      <c r="AS1834" s="148" t="n"/>
      <c r="AT1834" s="149"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43" t="n"/>
      <c r="BV1834" s="144" t="n"/>
      <c r="BW1834" s="143" t="n"/>
      <c r="CG1834" s="144" t="n"/>
      <c r="DU1834" s="144" t="n"/>
      <c r="DV1834" s="2" t="n"/>
      <c r="DW1834" s="2" t="n"/>
      <c r="DX1834" s="2" t="n"/>
      <c r="DY1834" s="2" t="n"/>
      <c r="DZ1834" s="2" t="n"/>
      <c r="EA1834" s="2" t="n"/>
      <c r="EB1834" s="2" t="n"/>
      <c r="EC1834" s="2" t="n"/>
    </row>
    <row r="1835" ht="6.75" customHeight="1" s="118">
      <c r="A1835" s="2" t="n"/>
      <c r="B1835" s="2" t="n"/>
      <c r="C1835" s="2" t="n"/>
      <c r="D1835" s="2" t="n"/>
      <c r="E1835" s="153" t="inlineStr">
        <is>
          <t>名　前</t>
        </is>
      </c>
      <c r="F1835" s="140" t="n"/>
      <c r="G1835" s="140" t="n"/>
      <c r="H1835" s="140" t="n"/>
      <c r="I1835" s="140" t="n"/>
      <c r="J1835" s="140" t="n"/>
      <c r="K1835" s="141" t="n"/>
      <c r="L1835" s="154">
        <f>計算!$B$23</f>
        <v/>
      </c>
      <c r="M1835" s="140" t="n"/>
      <c r="N1835" s="140" t="n"/>
      <c r="O1835" s="140" t="n"/>
      <c r="P1835" s="140" t="n"/>
      <c r="Q1835" s="140" t="n"/>
      <c r="R1835" s="140" t="n"/>
      <c r="S1835" s="140" t="n"/>
      <c r="T1835" s="140" t="n"/>
      <c r="U1835" s="140" t="n"/>
      <c r="V1835" s="140" t="n"/>
      <c r="W1835" s="140" t="n"/>
      <c r="X1835" s="140" t="n"/>
      <c r="Y1835" s="140" t="n"/>
      <c r="Z1835" s="140" t="n"/>
      <c r="AA1835" s="140" t="n"/>
      <c r="AB1835" s="140" t="n"/>
      <c r="AC1835" s="140" t="n"/>
      <c r="AD1835" s="140" t="n"/>
      <c r="AE1835" s="140" t="n"/>
      <c r="AF1835" s="140" t="n"/>
      <c r="AG1835" s="140" t="n"/>
      <c r="AH1835" s="140" t="n"/>
      <c r="AI1835" s="140" t="n"/>
      <c r="AJ1835" s="140" t="n"/>
      <c r="AK1835" s="140" t="n"/>
      <c r="AL1835" s="140" t="n"/>
      <c r="AM1835" s="140" t="n"/>
      <c r="AN1835" s="140" t="n"/>
      <c r="AO1835" s="140" t="n"/>
      <c r="AP1835" s="140" t="n"/>
      <c r="AQ1835" s="140" t="n"/>
      <c r="AR1835" s="140" t="n"/>
      <c r="AS1835" s="140" t="n"/>
      <c r="AT1835" s="141"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43" t="n"/>
      <c r="BV1835" s="144" t="n"/>
      <c r="BW1835" s="143" t="n"/>
      <c r="CG1835" s="144" t="n"/>
      <c r="DU1835" s="144" t="n"/>
      <c r="DV1835" s="2" t="n"/>
      <c r="DW1835" s="2" t="n"/>
      <c r="DX1835" s="2" t="n"/>
      <c r="DY1835" s="2" t="n"/>
      <c r="DZ1835" s="2" t="n"/>
      <c r="EA1835" s="2" t="n"/>
      <c r="EB1835" s="2" t="n"/>
      <c r="EC1835" s="2" t="n"/>
    </row>
    <row r="1836" ht="6.75" customHeight="1" s="118">
      <c r="A1836" s="2" t="n"/>
      <c r="B1836" s="2" t="n"/>
      <c r="C1836" s="2" t="n"/>
      <c r="D1836" s="2" t="n"/>
      <c r="E1836" s="143" t="n"/>
      <c r="K1836" s="144" t="n"/>
      <c r="L1836" s="143" t="n"/>
      <c r="AT1836" s="144" t="n"/>
      <c r="AU1836" s="8" t="n"/>
      <c r="AV1836" s="7" t="n"/>
      <c r="AW1836" s="2" t="n"/>
      <c r="AX1836" s="52" t="inlineStr">
        <is>
          <t>（30×40mm）</t>
        </is>
      </c>
      <c r="BH1836" s="2" t="n"/>
      <c r="BI1836" s="8" t="n"/>
      <c r="BJ1836" s="7" t="n"/>
      <c r="BK1836" s="2" t="n"/>
      <c r="BL1836" s="2" t="n"/>
      <c r="BM1836" s="2" t="n"/>
      <c r="BN1836" s="2" t="n"/>
      <c r="BO1836" s="2" t="n"/>
      <c r="BP1836" s="143" t="n"/>
      <c r="BV1836" s="144" t="n"/>
      <c r="BW1836" s="143" t="n"/>
      <c r="CG1836" s="144" t="n"/>
      <c r="DU1836" s="144" t="n"/>
      <c r="DV1836" s="2" t="n"/>
      <c r="DW1836" s="2" t="n"/>
      <c r="DX1836" s="2" t="n"/>
      <c r="DY1836" s="2" t="n"/>
      <c r="DZ1836" s="2" t="n"/>
      <c r="EA1836" s="2" t="n"/>
      <c r="EB1836" s="2" t="n"/>
      <c r="EC1836" s="2" t="n"/>
    </row>
    <row r="1837" ht="6.75" customHeight="1" s="118">
      <c r="A1837" s="2" t="n"/>
      <c r="B1837" s="2" t="n"/>
      <c r="C1837" s="2" t="n"/>
      <c r="D1837" s="2" t="n"/>
      <c r="E1837" s="143" t="n"/>
      <c r="K1837" s="144" t="n"/>
      <c r="L1837" s="143" t="n"/>
      <c r="AT1837" s="144" t="n"/>
      <c r="AU1837" s="8" t="n"/>
      <c r="AV1837" s="7" t="n"/>
      <c r="AW1837" s="2" t="n"/>
      <c r="BH1837" s="2" t="n"/>
      <c r="BI1837" s="8" t="n"/>
      <c r="BJ1837" s="7" t="n"/>
      <c r="BK1837" s="2" t="n"/>
      <c r="BL1837" s="2" t="n"/>
      <c r="BM1837" s="2" t="n"/>
      <c r="BN1837" s="2" t="n"/>
      <c r="BO1837" s="2" t="n"/>
      <c r="BP1837" s="143" t="n"/>
      <c r="BV1837" s="144" t="n"/>
      <c r="BW1837" s="143" t="n"/>
      <c r="CG1837" s="144" t="n"/>
      <c r="DU1837" s="144" t="n"/>
      <c r="DV1837" s="2" t="n"/>
      <c r="DW1837" s="2" t="n"/>
      <c r="DX1837" s="2" t="n"/>
      <c r="DY1837" s="2" t="n"/>
      <c r="DZ1837" s="2" t="n"/>
      <c r="EA1837" s="2" t="n"/>
      <c r="EB1837" s="2" t="n"/>
      <c r="EC1837" s="2" t="n"/>
    </row>
    <row r="1838" ht="6.75" customHeight="1" s="118">
      <c r="A1838" s="2" t="n"/>
      <c r="B1838" s="2" t="n"/>
      <c r="C1838" s="2" t="n"/>
      <c r="D1838" s="2" t="n"/>
      <c r="E1838" s="143" t="n"/>
      <c r="K1838" s="144" t="n"/>
      <c r="L1838" s="143" t="n"/>
      <c r="AT1838" s="144"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43" t="n"/>
      <c r="BV1838" s="144" t="n"/>
      <c r="BW1838" s="143" t="n"/>
      <c r="CG1838" s="144" t="n"/>
      <c r="DU1838" s="144" t="n"/>
      <c r="DV1838" s="2" t="n"/>
      <c r="DW1838" s="2" t="n"/>
      <c r="DX1838" s="2" t="n"/>
      <c r="DY1838" s="2" t="n"/>
      <c r="DZ1838" s="2" t="n"/>
      <c r="EA1838" s="2" t="n"/>
      <c r="EB1838" s="2" t="n"/>
      <c r="EC1838" s="2" t="n"/>
    </row>
    <row r="1839" ht="6.75" customHeight="1" s="118">
      <c r="A1839" s="2" t="n"/>
      <c r="B1839" s="2" t="n"/>
      <c r="C1839" s="2" t="n"/>
      <c r="D1839" s="2" t="n"/>
      <c r="E1839" s="143" t="n"/>
      <c r="K1839" s="144" t="n"/>
      <c r="L1839" s="143" t="n"/>
      <c r="AT1839" s="144"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43" t="n"/>
      <c r="BV1839" s="144" t="n"/>
      <c r="BW1839" s="143" t="n"/>
      <c r="CG1839" s="144" t="n"/>
      <c r="DU1839" s="144" t="n"/>
      <c r="DV1839" s="2" t="n"/>
      <c r="DW1839" s="2" t="n"/>
      <c r="DX1839" s="2" t="n"/>
      <c r="DY1839" s="2" t="n"/>
      <c r="DZ1839" s="2" t="n"/>
      <c r="EA1839" s="2" t="n"/>
      <c r="EB1839" s="2" t="n"/>
      <c r="EC1839" s="2" t="n"/>
    </row>
    <row r="1840" ht="4.5" customHeight="1" s="118">
      <c r="A1840" s="2" t="n"/>
      <c r="B1840" s="2" t="n"/>
      <c r="C1840" s="2" t="n"/>
      <c r="D1840" s="2" t="n"/>
      <c r="E1840" s="147" t="n"/>
      <c r="F1840" s="148" t="n"/>
      <c r="G1840" s="148" t="n"/>
      <c r="H1840" s="148" t="n"/>
      <c r="I1840" s="148" t="n"/>
      <c r="J1840" s="148" t="n"/>
      <c r="K1840" s="149" t="n"/>
      <c r="L1840" s="147" t="n"/>
      <c r="M1840" s="148" t="n"/>
      <c r="N1840" s="148" t="n"/>
      <c r="O1840" s="148" t="n"/>
      <c r="P1840" s="148" t="n"/>
      <c r="Q1840" s="148" t="n"/>
      <c r="R1840" s="148" t="n"/>
      <c r="S1840" s="148" t="n"/>
      <c r="T1840" s="148" t="n"/>
      <c r="U1840" s="148" t="n"/>
      <c r="V1840" s="148" t="n"/>
      <c r="W1840" s="148" t="n"/>
      <c r="X1840" s="148" t="n"/>
      <c r="Y1840" s="148" t="n"/>
      <c r="Z1840" s="148" t="n"/>
      <c r="AA1840" s="148" t="n"/>
      <c r="AB1840" s="148" t="n"/>
      <c r="AC1840" s="148" t="n"/>
      <c r="AD1840" s="148" t="n"/>
      <c r="AE1840" s="148" t="n"/>
      <c r="AF1840" s="148" t="n"/>
      <c r="AG1840" s="148" t="n"/>
      <c r="AH1840" s="148" t="n"/>
      <c r="AI1840" s="148" t="n"/>
      <c r="AJ1840" s="148" t="n"/>
      <c r="AK1840" s="148" t="n"/>
      <c r="AL1840" s="148" t="n"/>
      <c r="AM1840" s="148" t="n"/>
      <c r="AN1840" s="148" t="n"/>
      <c r="AO1840" s="148" t="n"/>
      <c r="AP1840" s="148" t="n"/>
      <c r="AQ1840" s="148" t="n"/>
      <c r="AR1840" s="148" t="n"/>
      <c r="AS1840" s="148" t="n"/>
      <c r="AT1840" s="149"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43" t="n"/>
      <c r="BV1840" s="144" t="n"/>
      <c r="BW1840" s="143" t="n"/>
      <c r="CG1840" s="144" t="n"/>
      <c r="DU1840" s="144" t="n"/>
      <c r="DV1840" s="2" t="n"/>
      <c r="DW1840" s="2" t="n"/>
      <c r="DX1840" s="2" t="n"/>
      <c r="DY1840" s="2" t="n"/>
      <c r="DZ1840" s="2" t="n"/>
      <c r="EA1840" s="2" t="n"/>
      <c r="EB1840" s="2" t="n"/>
      <c r="EC1840" s="2" t="n"/>
    </row>
    <row r="1841" ht="6.75" customHeight="1" s="118">
      <c r="A1841" s="2" t="n"/>
      <c r="B1841" s="2" t="n"/>
      <c r="C1841" s="2" t="n"/>
      <c r="D1841" s="2" t="n"/>
      <c r="E1841" s="153" t="inlineStr">
        <is>
          <t>生年月日</t>
        </is>
      </c>
      <c r="F1841" s="140" t="n"/>
      <c r="G1841" s="140" t="n"/>
      <c r="H1841" s="140" t="n"/>
      <c r="I1841" s="140" t="n"/>
      <c r="J1841" s="140" t="n"/>
      <c r="K1841" s="141" t="n"/>
      <c r="L1841" s="155" t="inlineStr">
        <is>
          <t>昭和 ・ 平成</t>
        </is>
      </c>
      <c r="M1841" s="140" t="n"/>
      <c r="N1841" s="140" t="n"/>
      <c r="O1841" s="140" t="n"/>
      <c r="P1841" s="140" t="n"/>
      <c r="Q1841" s="140" t="n"/>
      <c r="R1841" s="140" t="n"/>
      <c r="S1841" s="140" t="n"/>
      <c r="T1841" s="140" t="n"/>
      <c r="U1841" s="140" t="n"/>
      <c r="V1841" s="156">
        <f>計算!$D$23</f>
        <v/>
      </c>
      <c r="W1841" s="140" t="n"/>
      <c r="X1841" s="157" t="inlineStr">
        <is>
          <t>年</t>
        </is>
      </c>
      <c r="Y1841" s="140" t="n"/>
      <c r="Z1841" s="158">
        <f>計算!$E$23</f>
        <v/>
      </c>
      <c r="AA1841" s="140" t="n"/>
      <c r="AB1841" s="140" t="n"/>
      <c r="AC1841" s="157" t="inlineStr">
        <is>
          <t>月</t>
        </is>
      </c>
      <c r="AD1841" s="140" t="n"/>
      <c r="AE1841" s="158">
        <f>計算!$F$23</f>
        <v/>
      </c>
      <c r="AF1841" s="140" t="n"/>
      <c r="AG1841" s="140" t="n"/>
      <c r="AH1841" s="157" t="inlineStr">
        <is>
          <t>日　生 （満</t>
        </is>
      </c>
      <c r="AI1841" s="140" t="n"/>
      <c r="AJ1841" s="140" t="n"/>
      <c r="AK1841" s="140" t="n"/>
      <c r="AL1841" s="140" t="n"/>
      <c r="AM1841" s="140" t="n"/>
      <c r="AN1841" s="140" t="n"/>
      <c r="AO1841" s="140" t="n"/>
      <c r="AP1841" s="159">
        <f>計算!$G$23</f>
        <v/>
      </c>
      <c r="AQ1841" s="140" t="n"/>
      <c r="AR1841" s="160" t="inlineStr">
        <is>
          <t>歳）</t>
        </is>
      </c>
      <c r="AS1841" s="140" t="n"/>
      <c r="AT1841" s="141"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43" t="n"/>
      <c r="BV1841" s="144" t="n"/>
      <c r="BW1841" s="143" t="n"/>
      <c r="CG1841" s="144" t="n"/>
      <c r="DU1841" s="144" t="n"/>
      <c r="DV1841" s="2" t="n"/>
      <c r="DW1841" s="2" t="n"/>
      <c r="DX1841" s="2" t="n"/>
      <c r="DY1841" s="2" t="n"/>
      <c r="DZ1841" s="2" t="n"/>
      <c r="EA1841" s="2" t="n"/>
      <c r="EB1841" s="2" t="n"/>
      <c r="EC1841" s="2" t="n"/>
    </row>
    <row r="1842" ht="6.75" customHeight="1" s="118">
      <c r="A1842" s="2" t="n"/>
      <c r="B1842" s="2" t="n"/>
      <c r="C1842" s="2" t="n"/>
      <c r="D1842" s="2" t="n"/>
      <c r="E1842" s="143" t="n"/>
      <c r="K1842" s="144" t="n"/>
      <c r="L1842" s="143" t="n"/>
      <c r="AT1842" s="144"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43" t="n"/>
      <c r="BV1842" s="144" t="n"/>
      <c r="BW1842" s="143" t="n"/>
      <c r="CG1842" s="144" t="n"/>
      <c r="DU1842" s="144" t="n"/>
      <c r="DV1842" s="2" t="n"/>
      <c r="DW1842" s="2" t="n"/>
      <c r="DX1842" s="2" t="n"/>
      <c r="DY1842" s="2" t="n"/>
      <c r="DZ1842" s="2" t="n"/>
      <c r="EA1842" s="2" t="n"/>
      <c r="EB1842" s="2" t="n"/>
      <c r="EC1842" s="2" t="n"/>
    </row>
    <row r="1843" ht="6.75" customHeight="1" s="118">
      <c r="A1843" s="2" t="n"/>
      <c r="B1843" s="2" t="n"/>
      <c r="C1843" s="2" t="n"/>
      <c r="D1843" s="2" t="n"/>
      <c r="E1843" s="143" t="n"/>
      <c r="K1843" s="144" t="n"/>
      <c r="L1843" s="143" t="n"/>
      <c r="AT1843" s="144"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43" t="n"/>
      <c r="BV1843" s="144" t="n"/>
      <c r="BW1843" s="143" t="n"/>
      <c r="CG1843" s="144" t="n"/>
      <c r="DU1843" s="144" t="n"/>
      <c r="DV1843" s="2" t="n"/>
      <c r="DW1843" s="2" t="n"/>
      <c r="DX1843" s="2" t="n"/>
      <c r="DY1843" s="2" t="n"/>
      <c r="DZ1843" s="2" t="n"/>
      <c r="EA1843" s="2" t="n"/>
      <c r="EB1843" s="2" t="n"/>
      <c r="EC1843" s="2" t="n"/>
    </row>
    <row r="1844" ht="3.75" customHeight="1" s="118">
      <c r="A1844" s="2" t="n"/>
      <c r="B1844" s="2" t="n"/>
      <c r="C1844" s="2" t="n"/>
      <c r="D1844" s="2" t="n"/>
      <c r="E1844" s="147" t="n"/>
      <c r="F1844" s="148" t="n"/>
      <c r="G1844" s="148" t="n"/>
      <c r="H1844" s="148" t="n"/>
      <c r="I1844" s="148" t="n"/>
      <c r="J1844" s="148" t="n"/>
      <c r="K1844" s="149" t="n"/>
      <c r="L1844" s="147" t="n"/>
      <c r="M1844" s="148" t="n"/>
      <c r="N1844" s="148" t="n"/>
      <c r="O1844" s="148" t="n"/>
      <c r="P1844" s="148" t="n"/>
      <c r="Q1844" s="148" t="n"/>
      <c r="R1844" s="148" t="n"/>
      <c r="S1844" s="148" t="n"/>
      <c r="T1844" s="148" t="n"/>
      <c r="U1844" s="148" t="n"/>
      <c r="X1844" s="148" t="n"/>
      <c r="Y1844" s="148" t="n"/>
      <c r="AC1844" s="148" t="n"/>
      <c r="AD1844" s="148" t="n"/>
      <c r="AH1844" s="148" t="n"/>
      <c r="AI1844" s="148" t="n"/>
      <c r="AJ1844" s="148" t="n"/>
      <c r="AK1844" s="148" t="n"/>
      <c r="AL1844" s="148" t="n"/>
      <c r="AM1844" s="148" t="n"/>
      <c r="AN1844" s="148" t="n"/>
      <c r="AO1844" s="148" t="n"/>
      <c r="AP1844" s="148" t="n"/>
      <c r="AQ1844" s="148" t="n"/>
      <c r="AR1844" s="148" t="n"/>
      <c r="AS1844" s="148" t="n"/>
      <c r="AT1844" s="149"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43" t="n"/>
      <c r="BV1844" s="144" t="n"/>
      <c r="BW1844" s="143" t="n"/>
      <c r="CG1844" s="144" t="n"/>
      <c r="DU1844" s="144" t="n"/>
      <c r="DV1844" s="2" t="n"/>
      <c r="DW1844" s="2" t="n"/>
      <c r="DX1844" s="2" t="n"/>
      <c r="DY1844" s="2" t="n"/>
      <c r="DZ1844" s="2" t="n"/>
      <c r="EA1844" s="2" t="n"/>
      <c r="EB1844" s="2" t="n"/>
      <c r="EC1844" s="2" t="n"/>
    </row>
    <row r="1845" ht="6.75" customHeight="1" s="118">
      <c r="A1845" s="2" t="n"/>
      <c r="B1845" s="2" t="n"/>
      <c r="C1845" s="2" t="n"/>
      <c r="D1845" s="2" t="n"/>
      <c r="E1845" s="161" t="inlineStr">
        <is>
          <t>ふ り が な</t>
        </is>
      </c>
      <c r="F1845" s="140" t="n"/>
      <c r="G1845" s="140" t="n"/>
      <c r="H1845" s="140" t="n"/>
      <c r="I1845" s="140" t="n"/>
      <c r="J1845" s="140" t="n"/>
      <c r="K1845" s="141" t="n"/>
      <c r="L1845" s="162">
        <f>計算!$J$23</f>
        <v/>
      </c>
      <c r="M1845" s="140" t="n"/>
      <c r="N1845" s="140" t="n"/>
      <c r="O1845" s="140" t="n"/>
      <c r="P1845" s="140" t="n"/>
      <c r="Q1845" s="140" t="n"/>
      <c r="R1845" s="140" t="n"/>
      <c r="S1845" s="140" t="n"/>
      <c r="T1845" s="140" t="n"/>
      <c r="U1845" s="140" t="n"/>
      <c r="V1845" s="140" t="n"/>
      <c r="W1845" s="140" t="n"/>
      <c r="X1845" s="140" t="n"/>
      <c r="Y1845" s="140" t="n"/>
      <c r="Z1845" s="140" t="n"/>
      <c r="AA1845" s="140" t="n"/>
      <c r="AB1845" s="140" t="n"/>
      <c r="AC1845" s="140" t="n"/>
      <c r="AD1845" s="140" t="n"/>
      <c r="AE1845" s="140" t="n"/>
      <c r="AF1845" s="140" t="n"/>
      <c r="AG1845" s="140" t="n"/>
      <c r="AH1845" s="140" t="n"/>
      <c r="AI1845" s="140" t="n"/>
      <c r="AJ1845" s="140" t="n"/>
      <c r="AK1845" s="140" t="n"/>
      <c r="AL1845" s="140" t="n"/>
      <c r="AM1845" s="140" t="n"/>
      <c r="AN1845" s="140" t="n"/>
      <c r="AO1845" s="140" t="n"/>
      <c r="AP1845" s="140" t="n"/>
      <c r="AQ1845" s="140" t="n"/>
      <c r="AR1845" s="140" t="n"/>
      <c r="AS1845" s="140" t="n"/>
      <c r="AT1845" s="140" t="n"/>
      <c r="AU1845" s="140" t="n"/>
      <c r="AV1845" s="140" t="n"/>
      <c r="AW1845" s="140" t="n"/>
      <c r="AX1845" s="140" t="n"/>
      <c r="AY1845" s="140" t="n"/>
      <c r="AZ1845" s="140" t="n"/>
      <c r="BA1845" s="140" t="n"/>
      <c r="BB1845" s="140" t="n"/>
      <c r="BC1845" s="140" t="n"/>
      <c r="BD1845" s="140" t="n"/>
      <c r="BE1845" s="140" t="n"/>
      <c r="BF1845" s="140" t="n"/>
      <c r="BG1845" s="140" t="n"/>
      <c r="BH1845" s="140" t="n"/>
      <c r="BI1845" s="141" t="n"/>
      <c r="BJ1845" s="2" t="n"/>
      <c r="BK1845" s="2" t="n"/>
      <c r="BL1845" s="2" t="n"/>
      <c r="BM1845" s="2" t="n"/>
      <c r="BN1845" s="2" t="n"/>
      <c r="BO1845" s="2" t="n"/>
      <c r="BP1845" s="143" t="n"/>
      <c r="BV1845" s="144" t="n"/>
      <c r="BW1845" s="143" t="n"/>
      <c r="CG1845" s="144" t="n"/>
      <c r="DU1845" s="144" t="n"/>
      <c r="DV1845" s="2" t="n"/>
      <c r="DW1845" s="2" t="n"/>
      <c r="DX1845" s="2" t="n"/>
      <c r="DY1845" s="2" t="n"/>
      <c r="DZ1845" s="2" t="n"/>
      <c r="EA1845" s="2" t="n"/>
      <c r="EB1845" s="2" t="n"/>
      <c r="EC1845" s="2" t="n"/>
    </row>
    <row r="1846" ht="6.75" customHeight="1" s="118">
      <c r="A1846" s="2" t="n"/>
      <c r="B1846" s="2" t="n"/>
      <c r="C1846" s="2" t="n"/>
      <c r="D1846" s="2" t="n"/>
      <c r="E1846" s="143" t="n"/>
      <c r="K1846" s="144" t="n"/>
      <c r="BI1846" s="144" t="n"/>
      <c r="BJ1846" s="2" t="n"/>
      <c r="BK1846" s="2" t="n"/>
      <c r="BL1846" s="2" t="n"/>
      <c r="BM1846" s="2" t="n"/>
      <c r="BN1846" s="2" t="n"/>
      <c r="BO1846" s="2" t="n"/>
      <c r="BP1846" s="143" t="n"/>
      <c r="BV1846" s="144" t="n"/>
      <c r="BW1846" s="143" t="n"/>
      <c r="CG1846" s="144" t="n"/>
      <c r="DU1846" s="144" t="n"/>
      <c r="DV1846" s="2" t="n"/>
      <c r="DW1846" s="2" t="n"/>
      <c r="DX1846" s="2" t="n"/>
      <c r="DY1846" s="2" t="n"/>
      <c r="DZ1846" s="2" t="n"/>
      <c r="EA1846" s="2" t="n"/>
      <c r="EB1846" s="2" t="n"/>
      <c r="EC1846" s="2" t="n"/>
    </row>
    <row r="1847" ht="6.75" customHeight="1" s="118">
      <c r="A1847" s="2" t="n"/>
      <c r="B1847" s="2" t="n"/>
      <c r="C1847" s="2" t="n"/>
      <c r="D1847" s="2" t="n"/>
      <c r="E1847" s="163" t="n"/>
      <c r="F1847" s="164" t="n"/>
      <c r="G1847" s="164" t="n"/>
      <c r="H1847" s="164" t="n"/>
      <c r="I1847" s="164" t="n"/>
      <c r="J1847" s="164" t="n"/>
      <c r="K1847" s="165" t="n"/>
      <c r="L1847" s="164" t="n"/>
      <c r="M1847" s="164" t="n"/>
      <c r="N1847" s="164" t="n"/>
      <c r="O1847" s="164" t="n"/>
      <c r="P1847" s="164" t="n"/>
      <c r="Q1847" s="164" t="n"/>
      <c r="R1847" s="164" t="n"/>
      <c r="S1847" s="164" t="n"/>
      <c r="T1847" s="164" t="n"/>
      <c r="U1847" s="164" t="n"/>
      <c r="V1847" s="164" t="n"/>
      <c r="W1847" s="164" t="n"/>
      <c r="X1847" s="164" t="n"/>
      <c r="Y1847" s="164" t="n"/>
      <c r="Z1847" s="164" t="n"/>
      <c r="AA1847" s="164" t="n"/>
      <c r="AB1847" s="164" t="n"/>
      <c r="AC1847" s="164" t="n"/>
      <c r="AD1847" s="164" t="n"/>
      <c r="AE1847" s="164" t="n"/>
      <c r="AF1847" s="164" t="n"/>
      <c r="AG1847" s="164" t="n"/>
      <c r="AH1847" s="164" t="n"/>
      <c r="AI1847" s="164" t="n"/>
      <c r="AJ1847" s="164" t="n"/>
      <c r="AK1847" s="164" t="n"/>
      <c r="AL1847" s="164" t="n"/>
      <c r="AM1847" s="164" t="n"/>
      <c r="AN1847" s="164" t="n"/>
      <c r="AO1847" s="164" t="n"/>
      <c r="AP1847" s="164" t="n"/>
      <c r="AQ1847" s="164" t="n"/>
      <c r="AR1847" s="164" t="n"/>
      <c r="AS1847" s="164" t="n"/>
      <c r="AT1847" s="164" t="n"/>
      <c r="AU1847" s="164" t="n"/>
      <c r="AV1847" s="164" t="n"/>
      <c r="AW1847" s="164" t="n"/>
      <c r="AX1847" s="164" t="n"/>
      <c r="AY1847" s="164" t="n"/>
      <c r="AZ1847" s="164" t="n"/>
      <c r="BA1847" s="164" t="n"/>
      <c r="BB1847" s="164" t="n"/>
      <c r="BC1847" s="164" t="n"/>
      <c r="BD1847" s="164" t="n"/>
      <c r="BE1847" s="164" t="n"/>
      <c r="BF1847" s="164" t="n"/>
      <c r="BG1847" s="164" t="n"/>
      <c r="BH1847" s="164" t="n"/>
      <c r="BI1847" s="165" t="n"/>
      <c r="BJ1847" s="2" t="n"/>
      <c r="BK1847" s="2" t="n"/>
      <c r="BL1847" s="2" t="n"/>
      <c r="BM1847" s="2" t="n"/>
      <c r="BN1847" s="2" t="n"/>
      <c r="BO1847" s="2" t="n"/>
      <c r="BP1847" s="143" t="n"/>
      <c r="BV1847" s="144" t="n"/>
      <c r="BW1847" s="143" t="n"/>
      <c r="CG1847" s="144" t="n"/>
      <c r="DU1847" s="144" t="n"/>
      <c r="DV1847" s="2" t="n"/>
      <c r="DW1847" s="2" t="n"/>
      <c r="DX1847" s="2" t="n"/>
      <c r="DY1847" s="2" t="n"/>
      <c r="DZ1847" s="2" t="n"/>
      <c r="EA1847" s="2" t="n"/>
      <c r="EB1847" s="2" t="n"/>
      <c r="EC1847" s="2" t="n"/>
    </row>
    <row r="1848" ht="6.75" customHeight="1" s="118">
      <c r="A1848" s="2" t="n"/>
      <c r="B1848" s="2" t="n"/>
      <c r="C1848" s="2" t="n"/>
      <c r="D1848" s="2" t="n"/>
      <c r="E1848" s="166" t="inlineStr">
        <is>
          <t>現住所</t>
        </is>
      </c>
      <c r="F1848" s="167" t="n"/>
      <c r="G1848" s="167" t="n"/>
      <c r="H1848" s="167" t="n"/>
      <c r="I1848" s="167" t="n"/>
      <c r="J1848" s="167" t="n"/>
      <c r="K1848" s="168" t="n"/>
      <c r="L1848" s="107" t="inlineStr">
        <is>
          <t>〒</t>
        </is>
      </c>
      <c r="M1848" s="167" t="n"/>
      <c r="N1848" s="167" t="n"/>
      <c r="O1848" s="167" t="n"/>
      <c r="P1848" s="169">
        <f>計算!$H$23</f>
        <v/>
      </c>
      <c r="Q1848" s="167" t="n"/>
      <c r="R1848" s="167" t="n"/>
      <c r="S1848" s="167" t="n"/>
      <c r="T1848" s="167" t="n"/>
      <c r="U1848" s="167" t="n"/>
      <c r="V1848" s="167" t="n"/>
      <c r="W1848" s="167" t="n"/>
      <c r="X1848" s="167" t="n"/>
      <c r="Y1848" s="167" t="n"/>
      <c r="Z1848" s="167" t="n"/>
      <c r="AA1848" s="167" t="n"/>
      <c r="AB1848" s="167" t="n"/>
      <c r="AC1848" s="167" t="n"/>
      <c r="AD1848" s="167" t="n"/>
      <c r="AE1848" s="167" t="n"/>
      <c r="AF1848" s="167" t="n"/>
      <c r="AG1848" s="167" t="n"/>
      <c r="AH1848" s="167" t="n"/>
      <c r="AI1848" s="167" t="n"/>
      <c r="AJ1848" s="167"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43" t="n"/>
      <c r="BV1848" s="144" t="n"/>
      <c r="BW1848" s="143" t="n"/>
      <c r="CG1848" s="144" t="n"/>
      <c r="DU1848" s="144" t="n"/>
      <c r="DV1848" s="2" t="n"/>
      <c r="DW1848" s="2" t="n"/>
      <c r="DX1848" s="2" t="n"/>
      <c r="DY1848" s="2" t="n"/>
      <c r="DZ1848" s="2" t="n"/>
      <c r="EA1848" s="2" t="n"/>
      <c r="EB1848" s="2" t="n"/>
      <c r="EC1848" s="2" t="n"/>
    </row>
    <row r="1849" ht="4.5" customHeight="1" s="118">
      <c r="A1849" s="2" t="n"/>
      <c r="B1849" s="2" t="n"/>
      <c r="C1849" s="2" t="n"/>
      <c r="D1849" s="2" t="n"/>
      <c r="E1849" s="143" t="n"/>
      <c r="K1849" s="144" t="n"/>
      <c r="L1849" s="143"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47" t="n"/>
      <c r="BQ1849" s="148" t="n"/>
      <c r="BR1849" s="148" t="n"/>
      <c r="BS1849" s="148" t="n"/>
      <c r="BT1849" s="148" t="n"/>
      <c r="BU1849" s="148" t="n"/>
      <c r="BV1849" s="149" t="n"/>
      <c r="BW1849" s="147" t="n"/>
      <c r="BX1849" s="148" t="n"/>
      <c r="BY1849" s="148" t="n"/>
      <c r="BZ1849" s="148" t="n"/>
      <c r="CA1849" s="148" t="n"/>
      <c r="CB1849" s="148" t="n"/>
      <c r="CC1849" s="148" t="n"/>
      <c r="CD1849" s="148" t="n"/>
      <c r="CE1849" s="148" t="n"/>
      <c r="CF1849" s="148" t="n"/>
      <c r="CG1849" s="149" t="n"/>
      <c r="DU1849" s="144" t="n"/>
      <c r="DV1849" s="2" t="n"/>
      <c r="DW1849" s="2" t="n"/>
      <c r="DX1849" s="2" t="n"/>
      <c r="DY1849" s="2" t="n"/>
      <c r="DZ1849" s="2" t="n"/>
      <c r="EA1849" s="2" t="n"/>
      <c r="EB1849" s="2" t="n"/>
      <c r="EC1849" s="2" t="n"/>
    </row>
    <row r="1850" ht="6.75" customHeight="1" s="118">
      <c r="A1850" s="2" t="n"/>
      <c r="B1850" s="2" t="n"/>
      <c r="C1850" s="2" t="n"/>
      <c r="D1850" s="2" t="n"/>
      <c r="E1850" s="143" t="n"/>
      <c r="K1850" s="144" t="n"/>
      <c r="L1850" s="143"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0" t="inlineStr">
        <is>
          <t>校内外の諸活動</t>
        </is>
      </c>
      <c r="BQ1850" s="140" t="n"/>
      <c r="BR1850" s="140" t="n"/>
      <c r="BS1850" s="140" t="n"/>
      <c r="BT1850" s="140" t="n"/>
      <c r="BU1850" s="140" t="n"/>
      <c r="BV1850" s="141" t="n"/>
      <c r="BW1850" s="171">
        <f>計算!$AQ$23</f>
        <v/>
      </c>
      <c r="BX1850" s="140" t="n"/>
      <c r="BY1850" s="140" t="n"/>
      <c r="BZ1850" s="140" t="n"/>
      <c r="CA1850" s="140" t="n"/>
      <c r="CB1850" s="140" t="n"/>
      <c r="CC1850" s="140" t="n"/>
      <c r="CD1850" s="140" t="n"/>
      <c r="CE1850" s="140" t="n"/>
      <c r="CF1850" s="140" t="n"/>
      <c r="CG1850" s="140" t="n"/>
      <c r="CH1850" s="140" t="n"/>
      <c r="CI1850" s="140" t="n"/>
      <c r="CJ1850" s="140" t="n"/>
      <c r="CK1850" s="140" t="n"/>
      <c r="CL1850" s="140" t="n"/>
      <c r="CM1850" s="140" t="n"/>
      <c r="CN1850" s="140" t="n"/>
      <c r="CO1850" s="140" t="n"/>
      <c r="CP1850" s="140" t="n"/>
      <c r="CQ1850" s="140" t="n"/>
      <c r="CR1850" s="140" t="n"/>
      <c r="CS1850" s="140" t="n"/>
      <c r="CT1850" s="140" t="n"/>
      <c r="CU1850" s="140" t="n"/>
      <c r="CV1850" s="140" t="n"/>
      <c r="CW1850" s="140" t="n"/>
      <c r="CX1850" s="140" t="n"/>
      <c r="CY1850" s="140" t="n"/>
      <c r="CZ1850" s="140" t="n"/>
      <c r="DA1850" s="140" t="n"/>
      <c r="DB1850" s="140" t="n"/>
      <c r="DC1850" s="140" t="n"/>
      <c r="DD1850" s="140" t="n"/>
      <c r="DE1850" s="140" t="n"/>
      <c r="DF1850" s="140" t="n"/>
      <c r="DG1850" s="140" t="n"/>
      <c r="DH1850" s="140" t="n"/>
      <c r="DI1850" s="140" t="n"/>
      <c r="DJ1850" s="140" t="n"/>
      <c r="DK1850" s="140" t="n"/>
      <c r="DL1850" s="140" t="n"/>
      <c r="DM1850" s="140" t="n"/>
      <c r="DN1850" s="140" t="n"/>
      <c r="DO1850" s="140" t="n"/>
      <c r="DP1850" s="140" t="n"/>
      <c r="DQ1850" s="140" t="n"/>
      <c r="DR1850" s="140" t="n"/>
      <c r="DS1850" s="140" t="n"/>
      <c r="DT1850" s="140" t="n"/>
      <c r="DU1850" s="141" t="n"/>
      <c r="DV1850" s="7" t="n"/>
      <c r="DW1850" s="2" t="n"/>
      <c r="DX1850" s="2" t="n"/>
      <c r="DY1850" s="2" t="n"/>
      <c r="DZ1850" s="2" t="n"/>
      <c r="EA1850" s="2" t="n"/>
      <c r="EB1850" s="2" t="n"/>
      <c r="EC1850" s="2" t="n"/>
    </row>
    <row r="1851" ht="6.75" customHeight="1" s="118">
      <c r="A1851" s="2" t="n"/>
      <c r="B1851" s="2" t="n"/>
      <c r="C1851" s="2" t="n"/>
      <c r="D1851" s="2" t="n"/>
      <c r="E1851" s="143" t="n"/>
      <c r="K1851" s="144" t="n"/>
      <c r="L1851" s="172">
        <f>計算!$I$23</f>
        <v/>
      </c>
      <c r="BI1851" s="144" t="n"/>
      <c r="BJ1851" s="2" t="n"/>
      <c r="BK1851" s="2" t="n"/>
      <c r="BL1851" s="2" t="n"/>
      <c r="BM1851" s="2" t="n"/>
      <c r="BN1851" s="2" t="n"/>
      <c r="BO1851" s="2" t="n"/>
      <c r="BP1851" s="143" t="n"/>
      <c r="BV1851" s="144" t="n"/>
      <c r="DU1851" s="144" t="n"/>
      <c r="DV1851" s="7" t="n"/>
      <c r="DW1851" s="2" t="n"/>
      <c r="DX1851" s="2" t="n"/>
      <c r="DY1851" s="2" t="n"/>
      <c r="DZ1851" s="2" t="n"/>
      <c r="EA1851" s="2" t="n"/>
      <c r="EB1851" s="2" t="n"/>
      <c r="EC1851" s="2" t="n"/>
    </row>
    <row r="1852" ht="6.75" customHeight="1" s="118">
      <c r="A1852" s="2" t="n"/>
      <c r="B1852" s="2" t="n"/>
      <c r="C1852" s="2" t="n"/>
      <c r="D1852" s="2" t="n"/>
      <c r="E1852" s="143" t="n"/>
      <c r="K1852" s="144" t="n"/>
      <c r="L1852" s="143" t="n"/>
      <c r="BI1852" s="144" t="n"/>
      <c r="BJ1852" s="2" t="n"/>
      <c r="BK1852" s="2" t="n"/>
      <c r="BL1852" s="2" t="n"/>
      <c r="BM1852" s="2" t="n"/>
      <c r="BN1852" s="2" t="n"/>
      <c r="BO1852" s="2" t="n"/>
      <c r="BP1852" s="143" t="n"/>
      <c r="BV1852" s="144" t="n"/>
      <c r="DU1852" s="144" t="n"/>
      <c r="DV1852" s="7" t="n"/>
      <c r="DW1852" s="2" t="n"/>
      <c r="DX1852" s="2" t="n"/>
      <c r="DY1852" s="2" t="n"/>
      <c r="DZ1852" s="2" t="n"/>
      <c r="EA1852" s="2" t="n"/>
      <c r="EB1852" s="2" t="n"/>
      <c r="EC1852" s="2" t="n"/>
    </row>
    <row r="1853" ht="6.75" customHeight="1" s="118">
      <c r="A1853" s="2" t="n"/>
      <c r="B1853" s="2" t="n"/>
      <c r="C1853" s="2" t="n"/>
      <c r="D1853" s="2" t="n"/>
      <c r="E1853" s="147" t="n"/>
      <c r="F1853" s="148" t="n"/>
      <c r="G1853" s="148" t="n"/>
      <c r="H1853" s="148" t="n"/>
      <c r="I1853" s="148" t="n"/>
      <c r="J1853" s="148" t="n"/>
      <c r="K1853" s="149" t="n"/>
      <c r="L1853" s="147" t="n"/>
      <c r="M1853" s="148" t="n"/>
      <c r="N1853" s="148" t="n"/>
      <c r="O1853" s="148" t="n"/>
      <c r="P1853" s="148" t="n"/>
      <c r="Q1853" s="148" t="n"/>
      <c r="R1853" s="148" t="n"/>
      <c r="S1853" s="148" t="n"/>
      <c r="T1853" s="148" t="n"/>
      <c r="U1853" s="148" t="n"/>
      <c r="V1853" s="148" t="n"/>
      <c r="W1853" s="148" t="n"/>
      <c r="X1853" s="148" t="n"/>
      <c r="Y1853" s="148" t="n"/>
      <c r="Z1853" s="148" t="n"/>
      <c r="AA1853" s="148" t="n"/>
      <c r="AB1853" s="148" t="n"/>
      <c r="AC1853" s="148" t="n"/>
      <c r="AD1853" s="148" t="n"/>
      <c r="AE1853" s="148" t="n"/>
      <c r="AF1853" s="148" t="n"/>
      <c r="AG1853" s="148" t="n"/>
      <c r="AH1853" s="148" t="n"/>
      <c r="AI1853" s="148" t="n"/>
      <c r="AJ1853" s="148" t="n"/>
      <c r="AK1853" s="148" t="n"/>
      <c r="AL1853" s="148" t="n"/>
      <c r="AM1853" s="148" t="n"/>
      <c r="AN1853" s="148" t="n"/>
      <c r="AO1853" s="148" t="n"/>
      <c r="AP1853" s="148" t="n"/>
      <c r="AQ1853" s="148" t="n"/>
      <c r="AR1853" s="148" t="n"/>
      <c r="AS1853" s="148" t="n"/>
      <c r="AT1853" s="148" t="n"/>
      <c r="AU1853" s="148" t="n"/>
      <c r="AV1853" s="148" t="n"/>
      <c r="AW1853" s="148" t="n"/>
      <c r="AX1853" s="148" t="n"/>
      <c r="AY1853" s="148" t="n"/>
      <c r="AZ1853" s="148" t="n"/>
      <c r="BA1853" s="148" t="n"/>
      <c r="BB1853" s="148" t="n"/>
      <c r="BC1853" s="148" t="n"/>
      <c r="BD1853" s="148" t="n"/>
      <c r="BE1853" s="148" t="n"/>
      <c r="BF1853" s="148" t="n"/>
      <c r="BG1853" s="148" t="n"/>
      <c r="BH1853" s="148" t="n"/>
      <c r="BI1853" s="149" t="n"/>
      <c r="BJ1853" s="2" t="n"/>
      <c r="BK1853" s="2" t="n"/>
      <c r="BL1853" s="2" t="n"/>
      <c r="BM1853" s="2" t="n"/>
      <c r="BN1853" s="2" t="n"/>
      <c r="BO1853" s="2" t="n"/>
      <c r="BP1853" s="143" t="n"/>
      <c r="BV1853" s="144" t="n"/>
      <c r="DU1853" s="144" t="n"/>
      <c r="DV1853" s="7" t="n"/>
      <c r="DW1853" s="2" t="n"/>
      <c r="DX1853" s="2" t="n"/>
      <c r="DY1853" s="2" t="n"/>
      <c r="DZ1853" s="2" t="n"/>
      <c r="EA1853" s="2" t="n"/>
      <c r="EB1853" s="2" t="n"/>
      <c r="EC1853" s="2" t="n"/>
    </row>
    <row r="1854" ht="6.75" customHeight="1" s="118">
      <c r="A1854" s="2" t="n"/>
      <c r="B1854" s="2" t="n"/>
      <c r="C1854" s="2" t="n"/>
      <c r="D1854" s="2" t="n"/>
      <c r="E1854" s="161" t="inlineStr">
        <is>
          <t>ふ り が な</t>
        </is>
      </c>
      <c r="F1854" s="140" t="n"/>
      <c r="G1854" s="140" t="n"/>
      <c r="H1854" s="140" t="n"/>
      <c r="I1854" s="140" t="n"/>
      <c r="J1854" s="140" t="n"/>
      <c r="K1854" s="141" t="n"/>
      <c r="L1854" s="162">
        <f>計算!$M$23</f>
        <v/>
      </c>
      <c r="M1854" s="140" t="n"/>
      <c r="N1854" s="140" t="n"/>
      <c r="O1854" s="140" t="n"/>
      <c r="P1854" s="140" t="n"/>
      <c r="Q1854" s="140" t="n"/>
      <c r="R1854" s="140" t="n"/>
      <c r="S1854" s="140" t="n"/>
      <c r="T1854" s="140" t="n"/>
      <c r="U1854" s="140" t="n"/>
      <c r="V1854" s="140" t="n"/>
      <c r="W1854" s="140" t="n"/>
      <c r="X1854" s="140" t="n"/>
      <c r="Y1854" s="140" t="n"/>
      <c r="Z1854" s="140" t="n"/>
      <c r="AA1854" s="140" t="n"/>
      <c r="AB1854" s="140" t="n"/>
      <c r="AC1854" s="140" t="n"/>
      <c r="AD1854" s="140" t="n"/>
      <c r="AE1854" s="140" t="n"/>
      <c r="AF1854" s="140" t="n"/>
      <c r="AG1854" s="140" t="n"/>
      <c r="AH1854" s="140" t="n"/>
      <c r="AI1854" s="140" t="n"/>
      <c r="AJ1854" s="140" t="n"/>
      <c r="AK1854" s="140" t="n"/>
      <c r="AL1854" s="140" t="n"/>
      <c r="AM1854" s="140" t="n"/>
      <c r="AN1854" s="140" t="n"/>
      <c r="AO1854" s="140" t="n"/>
      <c r="AP1854" s="140" t="n"/>
      <c r="AQ1854" s="140" t="n"/>
      <c r="AR1854" s="140" t="n"/>
      <c r="AS1854" s="140" t="n"/>
      <c r="AT1854" s="140" t="n"/>
      <c r="AU1854" s="140" t="n"/>
      <c r="AV1854" s="140" t="n"/>
      <c r="AW1854" s="140" t="n"/>
      <c r="AX1854" s="140" t="n"/>
      <c r="AY1854" s="140" t="n"/>
      <c r="AZ1854" s="140" t="n"/>
      <c r="BA1854" s="140" t="n"/>
      <c r="BB1854" s="140" t="n"/>
      <c r="BC1854" s="140" t="n"/>
      <c r="BD1854" s="140" t="n"/>
      <c r="BE1854" s="140" t="n"/>
      <c r="BF1854" s="140" t="n"/>
      <c r="BG1854" s="140" t="n"/>
      <c r="BH1854" s="140" t="n"/>
      <c r="BI1854" s="141" t="n"/>
      <c r="BJ1854" s="2" t="n"/>
      <c r="BK1854" s="2" t="n"/>
      <c r="BL1854" s="2" t="n"/>
      <c r="BM1854" s="2" t="n"/>
      <c r="BN1854" s="2" t="n"/>
      <c r="BO1854" s="2" t="n"/>
      <c r="BP1854" s="143" t="n"/>
      <c r="BV1854" s="144" t="n"/>
      <c r="DU1854" s="144" t="n"/>
      <c r="DV1854" s="7" t="n"/>
      <c r="DW1854" s="2" t="n"/>
      <c r="DX1854" s="2" t="n"/>
      <c r="DY1854" s="2" t="n"/>
      <c r="DZ1854" s="2" t="n"/>
      <c r="EA1854" s="2" t="n"/>
      <c r="EB1854" s="2" t="n"/>
      <c r="EC1854" s="2" t="n"/>
    </row>
    <row r="1855" ht="6.75" customHeight="1" s="118">
      <c r="A1855" s="2" t="n"/>
      <c r="B1855" s="2" t="n"/>
      <c r="C1855" s="2" t="n"/>
      <c r="D1855" s="2" t="n"/>
      <c r="E1855" s="143" t="n"/>
      <c r="K1855" s="144" t="n"/>
      <c r="BI1855" s="144" t="n"/>
      <c r="BJ1855" s="2" t="n"/>
      <c r="BK1855" s="2" t="n"/>
      <c r="BL1855" s="2" t="n"/>
      <c r="BM1855" s="2" t="n"/>
      <c r="BN1855" s="2" t="n"/>
      <c r="BO1855" s="2" t="n"/>
      <c r="BP1855" s="143" t="n"/>
      <c r="BV1855" s="144" t="n"/>
      <c r="DU1855" s="144" t="n"/>
      <c r="DV1855" s="7" t="n"/>
      <c r="DW1855" s="2" t="n"/>
      <c r="DX1855" s="2" t="n"/>
      <c r="DY1855" s="2" t="n"/>
      <c r="DZ1855" s="2" t="n"/>
      <c r="EA1855" s="2" t="n"/>
      <c r="EB1855" s="2" t="n"/>
      <c r="EC1855" s="2" t="n"/>
    </row>
    <row r="1856" ht="6.75" customHeight="1" s="118">
      <c r="A1856" s="2" t="n"/>
      <c r="B1856" s="2" t="n"/>
      <c r="C1856" s="2" t="n"/>
      <c r="D1856" s="2" t="n"/>
      <c r="E1856" s="163" t="n"/>
      <c r="F1856" s="164" t="n"/>
      <c r="G1856" s="164" t="n"/>
      <c r="H1856" s="164" t="n"/>
      <c r="I1856" s="164" t="n"/>
      <c r="J1856" s="164" t="n"/>
      <c r="K1856" s="165" t="n"/>
      <c r="L1856" s="164" t="n"/>
      <c r="M1856" s="164" t="n"/>
      <c r="N1856" s="164" t="n"/>
      <c r="O1856" s="164" t="n"/>
      <c r="P1856" s="164" t="n"/>
      <c r="Q1856" s="164" t="n"/>
      <c r="R1856" s="164" t="n"/>
      <c r="S1856" s="164" t="n"/>
      <c r="T1856" s="164" t="n"/>
      <c r="U1856" s="164" t="n"/>
      <c r="V1856" s="164" t="n"/>
      <c r="W1856" s="164" t="n"/>
      <c r="X1856" s="164" t="n"/>
      <c r="Y1856" s="164" t="n"/>
      <c r="Z1856" s="164" t="n"/>
      <c r="AA1856" s="164" t="n"/>
      <c r="AB1856" s="164" t="n"/>
      <c r="AC1856" s="164" t="n"/>
      <c r="AD1856" s="164" t="n"/>
      <c r="AE1856" s="164" t="n"/>
      <c r="AF1856" s="164" t="n"/>
      <c r="AG1856" s="164" t="n"/>
      <c r="AH1856" s="164" t="n"/>
      <c r="AI1856" s="164" t="n"/>
      <c r="AJ1856" s="164" t="n"/>
      <c r="AK1856" s="164" t="n"/>
      <c r="AL1856" s="164" t="n"/>
      <c r="AM1856" s="164" t="n"/>
      <c r="AN1856" s="164" t="n"/>
      <c r="AO1856" s="164" t="n"/>
      <c r="AP1856" s="164" t="n"/>
      <c r="AQ1856" s="164" t="n"/>
      <c r="AR1856" s="164" t="n"/>
      <c r="AS1856" s="164" t="n"/>
      <c r="AT1856" s="164" t="n"/>
      <c r="AU1856" s="164" t="n"/>
      <c r="AV1856" s="164" t="n"/>
      <c r="AW1856" s="164" t="n"/>
      <c r="AX1856" s="164" t="n"/>
      <c r="AY1856" s="164" t="n"/>
      <c r="AZ1856" s="164" t="n"/>
      <c r="BA1856" s="164" t="n"/>
      <c r="BB1856" s="164" t="n"/>
      <c r="BC1856" s="164" t="n"/>
      <c r="BD1856" s="164" t="n"/>
      <c r="BE1856" s="164" t="n"/>
      <c r="BF1856" s="164" t="n"/>
      <c r="BG1856" s="164" t="n"/>
      <c r="BH1856" s="164" t="n"/>
      <c r="BI1856" s="165" t="n"/>
      <c r="BJ1856" s="2" t="n"/>
      <c r="BK1856" s="2" t="n"/>
      <c r="BL1856" s="2" t="n"/>
      <c r="BM1856" s="2" t="n"/>
      <c r="BN1856" s="2" t="n"/>
      <c r="BO1856" s="2" t="n"/>
      <c r="BP1856" s="143" t="n"/>
      <c r="BV1856" s="144" t="n"/>
      <c r="DU1856" s="144" t="n"/>
      <c r="DV1856" s="7" t="n"/>
      <c r="DW1856" s="2" t="n"/>
      <c r="DX1856" s="2" t="n"/>
      <c r="DY1856" s="2" t="n"/>
      <c r="DZ1856" s="2" t="n"/>
      <c r="EA1856" s="2" t="n"/>
      <c r="EB1856" s="2" t="n"/>
      <c r="EC1856" s="2" t="n"/>
    </row>
    <row r="1857" ht="6.75" customHeight="1" s="118">
      <c r="A1857" s="2" t="n"/>
      <c r="B1857" s="2" t="n"/>
      <c r="C1857" s="2" t="n"/>
      <c r="D1857" s="2" t="n"/>
      <c r="E1857" s="166" t="inlineStr">
        <is>
          <t>連絡先</t>
        </is>
      </c>
      <c r="F1857" s="167" t="n"/>
      <c r="G1857" s="167" t="n"/>
      <c r="H1857" s="167" t="n"/>
      <c r="I1857" s="167" t="n"/>
      <c r="J1857" s="167" t="n"/>
      <c r="K1857" s="168" t="n"/>
      <c r="L1857" s="107" t="inlineStr">
        <is>
          <t>〒</t>
        </is>
      </c>
      <c r="M1857" s="167" t="n"/>
      <c r="N1857" s="167" t="n"/>
      <c r="O1857" s="167" t="n"/>
      <c r="P1857" s="173">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43" t="n"/>
      <c r="BV1857" s="144" t="n"/>
      <c r="DU1857" s="144" t="n"/>
      <c r="DV1857" s="7" t="n"/>
      <c r="DW1857" s="2" t="n"/>
      <c r="DX1857" s="2" t="n"/>
      <c r="DY1857" s="2" t="n"/>
      <c r="DZ1857" s="2" t="n"/>
      <c r="EA1857" s="2" t="n"/>
      <c r="EB1857" s="2" t="n"/>
      <c r="EC1857" s="2" t="n"/>
    </row>
    <row r="1858" ht="6.75" customHeight="1" s="118">
      <c r="A1858" s="2" t="n"/>
      <c r="B1858" s="2" t="n"/>
      <c r="C1858" s="2" t="n"/>
      <c r="D1858" s="2" t="n"/>
      <c r="E1858" s="143" t="n"/>
      <c r="K1858" s="144" t="n"/>
      <c r="L1858" s="143"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43" t="n"/>
      <c r="BV1858" s="144" t="n"/>
      <c r="DU1858" s="144" t="n"/>
      <c r="DV1858" s="7" t="n"/>
      <c r="DW1858" s="2" t="n"/>
      <c r="DX1858" s="2" t="n"/>
      <c r="DY1858" s="2" t="n"/>
      <c r="DZ1858" s="2" t="n"/>
      <c r="EA1858" s="2" t="n"/>
      <c r="EB1858" s="2" t="n"/>
      <c r="EC1858" s="2" t="n"/>
    </row>
    <row r="1859" ht="6.75" customHeight="1" s="118">
      <c r="A1859" s="2" t="n"/>
      <c r="B1859" s="2" t="n"/>
      <c r="C1859" s="2" t="n"/>
      <c r="D1859" s="2" t="n"/>
      <c r="E1859" s="143" t="n"/>
      <c r="K1859" s="144" t="n"/>
      <c r="L1859" s="143"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43" t="n"/>
      <c r="BV1859" s="144" t="n"/>
      <c r="DU1859" s="144" t="n"/>
      <c r="DV1859" s="7" t="n"/>
      <c r="DW1859" s="2" t="n"/>
      <c r="DX1859" s="2" t="n"/>
      <c r="DY1859" s="2" t="n"/>
      <c r="DZ1859" s="2" t="n"/>
      <c r="EA1859" s="2" t="n"/>
      <c r="EB1859" s="2" t="n"/>
      <c r="EC1859" s="2" t="n"/>
    </row>
    <row r="1860" ht="6.75" customHeight="1" s="118">
      <c r="A1860" s="2" t="n"/>
      <c r="B1860" s="2" t="n"/>
      <c r="C1860" s="2" t="n"/>
      <c r="D1860" s="2" t="n"/>
      <c r="E1860" s="143" t="n"/>
      <c r="K1860" s="144" t="n"/>
      <c r="L1860" s="174">
        <f>計算!$L$23</f>
        <v/>
      </c>
      <c r="BI1860" s="144" t="n"/>
      <c r="BJ1860" s="2" t="n"/>
      <c r="BK1860" s="2" t="n"/>
      <c r="BL1860" s="2" t="n"/>
      <c r="BM1860" s="2" t="n"/>
      <c r="BN1860" s="2" t="n"/>
      <c r="BO1860" s="2" t="n"/>
      <c r="BP1860" s="143" t="n"/>
      <c r="BV1860" s="144" t="n"/>
      <c r="DU1860" s="144" t="n"/>
      <c r="DV1860" s="7" t="n"/>
      <c r="DW1860" s="2" t="n"/>
      <c r="DX1860" s="2" t="n"/>
      <c r="DY1860" s="2" t="n"/>
      <c r="DZ1860" s="2" t="n"/>
      <c r="EA1860" s="2" t="n"/>
      <c r="EB1860" s="2" t="n"/>
      <c r="EC1860" s="2" t="n"/>
    </row>
    <row r="1861" ht="6.75" customHeight="1" s="118">
      <c r="A1861" s="2" t="n"/>
      <c r="B1861" s="2" t="n"/>
      <c r="C1861" s="2" t="n"/>
      <c r="D1861" s="2" t="n"/>
      <c r="E1861" s="147" t="n"/>
      <c r="F1861" s="148" t="n"/>
      <c r="G1861" s="148" t="n"/>
      <c r="H1861" s="148" t="n"/>
      <c r="I1861" s="148" t="n"/>
      <c r="J1861" s="148" t="n"/>
      <c r="K1861" s="149" t="n"/>
      <c r="L1861" s="148" t="n"/>
      <c r="M1861" s="148" t="n"/>
      <c r="N1861" s="148" t="n"/>
      <c r="O1861" s="148" t="n"/>
      <c r="P1861" s="148" t="n"/>
      <c r="Q1861" s="148" t="n"/>
      <c r="R1861" s="148" t="n"/>
      <c r="S1861" s="148" t="n"/>
      <c r="T1861" s="148" t="n"/>
      <c r="U1861" s="148" t="n"/>
      <c r="V1861" s="148" t="n"/>
      <c r="W1861" s="148" t="n"/>
      <c r="X1861" s="148" t="n"/>
      <c r="Y1861" s="148" t="n"/>
      <c r="Z1861" s="148" t="n"/>
      <c r="AA1861" s="148" t="n"/>
      <c r="AB1861" s="148" t="n"/>
      <c r="AC1861" s="148" t="n"/>
      <c r="AD1861" s="148" t="n"/>
      <c r="AE1861" s="148" t="n"/>
      <c r="AF1861" s="148" t="n"/>
      <c r="AG1861" s="148" t="n"/>
      <c r="AH1861" s="148" t="n"/>
      <c r="AI1861" s="148" t="n"/>
      <c r="AJ1861" s="148" t="n"/>
      <c r="AK1861" s="148" t="n"/>
      <c r="AL1861" s="148" t="n"/>
      <c r="AM1861" s="148" t="n"/>
      <c r="AN1861" s="148" t="n"/>
      <c r="AO1861" s="148" t="n"/>
      <c r="AP1861" s="148" t="n"/>
      <c r="AQ1861" s="148" t="n"/>
      <c r="AR1861" s="148" t="n"/>
      <c r="AS1861" s="148" t="n"/>
      <c r="AT1861" s="148" t="n"/>
      <c r="AU1861" s="148" t="n"/>
      <c r="AV1861" s="148" t="n"/>
      <c r="AW1861" s="148" t="n"/>
      <c r="AX1861" s="148" t="n"/>
      <c r="AY1861" s="148" t="n"/>
      <c r="AZ1861" s="148" t="n"/>
      <c r="BA1861" s="148" t="n"/>
      <c r="BB1861" s="148" t="n"/>
      <c r="BC1861" s="148" t="n"/>
      <c r="BD1861" s="148" t="n"/>
      <c r="BE1861" s="148" t="n"/>
      <c r="BF1861" s="148" t="n"/>
      <c r="BG1861" s="148" t="n"/>
      <c r="BH1861" s="148" t="n"/>
      <c r="BI1861" s="149" t="n"/>
      <c r="BJ1861" s="2" t="n"/>
      <c r="BK1861" s="2" t="n"/>
      <c r="BL1861" s="2" t="n"/>
      <c r="BM1861" s="2" t="n"/>
      <c r="BN1861" s="2" t="n"/>
      <c r="BO1861" s="2" t="n"/>
      <c r="BP1861" s="143" t="n"/>
      <c r="BV1861" s="144" t="n"/>
      <c r="DU1861" s="144"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43" t="n"/>
      <c r="BV1862" s="144" t="n"/>
      <c r="DU1862" s="144"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43" t="n"/>
      <c r="BV1863" s="144" t="n"/>
      <c r="DU1863" s="144"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43" t="n"/>
      <c r="BV1864" s="144" t="n"/>
      <c r="DU1864" s="144"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43" t="n"/>
      <c r="BV1865" s="144" t="n"/>
      <c r="DU1865" s="144"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43" t="n"/>
      <c r="BV1866" s="144" t="n"/>
      <c r="DU1866" s="144"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75" t="n"/>
      <c r="BQ1867" s="140" t="n"/>
      <c r="BR1867" s="176" t="n"/>
      <c r="BS1867" s="140" t="n"/>
      <c r="BT1867" s="140" t="n"/>
      <c r="BU1867" s="28" t="n"/>
      <c r="BV1867" s="29" t="n"/>
      <c r="BW1867" s="177">
        <f>計算!$AR$23</f>
        <v/>
      </c>
      <c r="BX1867" s="140" t="n"/>
      <c r="BY1867" s="140" t="n"/>
      <c r="BZ1867" s="140" t="n"/>
      <c r="CA1867" s="140" t="n"/>
      <c r="CB1867" s="140" t="n"/>
      <c r="CC1867" s="140" t="n"/>
      <c r="CD1867" s="140" t="n"/>
      <c r="CE1867" s="140" t="n"/>
      <c r="CF1867" s="140" t="n"/>
      <c r="CG1867" s="140" t="n"/>
      <c r="CH1867" s="140" t="n"/>
      <c r="CI1867" s="140" t="n"/>
      <c r="CJ1867" s="140" t="n"/>
      <c r="CK1867" s="140" t="n"/>
      <c r="CL1867" s="140" t="n"/>
      <c r="CM1867" s="140" t="n"/>
      <c r="CN1867" s="140" t="n"/>
      <c r="CO1867" s="140" t="n"/>
      <c r="CP1867" s="140" t="n"/>
      <c r="CQ1867" s="140" t="n"/>
      <c r="CR1867" s="140" t="n"/>
      <c r="CS1867" s="140" t="n"/>
      <c r="CT1867" s="140" t="n"/>
      <c r="CU1867" s="140" t="n"/>
      <c r="CV1867" s="140" t="n"/>
      <c r="CW1867" s="140" t="n"/>
      <c r="CX1867" s="140" t="n"/>
      <c r="CY1867" s="140" t="n"/>
      <c r="CZ1867" s="140" t="n"/>
      <c r="DA1867" s="140" t="n"/>
      <c r="DB1867" s="140" t="n"/>
      <c r="DC1867" s="140" t="n"/>
      <c r="DD1867" s="140" t="n"/>
      <c r="DE1867" s="140" t="n"/>
      <c r="DF1867" s="140" t="n"/>
      <c r="DG1867" s="140" t="n"/>
      <c r="DH1867" s="140" t="n"/>
      <c r="DI1867" s="140" t="n"/>
      <c r="DJ1867" s="140" t="n"/>
      <c r="DK1867" s="140" t="n"/>
      <c r="DL1867" s="140" t="n"/>
      <c r="DM1867" s="140" t="n"/>
      <c r="DN1867" s="140" t="n"/>
      <c r="DO1867" s="140" t="n"/>
      <c r="DP1867" s="140" t="n"/>
      <c r="DQ1867" s="140" t="n"/>
      <c r="DR1867" s="140" t="n"/>
      <c r="DS1867" s="140" t="n"/>
      <c r="DT1867" s="140" t="n"/>
      <c r="DU1867" s="141"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43" t="n"/>
      <c r="BU1868" s="31" t="n"/>
      <c r="BV1868" s="32" t="n"/>
      <c r="DU1868" s="144"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43" t="n"/>
      <c r="BU1869" s="72" t="n"/>
      <c r="BV1869" s="144" t="n"/>
      <c r="DU1869" s="144"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43" t="n"/>
      <c r="BV1870" s="144" t="n"/>
      <c r="DU1870" s="144"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43" t="n"/>
      <c r="BV1871" s="144" t="n"/>
      <c r="DU1871" s="144"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43" t="n"/>
      <c r="BV1872" s="144" t="n"/>
      <c r="DU1872" s="144" t="n"/>
      <c r="DV1872" s="7" t="n"/>
      <c r="DW1872" s="2" t="n"/>
      <c r="DX1872" s="2" t="n"/>
      <c r="DY1872" s="2" t="n"/>
      <c r="DZ1872" s="2" t="n"/>
      <c r="EA1872" s="2" t="n"/>
      <c r="EB1872" s="2" t="n"/>
      <c r="EC1872" s="2" t="n"/>
    </row>
    <row r="1873" ht="6.75" customHeight="1" s="118">
      <c r="A1873" s="2" t="n"/>
      <c r="B1873" s="2" t="n"/>
      <c r="C1873" s="2" t="n"/>
      <c r="D1873" s="2" t="n"/>
      <c r="E1873" s="178" t="inlineStr">
        <is>
          <t>在籍校</t>
        </is>
      </c>
      <c r="F1873" s="140" t="n"/>
      <c r="G1873" s="140" t="n"/>
      <c r="H1873" s="140" t="n"/>
      <c r="I1873" s="140" t="n"/>
      <c r="J1873" s="140" t="n"/>
      <c r="K1873" s="141"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0" t="n"/>
      <c r="AY1873" s="140" t="n"/>
      <c r="AZ1873" s="140" t="n"/>
      <c r="BA1873" s="140" t="n"/>
      <c r="BB1873" s="140" t="n"/>
      <c r="BC1873" s="140" t="n"/>
      <c r="BD1873" s="140" t="n"/>
      <c r="BE1873" s="140" t="n"/>
      <c r="BF1873" s="140" t="n"/>
      <c r="BG1873" s="140" t="n"/>
      <c r="BH1873" s="140" t="n"/>
      <c r="BI1873" s="141" t="n"/>
      <c r="BJ1873" s="2" t="n"/>
      <c r="BK1873" s="2" t="n"/>
      <c r="BL1873" s="2" t="n"/>
      <c r="BM1873" s="2" t="n"/>
      <c r="BN1873" s="2" t="n"/>
      <c r="BO1873" s="2" t="n"/>
      <c r="BP1873" s="143" t="n"/>
      <c r="BV1873" s="144" t="n"/>
      <c r="DU1873" s="144" t="n"/>
      <c r="DV1873" s="2" t="n"/>
      <c r="DW1873" s="2" t="n"/>
      <c r="DX1873" s="2" t="n"/>
      <c r="DY1873" s="2" t="n"/>
      <c r="DZ1873" s="2" t="n"/>
      <c r="EA1873" s="2" t="n"/>
      <c r="EB1873" s="2" t="n"/>
      <c r="EC1873" s="2" t="n"/>
    </row>
    <row r="1874" ht="6.75" customHeight="1" s="118">
      <c r="A1874" s="2" t="n"/>
      <c r="B1874" s="2" t="n"/>
      <c r="C1874" s="2" t="n"/>
      <c r="D1874" s="2" t="n"/>
      <c r="E1874" s="143" t="n"/>
      <c r="K1874" s="144" t="n"/>
      <c r="L1874" s="36" t="n"/>
      <c r="M1874" s="19" t="n"/>
      <c r="N1874" s="19" t="n"/>
      <c r="O1874" s="19" t="n"/>
      <c r="P1874" s="19" t="n"/>
      <c r="Q1874" s="19" t="n"/>
      <c r="R1874" s="19" t="n"/>
      <c r="S1874" s="19" t="n"/>
      <c r="T1874" s="19" t="n"/>
      <c r="U1874" s="19" t="n"/>
      <c r="V1874" s="19" t="n"/>
      <c r="W1874" s="19" t="n"/>
      <c r="X1874" s="37" t="n"/>
      <c r="Y1874" s="179">
        <f>計算!$N$23</f>
        <v/>
      </c>
      <c r="BI1874" s="144" t="n"/>
      <c r="BJ1874" s="2" t="n"/>
      <c r="BK1874" s="2" t="n"/>
      <c r="BL1874" s="2" t="n"/>
      <c r="BM1874" s="2" t="n"/>
      <c r="BN1874" s="2" t="n"/>
      <c r="BO1874" s="2" t="n"/>
      <c r="BP1874" s="143" t="n"/>
      <c r="BV1874" s="144" t="n"/>
      <c r="DU1874" s="144" t="n"/>
      <c r="DV1874" s="2" t="n"/>
      <c r="DW1874" s="2" t="n"/>
      <c r="DX1874" s="2" t="n"/>
      <c r="DY1874" s="2" t="n"/>
      <c r="DZ1874" s="2" t="n"/>
      <c r="EA1874" s="2" t="n"/>
      <c r="EB1874" s="2" t="n"/>
      <c r="EC1874" s="2" t="n"/>
    </row>
    <row r="1875" ht="6.75" customHeight="1" s="118">
      <c r="A1875" s="2" t="n"/>
      <c r="B1875" s="2" t="n"/>
      <c r="C1875" s="2" t="n"/>
      <c r="D1875" s="2" t="n"/>
      <c r="E1875" s="143" t="n"/>
      <c r="K1875" s="144" t="n"/>
      <c r="L1875" s="36" t="n"/>
      <c r="M1875" s="19" t="n"/>
      <c r="N1875" s="19" t="n"/>
      <c r="O1875" s="19" t="n"/>
      <c r="P1875" s="180">
        <f>IF(計算!$B$23="","",設定!$B$6)&amp;""</f>
        <v/>
      </c>
      <c r="S1875" s="11" t="n"/>
      <c r="T1875" s="11" t="n"/>
      <c r="U1875" s="181">
        <f>IF(計算!$B$23="","",設定!$B$7)&amp;""</f>
        <v/>
      </c>
      <c r="W1875" s="11" t="n"/>
      <c r="X1875" s="12" t="n"/>
      <c r="Y1875" s="143" t="n"/>
      <c r="BI1875" s="144" t="n"/>
      <c r="BJ1875" s="2" t="n"/>
      <c r="BK1875" s="2" t="n"/>
      <c r="BL1875" s="2" t="n"/>
      <c r="BM1875" s="2" t="n"/>
      <c r="BN1875" s="2" t="n"/>
      <c r="BO1875" s="2" t="n"/>
      <c r="BP1875" s="143" t="n"/>
      <c r="BV1875" s="144" t="n"/>
      <c r="DU1875" s="144" t="n"/>
      <c r="DV1875" s="2" t="n"/>
      <c r="DW1875" s="2" t="n"/>
      <c r="DX1875" s="2" t="n"/>
      <c r="DY1875" s="2" t="n"/>
      <c r="DZ1875" s="2" t="n"/>
      <c r="EA1875" s="2" t="n"/>
      <c r="EB1875" s="2" t="n"/>
      <c r="EC1875" s="2" t="n"/>
    </row>
    <row r="1876" ht="6.75" customHeight="1" s="118">
      <c r="A1876" s="2" t="n"/>
      <c r="B1876" s="2" t="n"/>
      <c r="C1876" s="2" t="n"/>
      <c r="D1876" s="2" t="n"/>
      <c r="E1876" s="143" t="n"/>
      <c r="K1876" s="144" t="n"/>
      <c r="L1876" s="92" t="inlineStr">
        <is>
          <t>令和</t>
        </is>
      </c>
      <c r="S1876" s="52" t="inlineStr">
        <is>
          <t>年</t>
        </is>
      </c>
      <c r="W1876" s="53" t="inlineStr">
        <is>
          <t>月</t>
        </is>
      </c>
      <c r="X1876" s="144" t="n"/>
      <c r="Y1876" s="143" t="n"/>
      <c r="BI1876" s="144" t="n"/>
      <c r="BJ1876" s="2" t="n"/>
      <c r="BK1876" s="2" t="n"/>
      <c r="BL1876" s="2" t="n"/>
      <c r="BM1876" s="2" t="n"/>
      <c r="BN1876" s="2" t="n"/>
      <c r="BO1876" s="2" t="n"/>
      <c r="BP1876" s="143" t="n"/>
      <c r="BV1876" s="144" t="n"/>
      <c r="DU1876" s="144" t="n"/>
      <c r="DV1876" s="2" t="n"/>
      <c r="DW1876" s="2" t="n"/>
      <c r="DX1876" s="2" t="n"/>
      <c r="DY1876" s="2" t="n"/>
      <c r="DZ1876" s="2" t="n"/>
      <c r="EA1876" s="2" t="n"/>
      <c r="EB1876" s="2" t="n"/>
      <c r="EC1876" s="2" t="n"/>
    </row>
    <row r="1877" ht="6.75" customHeight="1" s="118">
      <c r="A1877" s="2" t="n"/>
      <c r="B1877" s="2" t="n"/>
      <c r="C1877" s="2" t="n"/>
      <c r="D1877" s="2" t="n"/>
      <c r="E1877" s="143" t="n"/>
      <c r="K1877" s="144" t="n"/>
      <c r="L1877" s="143" t="n"/>
      <c r="X1877" s="144" t="n"/>
      <c r="Y1877" s="143" t="n"/>
      <c r="AW1877" s="75" t="inlineStr">
        <is>
          <t>卒業</t>
        </is>
      </c>
      <c r="BI1877" s="144" t="n"/>
      <c r="BJ1877" s="2" t="n"/>
      <c r="BK1877" s="2" t="n"/>
      <c r="BL1877" s="2" t="n"/>
      <c r="BM1877" s="2" t="n"/>
      <c r="BN1877" s="2" t="n"/>
      <c r="BO1877" s="2" t="n"/>
      <c r="BP1877" s="143" t="n"/>
      <c r="BV1877" s="144" t="n"/>
      <c r="DU1877" s="144" t="n"/>
      <c r="DV1877" s="2" t="n"/>
      <c r="DW1877" s="2" t="n"/>
      <c r="DX1877" s="2" t="n"/>
      <c r="DY1877" s="2" t="n"/>
      <c r="DZ1877" s="2" t="n"/>
      <c r="EA1877" s="2" t="n"/>
      <c r="EB1877" s="2" t="n"/>
      <c r="EC1877" s="2" t="n"/>
    </row>
    <row r="1878" ht="6.75" customHeight="1" s="118">
      <c r="A1878" s="2" t="n"/>
      <c r="B1878" s="2" t="n"/>
      <c r="C1878" s="2" t="n"/>
      <c r="D1878" s="2" t="n"/>
      <c r="E1878" s="143" t="n"/>
      <c r="K1878" s="144" t="n"/>
      <c r="L1878" s="36" t="n"/>
      <c r="M1878" s="19" t="n"/>
      <c r="N1878" s="19" t="n"/>
      <c r="O1878" s="19" t="n"/>
      <c r="P1878" s="19" t="n"/>
      <c r="Q1878" s="19" t="n"/>
      <c r="R1878" s="19" t="n"/>
      <c r="S1878" s="19" t="n"/>
      <c r="T1878" s="19" t="n"/>
      <c r="U1878" s="19" t="n"/>
      <c r="V1878" s="19" t="n"/>
      <c r="W1878" s="19" t="n"/>
      <c r="X1878" s="37" t="n"/>
      <c r="Y1878" s="143" t="n"/>
      <c r="BI1878" s="144" t="n"/>
      <c r="BJ1878" s="2" t="n"/>
      <c r="BK1878" s="2" t="n"/>
      <c r="BL1878" s="2" t="n"/>
      <c r="BM1878" s="2" t="n"/>
      <c r="BN1878" s="2" t="n"/>
      <c r="BO1878" s="2" t="n"/>
      <c r="BP1878" s="143" t="n"/>
      <c r="BV1878" s="144" t="n"/>
      <c r="DU1878" s="144" t="n"/>
      <c r="DV1878" s="2" t="n"/>
      <c r="DW1878" s="2" t="n"/>
      <c r="DX1878" s="2" t="n"/>
      <c r="DY1878" s="2" t="n"/>
      <c r="DZ1878" s="2" t="n"/>
      <c r="EA1878" s="2" t="n"/>
      <c r="EB1878" s="2" t="n"/>
      <c r="EC1878" s="2" t="n"/>
    </row>
    <row r="1879" ht="6.75" customHeight="1" s="118">
      <c r="A1879" s="2" t="n"/>
      <c r="B1879" s="2" t="n"/>
      <c r="C1879" s="2" t="n"/>
      <c r="D1879" s="2" t="n"/>
      <c r="E1879" s="143" t="n"/>
      <c r="K1879" s="144" t="n"/>
      <c r="L1879" s="36" t="n"/>
      <c r="M1879" s="19" t="n"/>
      <c r="N1879" s="19" t="n"/>
      <c r="O1879" s="19" t="n"/>
      <c r="P1879" s="19" t="n"/>
      <c r="Q1879" s="19" t="n"/>
      <c r="R1879" s="19" t="n"/>
      <c r="S1879" s="19" t="n"/>
      <c r="T1879" s="19" t="n"/>
      <c r="U1879" s="19" t="n"/>
      <c r="V1879" s="19" t="n"/>
      <c r="W1879" s="19" t="n"/>
      <c r="X1879" s="37" t="n"/>
      <c r="Y1879" s="143" t="n"/>
      <c r="BI1879" s="144" t="n"/>
      <c r="BJ1879" s="2" t="n"/>
      <c r="BK1879" s="2" t="n"/>
      <c r="BL1879" s="2" t="n"/>
      <c r="BM1879" s="2" t="n"/>
      <c r="BN1879" s="2" t="n"/>
      <c r="BO1879" s="2" t="n"/>
      <c r="BP1879" s="143" t="n"/>
      <c r="BV1879" s="144" t="n"/>
      <c r="DU1879" s="144" t="n"/>
      <c r="DV1879" s="2" t="n"/>
      <c r="DW1879" s="2" t="n"/>
      <c r="DX1879" s="2" t="n"/>
      <c r="DY1879" s="2" t="n"/>
      <c r="DZ1879" s="2" t="n"/>
      <c r="EA1879" s="2" t="n"/>
      <c r="EB1879" s="2" t="n"/>
      <c r="EC1879" s="2" t="n"/>
    </row>
    <row r="1880" ht="6.75" customHeight="1" s="118">
      <c r="A1880" s="2" t="n"/>
      <c r="B1880" s="2" t="n"/>
      <c r="C1880" s="2" t="n"/>
      <c r="D1880" s="2" t="n"/>
      <c r="E1880" s="147" t="n"/>
      <c r="F1880" s="148" t="n"/>
      <c r="G1880" s="148" t="n"/>
      <c r="H1880" s="148" t="n"/>
      <c r="I1880" s="148" t="n"/>
      <c r="J1880" s="148" t="n"/>
      <c r="K1880" s="149"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48" t="n"/>
      <c r="AX1880" s="148" t="n"/>
      <c r="AY1880" s="148" t="n"/>
      <c r="AZ1880" s="148" t="n"/>
      <c r="BA1880" s="148" t="n"/>
      <c r="BB1880" s="148" t="n"/>
      <c r="BC1880" s="148" t="n"/>
      <c r="BD1880" s="148" t="n"/>
      <c r="BE1880" s="148" t="n"/>
      <c r="BF1880" s="148" t="n"/>
      <c r="BG1880" s="148" t="n"/>
      <c r="BH1880" s="148" t="n"/>
      <c r="BI1880" s="149" t="n"/>
      <c r="BJ1880" s="2" t="n"/>
      <c r="BK1880" s="2" t="n"/>
      <c r="BL1880" s="2" t="n"/>
      <c r="BM1880" s="2" t="n"/>
      <c r="BN1880" s="2" t="n"/>
      <c r="BO1880" s="2" t="n"/>
      <c r="BP1880" s="143" t="n"/>
      <c r="BV1880" s="144" t="n"/>
      <c r="DU1880" s="144"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0" t="n"/>
      <c r="U1881" s="17" t="n"/>
      <c r="V1881" s="17" t="n"/>
      <c r="W1881" s="76" t="n"/>
      <c r="X1881" s="140"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43" t="n"/>
      <c r="BV1881" s="144" t="n"/>
      <c r="DU1881" s="144"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43" t="n"/>
      <c r="BV1882" s="144" t="n"/>
      <c r="DU1882" s="144"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43" t="n"/>
      <c r="BV1883" s="144" t="n"/>
      <c r="DU1883" s="144" t="n"/>
      <c r="DV1883" s="2" t="n"/>
      <c r="DW1883" s="2" t="n"/>
      <c r="DX1883" s="2" t="n"/>
      <c r="DY1883" s="2" t="n"/>
      <c r="DZ1883" s="2" t="n"/>
      <c r="EA1883" s="2" t="n"/>
      <c r="EB1883" s="2" t="n"/>
      <c r="EC1883" s="2" t="n"/>
    </row>
    <row r="1884" ht="6.75" customHeight="1" s="118">
      <c r="A1884" s="2" t="n"/>
      <c r="B1884" s="2" t="n"/>
      <c r="C1884" s="2" t="n"/>
      <c r="D1884" s="2" t="n"/>
      <c r="E1884" s="182" t="inlineStr">
        <is>
          <t>職　歴</t>
        </is>
      </c>
      <c r="K1884" s="144" t="n"/>
      <c r="L1884" s="54" t="inlineStr">
        <is>
          <t>平成</t>
        </is>
      </c>
      <c r="M1884" s="140" t="n"/>
      <c r="N1884" s="140" t="n"/>
      <c r="O1884" s="140" t="n"/>
      <c r="P1884" s="19" t="n"/>
      <c r="Q1884" s="19" t="n"/>
      <c r="R1884" s="19" t="n"/>
      <c r="S1884" s="19" t="n"/>
      <c r="T1884" s="19" t="n"/>
      <c r="U1884" s="19" t="n"/>
      <c r="V1884" s="19" t="n"/>
      <c r="W1884" s="19" t="n"/>
      <c r="X1884" s="37" t="n"/>
      <c r="Y1884" s="172">
        <f>計算!$AV$23</f>
        <v/>
      </c>
      <c r="BI1884" s="144" t="n"/>
      <c r="BJ1884" s="2" t="n"/>
      <c r="BK1884" s="2" t="n"/>
      <c r="BL1884" s="2" t="n"/>
      <c r="BM1884" s="2" t="n"/>
      <c r="BN1884" s="2" t="n"/>
      <c r="BO1884" s="2" t="n"/>
      <c r="BP1884" s="143" t="n"/>
      <c r="BV1884" s="144" t="n"/>
      <c r="DU1884" s="144" t="n"/>
      <c r="DV1884" s="2" t="n"/>
      <c r="DW1884" s="2" t="n"/>
      <c r="DX1884" s="2" t="n"/>
      <c r="DY1884" s="2" t="n"/>
      <c r="DZ1884" s="2" t="n"/>
      <c r="EA1884" s="2" t="n"/>
      <c r="EB1884" s="2" t="n"/>
      <c r="EC1884" s="2" t="n"/>
    </row>
    <row r="1885" ht="6.75" customHeight="1" s="118">
      <c r="A1885" s="2" t="n"/>
      <c r="B1885" s="2" t="n"/>
      <c r="C1885" s="2" t="n"/>
      <c r="D1885" s="2" t="n"/>
      <c r="E1885" s="143" t="n"/>
      <c r="K1885" s="144" t="n"/>
      <c r="L1885" s="143" t="n"/>
      <c r="P1885" s="19" t="n"/>
      <c r="Q1885" s="19" t="n"/>
      <c r="R1885" s="19" t="n"/>
      <c r="S1885" s="19" t="n"/>
      <c r="T1885" s="19" t="n"/>
      <c r="U1885" s="19" t="n"/>
      <c r="V1885" s="19" t="n"/>
      <c r="W1885" s="19" t="n"/>
      <c r="X1885" s="37" t="n"/>
      <c r="Y1885" s="143" t="n"/>
      <c r="BI1885" s="144" t="n"/>
      <c r="BJ1885" s="2" t="n"/>
      <c r="BK1885" s="2" t="n"/>
      <c r="BL1885" s="2" t="n"/>
      <c r="BM1885" s="2" t="n"/>
      <c r="BN1885" s="2" t="n"/>
      <c r="BO1885" s="2" t="n"/>
      <c r="BP1885" s="143" t="n"/>
      <c r="BV1885" s="144" t="n"/>
      <c r="DU1885" s="144" t="n"/>
      <c r="DV1885" s="2" t="n"/>
      <c r="DW1885" s="2" t="n"/>
      <c r="DX1885" s="2" t="n"/>
      <c r="DY1885" s="2" t="n"/>
      <c r="DZ1885" s="2" t="n"/>
      <c r="EA1885" s="2" t="n"/>
      <c r="EB1885" s="2" t="n"/>
      <c r="EC1885" s="2" t="n"/>
    </row>
    <row r="1886" ht="6.75" customHeight="1" s="118">
      <c r="A1886" s="2" t="n"/>
      <c r="B1886" s="2" t="n"/>
      <c r="C1886" s="2" t="n"/>
      <c r="D1886" s="2" t="n"/>
      <c r="E1886" s="143" t="n"/>
      <c r="K1886" s="144" t="n"/>
      <c r="L1886" s="143" t="n"/>
      <c r="P1886" s="180">
        <f>計算!$AT$23</f>
        <v/>
      </c>
      <c r="S1886" s="52" t="inlineStr">
        <is>
          <t>年</t>
        </is>
      </c>
      <c r="U1886" s="181">
        <f>計算!$AU$23</f>
        <v/>
      </c>
      <c r="W1886" s="53" t="inlineStr">
        <is>
          <t>月</t>
        </is>
      </c>
      <c r="X1886" s="144" t="n"/>
      <c r="Y1886" s="143" t="n"/>
      <c r="BI1886" s="144" t="n"/>
      <c r="BJ1886" s="2" t="n"/>
      <c r="BK1886" s="2" t="n"/>
      <c r="BL1886" s="2" t="n"/>
      <c r="BM1886" s="2" t="n"/>
      <c r="BN1886" s="2" t="n"/>
      <c r="BO1886" s="2" t="n"/>
      <c r="BP1886" s="143" t="n"/>
      <c r="BV1886" s="144" t="n"/>
      <c r="DU1886" s="144" t="n"/>
      <c r="DV1886" s="2" t="n"/>
      <c r="DW1886" s="2" t="n"/>
      <c r="DX1886" s="2" t="n"/>
      <c r="DY1886" s="2" t="n"/>
      <c r="DZ1886" s="2" t="n"/>
      <c r="EA1886" s="2" t="n"/>
      <c r="EB1886" s="2" t="n"/>
      <c r="EC1886" s="2" t="n"/>
    </row>
    <row r="1887" ht="6.75" customHeight="1" s="118">
      <c r="A1887" s="2" t="n"/>
      <c r="B1887" s="2" t="n"/>
      <c r="C1887" s="2" t="n"/>
      <c r="D1887" s="2" t="n"/>
      <c r="E1887" s="143" t="n"/>
      <c r="K1887" s="144" t="n"/>
      <c r="L1887" s="49" t="inlineStr">
        <is>
          <t>令和</t>
        </is>
      </c>
      <c r="X1887" s="144" t="n"/>
      <c r="Y1887" s="143" t="n"/>
      <c r="BI1887" s="144" t="n"/>
      <c r="BJ1887" s="2" t="n"/>
      <c r="BK1887" s="2" t="n"/>
      <c r="BL1887" s="2" t="n"/>
      <c r="BM1887" s="2" t="n"/>
      <c r="BN1887" s="2" t="n"/>
      <c r="BO1887" s="2" t="n"/>
      <c r="BP1887" s="143" t="n"/>
      <c r="BV1887" s="144" t="n"/>
      <c r="DU1887" s="144" t="n"/>
      <c r="DV1887" s="2" t="n"/>
      <c r="DW1887" s="2" t="n"/>
      <c r="DX1887" s="2" t="n"/>
      <c r="DY1887" s="2" t="n"/>
      <c r="DZ1887" s="2" t="n"/>
      <c r="EA1887" s="2" t="n"/>
      <c r="EB1887" s="2" t="n"/>
      <c r="EC1887" s="2" t="n"/>
    </row>
    <row r="1888" ht="6.75" customHeight="1" s="118">
      <c r="A1888" s="2" t="n"/>
      <c r="B1888" s="2" t="n"/>
      <c r="C1888" s="2" t="n"/>
      <c r="D1888" s="2" t="n"/>
      <c r="E1888" s="143" t="n"/>
      <c r="K1888" s="144" t="n"/>
      <c r="L1888" s="143" t="n"/>
      <c r="P1888" s="19" t="n"/>
      <c r="Q1888" s="19" t="n"/>
      <c r="R1888" s="19" t="n"/>
      <c r="S1888" s="19" t="n"/>
      <c r="T1888" s="19" t="n"/>
      <c r="U1888" s="19" t="n"/>
      <c r="V1888" s="19" t="n"/>
      <c r="W1888" s="19" t="n"/>
      <c r="X1888" s="37" t="n"/>
      <c r="Y1888" s="143" t="n"/>
      <c r="BI1888" s="144" t="n"/>
      <c r="BJ1888" s="2" t="n"/>
      <c r="BK1888" s="2" t="n"/>
      <c r="BL1888" s="2" t="n"/>
      <c r="BM1888" s="2" t="n"/>
      <c r="BN1888" s="2" t="n"/>
      <c r="BO1888" s="2" t="n"/>
      <c r="BP1888" s="143" t="n"/>
      <c r="BV1888" s="144" t="n"/>
      <c r="DU1888" s="144" t="n"/>
      <c r="DV1888" s="2" t="n"/>
      <c r="DW1888" s="2" t="n"/>
      <c r="DX1888" s="2" t="n"/>
      <c r="DY1888" s="2" t="n"/>
      <c r="DZ1888" s="2" t="n"/>
      <c r="EA1888" s="2" t="n"/>
      <c r="EB1888" s="2" t="n"/>
      <c r="EC1888" s="2" t="n"/>
    </row>
    <row r="1889" ht="5.25" customHeight="1" s="118">
      <c r="A1889" s="2" t="n"/>
      <c r="B1889" s="2" t="n"/>
      <c r="C1889" s="2" t="n"/>
      <c r="D1889" s="2" t="n"/>
      <c r="E1889" s="143" t="n"/>
      <c r="K1889" s="144" t="n"/>
      <c r="L1889" s="147" t="n"/>
      <c r="M1889" s="148" t="n"/>
      <c r="N1889" s="148" t="n"/>
      <c r="O1889" s="148" t="n"/>
      <c r="P1889" s="20" t="n"/>
      <c r="Q1889" s="20" t="n"/>
      <c r="R1889" s="20" t="n"/>
      <c r="S1889" s="20" t="n"/>
      <c r="T1889" s="20" t="n"/>
      <c r="U1889" s="20" t="n"/>
      <c r="V1889" s="20" t="n"/>
      <c r="W1889" s="20" t="n"/>
      <c r="X1889" s="39" t="n"/>
      <c r="Y1889" s="147" t="n"/>
      <c r="Z1889" s="148" t="n"/>
      <c r="AA1889" s="148" t="n"/>
      <c r="AB1889" s="148" t="n"/>
      <c r="AC1889" s="148" t="n"/>
      <c r="AD1889" s="148" t="n"/>
      <c r="AE1889" s="148" t="n"/>
      <c r="AF1889" s="148" t="n"/>
      <c r="AG1889" s="148" t="n"/>
      <c r="AH1889" s="148" t="n"/>
      <c r="AI1889" s="148" t="n"/>
      <c r="AJ1889" s="148" t="n"/>
      <c r="AK1889" s="148" t="n"/>
      <c r="AL1889" s="148" t="n"/>
      <c r="AM1889" s="148" t="n"/>
      <c r="AN1889" s="148" t="n"/>
      <c r="AO1889" s="148" t="n"/>
      <c r="AP1889" s="148" t="n"/>
      <c r="AQ1889" s="148" t="n"/>
      <c r="AR1889" s="148" t="n"/>
      <c r="AS1889" s="148" t="n"/>
      <c r="AT1889" s="148" t="n"/>
      <c r="AU1889" s="148" t="n"/>
      <c r="AV1889" s="148" t="n"/>
      <c r="AW1889" s="148" t="n"/>
      <c r="AX1889" s="148" t="n"/>
      <c r="AY1889" s="148" t="n"/>
      <c r="AZ1889" s="148" t="n"/>
      <c r="BA1889" s="148" t="n"/>
      <c r="BB1889" s="148" t="n"/>
      <c r="BC1889" s="148" t="n"/>
      <c r="BD1889" s="148" t="n"/>
      <c r="BE1889" s="148" t="n"/>
      <c r="BF1889" s="148" t="n"/>
      <c r="BG1889" s="148" t="n"/>
      <c r="BH1889" s="148" t="n"/>
      <c r="BI1889" s="149" t="n"/>
      <c r="BJ1889" s="2" t="n"/>
      <c r="BK1889" s="2" t="n"/>
      <c r="BL1889" s="2" t="n"/>
      <c r="BM1889" s="2" t="n"/>
      <c r="BN1889" s="2" t="n"/>
      <c r="BO1889" s="2" t="n"/>
      <c r="BP1889" s="143" t="n"/>
      <c r="BV1889" s="144" t="n"/>
      <c r="DU1889" s="144" t="n"/>
      <c r="DV1889" s="2" t="n"/>
      <c r="DW1889" s="2" t="n"/>
      <c r="DX1889" s="2" t="n"/>
      <c r="DY1889" s="2" t="n"/>
      <c r="DZ1889" s="2" t="n"/>
      <c r="EA1889" s="2" t="n"/>
      <c r="EB1889" s="2" t="n"/>
      <c r="EC1889" s="2" t="n"/>
    </row>
    <row r="1890" ht="6.75" customHeight="1" s="118">
      <c r="A1890" s="2" t="n"/>
      <c r="B1890" s="2" t="n"/>
      <c r="C1890" s="2" t="n"/>
      <c r="D1890" s="2" t="n"/>
      <c r="E1890" s="143" t="n"/>
      <c r="K1890" s="144" t="n"/>
      <c r="L1890" s="54" t="inlineStr">
        <is>
          <t>平成</t>
        </is>
      </c>
      <c r="M1890" s="140" t="n"/>
      <c r="N1890" s="140" t="n"/>
      <c r="O1890" s="140" t="n"/>
      <c r="P1890" s="18" t="n"/>
      <c r="Q1890" s="18" t="n"/>
      <c r="R1890" s="18" t="n"/>
      <c r="S1890" s="18" t="n"/>
      <c r="T1890" s="18" t="n"/>
      <c r="U1890" s="18" t="n"/>
      <c r="V1890" s="18" t="n"/>
      <c r="W1890" s="18" t="n"/>
      <c r="X1890" s="35" t="n"/>
      <c r="Y1890" s="172">
        <f>計算!$AY$23</f>
        <v/>
      </c>
      <c r="BI1890" s="144" t="n"/>
      <c r="BJ1890" s="2" t="n"/>
      <c r="BK1890" s="2" t="n"/>
      <c r="BL1890" s="2" t="n"/>
      <c r="BM1890" s="2" t="n"/>
      <c r="BN1890" s="2" t="n"/>
      <c r="BO1890" s="2" t="n"/>
      <c r="BP1890" s="143" t="n"/>
      <c r="BV1890" s="144" t="n"/>
      <c r="DU1890" s="144" t="n"/>
      <c r="DV1890" s="2" t="n"/>
      <c r="DW1890" s="2" t="n"/>
      <c r="DX1890" s="2" t="n"/>
      <c r="DY1890" s="2" t="n"/>
      <c r="DZ1890" s="2" t="n"/>
      <c r="EA1890" s="2" t="n"/>
      <c r="EB1890" s="2" t="n"/>
      <c r="EC1890" s="2" t="n"/>
    </row>
    <row r="1891" ht="6.75" customHeight="1" s="118">
      <c r="A1891" s="2" t="n"/>
      <c r="B1891" s="2" t="n"/>
      <c r="C1891" s="2" t="n"/>
      <c r="D1891" s="2" t="n"/>
      <c r="E1891" s="143" t="n"/>
      <c r="K1891" s="144" t="n"/>
      <c r="L1891" s="143" t="n"/>
      <c r="P1891" s="19" t="n"/>
      <c r="Q1891" s="19" t="n"/>
      <c r="R1891" s="19" t="n"/>
      <c r="S1891" s="19" t="n"/>
      <c r="T1891" s="19" t="n"/>
      <c r="U1891" s="19" t="n"/>
      <c r="V1891" s="19" t="n"/>
      <c r="W1891" s="19" t="n"/>
      <c r="X1891" s="37" t="n"/>
      <c r="Y1891" s="143" t="n"/>
      <c r="BI1891" s="144" t="n"/>
      <c r="BJ1891" s="2" t="n"/>
      <c r="BK1891" s="2" t="n"/>
      <c r="BL1891" s="2" t="n"/>
      <c r="BM1891" s="2" t="n"/>
      <c r="BN1891" s="2" t="n"/>
      <c r="BO1891" s="2" t="n"/>
      <c r="BP1891" s="143" t="n"/>
      <c r="BV1891" s="144" t="n"/>
      <c r="DU1891" s="144" t="n"/>
      <c r="DV1891" s="2" t="n"/>
      <c r="DW1891" s="2" t="n"/>
      <c r="DX1891" s="2" t="n"/>
      <c r="DY1891" s="2" t="n"/>
      <c r="DZ1891" s="2" t="n"/>
      <c r="EA1891" s="2" t="n"/>
      <c r="EB1891" s="2" t="n"/>
      <c r="EC1891" s="2" t="n"/>
    </row>
    <row r="1892" ht="6.75" customHeight="1" s="118">
      <c r="A1892" s="2" t="n"/>
      <c r="B1892" s="2" t="n"/>
      <c r="C1892" s="2" t="n"/>
      <c r="D1892" s="2" t="n"/>
      <c r="E1892" s="143" t="n"/>
      <c r="K1892" s="144" t="n"/>
      <c r="L1892" s="143" t="n"/>
      <c r="P1892" s="180">
        <f>計算!$AW$23</f>
        <v/>
      </c>
      <c r="S1892" s="52" t="inlineStr">
        <is>
          <t>年</t>
        </is>
      </c>
      <c r="U1892" s="181">
        <f>計算!$AX$23</f>
        <v/>
      </c>
      <c r="W1892" s="53" t="inlineStr">
        <is>
          <t>月</t>
        </is>
      </c>
      <c r="X1892" s="144" t="n"/>
      <c r="Y1892" s="143" t="n"/>
      <c r="BI1892" s="144" t="n"/>
      <c r="BJ1892" s="2" t="n"/>
      <c r="BK1892" s="2" t="n"/>
      <c r="BL1892" s="2" t="n"/>
      <c r="BM1892" s="2" t="n"/>
      <c r="BN1892" s="2" t="n"/>
      <c r="BO1892" s="2" t="n"/>
      <c r="BP1892" s="143" t="n"/>
      <c r="BV1892" s="144" t="n"/>
      <c r="DU1892" s="144" t="n"/>
      <c r="DV1892" s="2" t="n"/>
      <c r="DW1892" s="2" t="n"/>
      <c r="DX1892" s="2" t="n"/>
      <c r="DY1892" s="2" t="n"/>
      <c r="DZ1892" s="2" t="n"/>
      <c r="EA1892" s="2" t="n"/>
      <c r="EB1892" s="2" t="n"/>
      <c r="EC1892" s="2" t="n"/>
    </row>
    <row r="1893" ht="6.75" customHeight="1" s="118">
      <c r="A1893" s="2" t="n"/>
      <c r="B1893" s="2" t="n"/>
      <c r="C1893" s="2" t="n"/>
      <c r="D1893" s="2" t="n"/>
      <c r="E1893" s="143" t="n"/>
      <c r="K1893" s="144" t="n"/>
      <c r="L1893" s="49" t="inlineStr">
        <is>
          <t>令和</t>
        </is>
      </c>
      <c r="X1893" s="144" t="n"/>
      <c r="Y1893" s="143" t="n"/>
      <c r="BI1893" s="144" t="n"/>
      <c r="BJ1893" s="2" t="n"/>
      <c r="BK1893" s="2" t="n"/>
      <c r="BL1893" s="2" t="n"/>
      <c r="BM1893" s="2" t="n"/>
      <c r="BN1893" s="2" t="n"/>
      <c r="BO1893" s="2" t="n"/>
      <c r="BP1893" s="143" t="n"/>
      <c r="BV1893" s="144" t="n"/>
      <c r="DU1893" s="144" t="n"/>
      <c r="DV1893" s="2" t="n"/>
      <c r="DW1893" s="2" t="n"/>
      <c r="DX1893" s="2" t="n"/>
      <c r="DY1893" s="2" t="n"/>
      <c r="DZ1893" s="2" t="n"/>
      <c r="EA1893" s="2" t="n"/>
      <c r="EB1893" s="2" t="n"/>
      <c r="EC1893" s="2" t="n"/>
    </row>
    <row r="1894" ht="6.75" customHeight="1" s="118">
      <c r="A1894" s="2" t="n"/>
      <c r="B1894" s="2" t="n"/>
      <c r="C1894" s="2" t="n"/>
      <c r="D1894" s="2" t="n"/>
      <c r="E1894" s="143" t="n"/>
      <c r="K1894" s="144" t="n"/>
      <c r="L1894" s="143" t="n"/>
      <c r="P1894" s="19" t="n"/>
      <c r="Q1894" s="19" t="n"/>
      <c r="R1894" s="19" t="n"/>
      <c r="S1894" s="19" t="n"/>
      <c r="T1894" s="19" t="n"/>
      <c r="U1894" s="19" t="n"/>
      <c r="V1894" s="19" t="n"/>
      <c r="W1894" s="19" t="n"/>
      <c r="X1894" s="37" t="n"/>
      <c r="Y1894" s="143" t="n"/>
      <c r="BI1894" s="144" t="n"/>
      <c r="BJ1894" s="2" t="n"/>
      <c r="BK1894" s="2" t="n"/>
      <c r="BL1894" s="2" t="n"/>
      <c r="BM1894" s="2" t="n"/>
      <c r="BN1894" s="2" t="n"/>
      <c r="BO1894" s="2" t="n"/>
      <c r="BP1894" s="143" t="n"/>
      <c r="BU1894" s="43" t="n"/>
      <c r="BV1894" s="44" t="n"/>
      <c r="DU1894" s="144" t="n"/>
      <c r="DV1894" s="2" t="n"/>
      <c r="DW1894" s="2" t="n"/>
      <c r="DX1894" s="2" t="n"/>
      <c r="DY1894" s="2" t="n"/>
      <c r="DZ1894" s="2" t="n"/>
      <c r="EA1894" s="2" t="n"/>
      <c r="EB1894" s="2" t="n"/>
      <c r="EC1894" s="2" t="n"/>
    </row>
    <row r="1895" ht="4.5" customHeight="1" s="118">
      <c r="A1895" s="2" t="n"/>
      <c r="B1895" s="2" t="n"/>
      <c r="C1895" s="2" t="n"/>
      <c r="D1895" s="2" t="n"/>
      <c r="E1895" s="143" t="n"/>
      <c r="K1895" s="144" t="n"/>
      <c r="L1895" s="147" t="n"/>
      <c r="M1895" s="148" t="n"/>
      <c r="N1895" s="148" t="n"/>
      <c r="O1895" s="148" t="n"/>
      <c r="P1895" s="20" t="n"/>
      <c r="Q1895" s="20" t="n"/>
      <c r="R1895" s="20" t="n"/>
      <c r="S1895" s="20" t="n"/>
      <c r="T1895" s="20" t="n"/>
      <c r="U1895" s="20" t="n"/>
      <c r="V1895" s="20" t="n"/>
      <c r="W1895" s="20" t="n"/>
      <c r="X1895" s="39" t="n"/>
      <c r="Y1895" s="147" t="n"/>
      <c r="Z1895" s="148" t="n"/>
      <c r="AA1895" s="148" t="n"/>
      <c r="AB1895" s="148" t="n"/>
      <c r="AC1895" s="148" t="n"/>
      <c r="AD1895" s="148" t="n"/>
      <c r="AE1895" s="148" t="n"/>
      <c r="AF1895" s="148" t="n"/>
      <c r="AG1895" s="148" t="n"/>
      <c r="AH1895" s="148" t="n"/>
      <c r="AI1895" s="148" t="n"/>
      <c r="AJ1895" s="148" t="n"/>
      <c r="AK1895" s="148" t="n"/>
      <c r="AL1895" s="148" t="n"/>
      <c r="AM1895" s="148" t="n"/>
      <c r="AN1895" s="148" t="n"/>
      <c r="AO1895" s="148" t="n"/>
      <c r="AP1895" s="148" t="n"/>
      <c r="AQ1895" s="148" t="n"/>
      <c r="AR1895" s="148" t="n"/>
      <c r="AS1895" s="148" t="n"/>
      <c r="AT1895" s="148" t="n"/>
      <c r="AU1895" s="148" t="n"/>
      <c r="AV1895" s="148" t="n"/>
      <c r="AW1895" s="148" t="n"/>
      <c r="AX1895" s="148" t="n"/>
      <c r="AY1895" s="148" t="n"/>
      <c r="AZ1895" s="148" t="n"/>
      <c r="BA1895" s="148" t="n"/>
      <c r="BB1895" s="148" t="n"/>
      <c r="BC1895" s="148" t="n"/>
      <c r="BD1895" s="148" t="n"/>
      <c r="BE1895" s="148" t="n"/>
      <c r="BF1895" s="148" t="n"/>
      <c r="BG1895" s="148" t="n"/>
      <c r="BH1895" s="148" t="n"/>
      <c r="BI1895" s="149" t="n"/>
      <c r="BJ1895" s="2" t="n"/>
      <c r="BK1895" s="2" t="n"/>
      <c r="BL1895" s="2" t="n"/>
      <c r="BM1895" s="2" t="n"/>
      <c r="BN1895" s="2" t="n"/>
      <c r="BO1895" s="2" t="n"/>
      <c r="BP1895" s="147" t="n"/>
      <c r="BQ1895" s="148" t="n"/>
      <c r="BR1895" s="148" t="n"/>
      <c r="BS1895" s="148" t="n"/>
      <c r="BT1895" s="148" t="n"/>
      <c r="BU1895" s="42" t="n"/>
      <c r="BV1895" s="45" t="n"/>
      <c r="BW1895" s="148" t="n"/>
      <c r="BX1895" s="148" t="n"/>
      <c r="BY1895" s="148" t="n"/>
      <c r="BZ1895" s="148" t="n"/>
      <c r="CA1895" s="148" t="n"/>
      <c r="CB1895" s="148" t="n"/>
      <c r="CC1895" s="148" t="n"/>
      <c r="CD1895" s="148" t="n"/>
      <c r="CE1895" s="148" t="n"/>
      <c r="CF1895" s="148" t="n"/>
      <c r="CG1895" s="148" t="n"/>
      <c r="CH1895" s="148" t="n"/>
      <c r="CI1895" s="148" t="n"/>
      <c r="CJ1895" s="148" t="n"/>
      <c r="CK1895" s="148" t="n"/>
      <c r="CL1895" s="148" t="n"/>
      <c r="CM1895" s="148" t="n"/>
      <c r="CN1895" s="148" t="n"/>
      <c r="CO1895" s="148" t="n"/>
      <c r="CP1895" s="148" t="n"/>
      <c r="CQ1895" s="148" t="n"/>
      <c r="CR1895" s="148" t="n"/>
      <c r="CS1895" s="148" t="n"/>
      <c r="CT1895" s="148" t="n"/>
      <c r="CU1895" s="148" t="n"/>
      <c r="CV1895" s="148" t="n"/>
      <c r="CW1895" s="148" t="n"/>
      <c r="CX1895" s="148" t="n"/>
      <c r="CY1895" s="148" t="n"/>
      <c r="CZ1895" s="148" t="n"/>
      <c r="DA1895" s="148" t="n"/>
      <c r="DB1895" s="148" t="n"/>
      <c r="DC1895" s="148" t="n"/>
      <c r="DD1895" s="148" t="n"/>
      <c r="DE1895" s="148" t="n"/>
      <c r="DF1895" s="148" t="n"/>
      <c r="DG1895" s="148" t="n"/>
      <c r="DH1895" s="148" t="n"/>
      <c r="DI1895" s="148" t="n"/>
      <c r="DJ1895" s="148" t="n"/>
      <c r="DK1895" s="148" t="n"/>
      <c r="DL1895" s="148" t="n"/>
      <c r="DM1895" s="148" t="n"/>
      <c r="DN1895" s="148" t="n"/>
      <c r="DO1895" s="148" t="n"/>
      <c r="DP1895" s="148" t="n"/>
      <c r="DQ1895" s="148" t="n"/>
      <c r="DR1895" s="148" t="n"/>
      <c r="DS1895" s="148" t="n"/>
      <c r="DT1895" s="148" t="n"/>
      <c r="DU1895" s="149" t="n"/>
      <c r="DV1895" s="2" t="n"/>
      <c r="DW1895" s="2" t="n"/>
      <c r="DX1895" s="2" t="n"/>
      <c r="DY1895" s="2" t="n"/>
      <c r="DZ1895" s="2" t="n"/>
      <c r="EA1895" s="2" t="n"/>
      <c r="EB1895" s="2" t="n"/>
      <c r="EC1895" s="2" t="n"/>
    </row>
    <row r="1896" ht="6.75" customHeight="1" s="118">
      <c r="A1896" s="2" t="n"/>
      <c r="B1896" s="2" t="n"/>
      <c r="C1896" s="2" t="n"/>
      <c r="D1896" s="2" t="n"/>
      <c r="E1896" s="143" t="n"/>
      <c r="K1896" s="144" t="n"/>
      <c r="L1896" s="54" t="inlineStr">
        <is>
          <t>平成</t>
        </is>
      </c>
      <c r="M1896" s="140" t="n"/>
      <c r="N1896" s="140" t="n"/>
      <c r="O1896" s="140"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39" t="inlineStr">
        <is>
          <t>備　考</t>
        </is>
      </c>
      <c r="BQ1896" s="140" t="n"/>
      <c r="BR1896" s="140" t="n"/>
      <c r="BS1896" s="140" t="n"/>
      <c r="BT1896" s="140" t="n"/>
      <c r="BU1896" s="140" t="n"/>
      <c r="BV1896" s="141" t="n"/>
      <c r="BW1896" s="177">
        <f>計算!$AS$23</f>
        <v/>
      </c>
      <c r="BX1896" s="140" t="n"/>
      <c r="BY1896" s="140" t="n"/>
      <c r="BZ1896" s="140" t="n"/>
      <c r="CA1896" s="140" t="n"/>
      <c r="CB1896" s="140" t="n"/>
      <c r="CC1896" s="140" t="n"/>
      <c r="CD1896" s="140" t="n"/>
      <c r="CE1896" s="140" t="n"/>
      <c r="CF1896" s="140" t="n"/>
      <c r="CG1896" s="140" t="n"/>
      <c r="CH1896" s="140" t="n"/>
      <c r="CI1896" s="140" t="n"/>
      <c r="CJ1896" s="140" t="n"/>
      <c r="CK1896" s="140" t="n"/>
      <c r="CL1896" s="140" t="n"/>
      <c r="CM1896" s="140" t="n"/>
      <c r="CN1896" s="140" t="n"/>
      <c r="CO1896" s="140" t="n"/>
      <c r="CP1896" s="140" t="n"/>
      <c r="CQ1896" s="140" t="n"/>
      <c r="CR1896" s="140" t="n"/>
      <c r="CS1896" s="140" t="n"/>
      <c r="CT1896" s="140" t="n"/>
      <c r="CU1896" s="140" t="n"/>
      <c r="CV1896" s="140" t="n"/>
      <c r="CW1896" s="140" t="n"/>
      <c r="CX1896" s="140" t="n"/>
      <c r="CY1896" s="140" t="n"/>
      <c r="CZ1896" s="140" t="n"/>
      <c r="DA1896" s="140" t="n"/>
      <c r="DB1896" s="140" t="n"/>
      <c r="DC1896" s="140" t="n"/>
      <c r="DD1896" s="140" t="n"/>
      <c r="DE1896" s="140" t="n"/>
      <c r="DF1896" s="140" t="n"/>
      <c r="DG1896" s="140" t="n"/>
      <c r="DH1896" s="140" t="n"/>
      <c r="DI1896" s="140" t="n"/>
      <c r="DJ1896" s="140" t="n"/>
      <c r="DK1896" s="140" t="n"/>
      <c r="DL1896" s="140" t="n"/>
      <c r="DM1896" s="140" t="n"/>
      <c r="DN1896" s="140" t="n"/>
      <c r="DO1896" s="140" t="n"/>
      <c r="DP1896" s="140" t="n"/>
      <c r="DQ1896" s="140" t="n"/>
      <c r="DR1896" s="140" t="n"/>
      <c r="DS1896" s="140" t="n"/>
      <c r="DT1896" s="140" t="n"/>
      <c r="DU1896" s="141" t="n"/>
      <c r="DV1896" s="2" t="n"/>
      <c r="DW1896" s="2" t="n"/>
      <c r="DX1896" s="2" t="n"/>
      <c r="DY1896" s="2" t="n"/>
      <c r="DZ1896" s="2" t="n"/>
      <c r="EA1896" s="2" t="n"/>
      <c r="EB1896" s="2" t="n"/>
      <c r="EC1896" s="2" t="n"/>
    </row>
    <row r="1897" ht="6.75" customHeight="1" s="118">
      <c r="A1897" s="2" t="n"/>
      <c r="B1897" s="2" t="n"/>
      <c r="C1897" s="2" t="n"/>
      <c r="D1897" s="2" t="n"/>
      <c r="E1897" s="143" t="n"/>
      <c r="K1897" s="144" t="n"/>
      <c r="L1897" s="143"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43" t="n"/>
      <c r="BV1897" s="144" t="n"/>
      <c r="DU1897" s="144" t="n"/>
      <c r="DV1897" s="2" t="n"/>
      <c r="DW1897" s="2" t="n"/>
      <c r="DX1897" s="2" t="n"/>
      <c r="DY1897" s="2" t="n"/>
      <c r="DZ1897" s="2" t="n"/>
      <c r="EA1897" s="2" t="n"/>
      <c r="EB1897" s="2" t="n"/>
      <c r="EC1897" s="2" t="n"/>
    </row>
    <row r="1898" ht="6.75" customHeight="1" s="118">
      <c r="A1898" s="2" t="n"/>
      <c r="B1898" s="2" t="n"/>
      <c r="C1898" s="2" t="n"/>
      <c r="D1898" s="2" t="n"/>
      <c r="E1898" s="143" t="n"/>
      <c r="K1898" s="144" t="n"/>
      <c r="L1898" s="143" t="n"/>
      <c r="P1898" s="19" t="n"/>
      <c r="Q1898" s="19" t="n"/>
      <c r="R1898" s="19" t="n"/>
      <c r="S1898" s="52" t="inlineStr">
        <is>
          <t>年</t>
        </is>
      </c>
      <c r="U1898" s="11" t="n"/>
      <c r="V1898" s="11" t="n"/>
      <c r="W1898" s="53" t="inlineStr">
        <is>
          <t>月</t>
        </is>
      </c>
      <c r="X1898" s="144"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43" t="n"/>
      <c r="BV1898" s="144" t="n"/>
      <c r="DU1898" s="144" t="n"/>
      <c r="DV1898" s="2" t="n"/>
      <c r="DW1898" s="2" t="n"/>
      <c r="DX1898" s="2" t="n"/>
      <c r="DY1898" s="2" t="n"/>
      <c r="DZ1898" s="2" t="n"/>
      <c r="EA1898" s="2" t="n"/>
      <c r="EB1898" s="2" t="n"/>
      <c r="EC1898" s="2" t="n"/>
    </row>
    <row r="1899" ht="6.75" customHeight="1" s="118">
      <c r="A1899" s="2" t="n"/>
      <c r="B1899" s="2" t="n"/>
      <c r="C1899" s="2" t="n"/>
      <c r="D1899" s="2" t="n"/>
      <c r="E1899" s="143" t="n"/>
      <c r="K1899" s="144" t="n"/>
      <c r="L1899" s="49" t="inlineStr">
        <is>
          <t>令和</t>
        </is>
      </c>
      <c r="P1899" s="19" t="n"/>
      <c r="Q1899" s="19" t="n"/>
      <c r="R1899" s="19" t="n"/>
      <c r="U1899" s="11" t="n"/>
      <c r="V1899" s="11" t="n"/>
      <c r="X1899" s="144"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43" t="n"/>
      <c r="BV1899" s="144" t="n"/>
      <c r="DU1899" s="144" t="n"/>
      <c r="DV1899" s="2" t="n"/>
      <c r="DW1899" s="2" t="n"/>
      <c r="DX1899" s="2" t="n"/>
      <c r="DY1899" s="2" t="n"/>
      <c r="DZ1899" s="2" t="n"/>
      <c r="EA1899" s="2" t="n"/>
      <c r="EB1899" s="2" t="n"/>
      <c r="EC1899" s="2" t="n"/>
    </row>
    <row r="1900" ht="6.75" customHeight="1" s="118">
      <c r="A1900" s="2" t="n"/>
      <c r="B1900" s="2" t="n"/>
      <c r="C1900" s="2" t="n"/>
      <c r="D1900" s="2" t="n"/>
      <c r="E1900" s="143" t="n"/>
      <c r="K1900" s="144" t="n"/>
      <c r="L1900" s="143"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43" t="n"/>
      <c r="BV1900" s="144" t="n"/>
      <c r="DU1900" s="144" t="n"/>
      <c r="DV1900" s="2" t="n"/>
      <c r="DW1900" s="2" t="n"/>
      <c r="DX1900" s="2" t="n"/>
      <c r="DY1900" s="2" t="n"/>
      <c r="DZ1900" s="2" t="n"/>
      <c r="EA1900" s="2" t="n"/>
      <c r="EB1900" s="2" t="n"/>
      <c r="EC1900" s="2" t="n"/>
    </row>
    <row r="1901" ht="3.75" customHeight="1" s="118">
      <c r="A1901" s="2" t="n"/>
      <c r="B1901" s="2" t="n"/>
      <c r="C1901" s="2" t="n"/>
      <c r="D1901" s="2" t="n"/>
      <c r="E1901" s="143" t="n"/>
      <c r="K1901" s="144" t="n"/>
      <c r="L1901" s="147" t="n"/>
      <c r="M1901" s="148" t="n"/>
      <c r="N1901" s="148" t="n"/>
      <c r="O1901" s="148"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43" t="n"/>
      <c r="BV1901" s="144" t="n"/>
      <c r="DU1901" s="144" t="n"/>
      <c r="DV1901" s="2" t="n"/>
      <c r="DW1901" s="2" t="n"/>
      <c r="DX1901" s="2" t="n"/>
      <c r="DY1901" s="2" t="n"/>
      <c r="DZ1901" s="2" t="n"/>
      <c r="EA1901" s="2" t="n"/>
      <c r="EB1901" s="2" t="n"/>
      <c r="EC1901" s="2" t="n"/>
    </row>
    <row r="1902" ht="6.75" customHeight="1" s="118">
      <c r="A1902" s="2" t="n"/>
      <c r="B1902" s="2" t="n"/>
      <c r="C1902" s="2" t="n"/>
      <c r="D1902" s="2" t="n"/>
      <c r="E1902" s="143" t="n"/>
      <c r="K1902" s="144" t="n"/>
      <c r="L1902" s="54" t="inlineStr">
        <is>
          <t>平成</t>
        </is>
      </c>
      <c r="M1902" s="140" t="n"/>
      <c r="N1902" s="140" t="n"/>
      <c r="O1902" s="140"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43" t="n"/>
      <c r="BV1902" s="144" t="n"/>
      <c r="DU1902" s="144" t="n"/>
      <c r="DV1902" s="2" t="n"/>
      <c r="DW1902" s="2" t="n"/>
      <c r="DX1902" s="2" t="n"/>
      <c r="DY1902" s="2" t="n"/>
      <c r="DZ1902" s="2" t="n"/>
      <c r="EA1902" s="2" t="n"/>
      <c r="EB1902" s="2" t="n"/>
      <c r="EC1902" s="2" t="n"/>
    </row>
    <row r="1903" ht="6.75" customHeight="1" s="118">
      <c r="A1903" s="2" t="n"/>
      <c r="B1903" s="2" t="n"/>
      <c r="C1903" s="2" t="n"/>
      <c r="D1903" s="2" t="n"/>
      <c r="E1903" s="143" t="n"/>
      <c r="K1903" s="144" t="n"/>
      <c r="L1903" s="143"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43" t="n"/>
      <c r="BV1903" s="144" t="n"/>
      <c r="DU1903" s="144" t="n"/>
      <c r="DV1903" s="2" t="n"/>
      <c r="DW1903" s="2" t="n"/>
      <c r="DX1903" s="2" t="n"/>
      <c r="DY1903" s="2" t="n"/>
      <c r="DZ1903" s="2" t="n"/>
      <c r="EA1903" s="2" t="n"/>
      <c r="EB1903" s="2" t="n"/>
      <c r="EC1903" s="2" t="n"/>
    </row>
    <row r="1904" ht="6.75" customHeight="1" s="118">
      <c r="A1904" s="2" t="n"/>
      <c r="B1904" s="2" t="n"/>
      <c r="C1904" s="2" t="n"/>
      <c r="D1904" s="2" t="n"/>
      <c r="E1904" s="143" t="n"/>
      <c r="K1904" s="144" t="n"/>
      <c r="L1904" s="143" t="n"/>
      <c r="P1904" s="19" t="n"/>
      <c r="Q1904" s="19" t="n"/>
      <c r="R1904" s="19" t="n"/>
      <c r="S1904" s="52" t="inlineStr">
        <is>
          <t>年</t>
        </is>
      </c>
      <c r="U1904" s="11" t="n"/>
      <c r="V1904" s="11" t="n"/>
      <c r="W1904" s="53" t="inlineStr">
        <is>
          <t>月</t>
        </is>
      </c>
      <c r="X1904" s="144"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43" t="n"/>
      <c r="BV1904" s="144" t="n"/>
      <c r="DU1904" s="144" t="n"/>
      <c r="DV1904" s="2" t="n"/>
      <c r="DW1904" s="2" t="n"/>
      <c r="DX1904" s="2" t="n"/>
      <c r="DY1904" s="2" t="n"/>
      <c r="DZ1904" s="2" t="n"/>
      <c r="EA1904" s="2" t="n"/>
      <c r="EB1904" s="2" t="n"/>
      <c r="EC1904" s="2" t="n"/>
    </row>
    <row r="1905" ht="6.75" customHeight="1" s="118">
      <c r="A1905" s="2" t="n"/>
      <c r="B1905" s="2" t="n"/>
      <c r="C1905" s="2" t="n"/>
      <c r="D1905" s="2" t="n"/>
      <c r="E1905" s="143" t="n"/>
      <c r="K1905" s="144" t="n"/>
      <c r="L1905" s="49" t="inlineStr">
        <is>
          <t>令和</t>
        </is>
      </c>
      <c r="P1905" s="19" t="n"/>
      <c r="Q1905" s="19" t="n"/>
      <c r="R1905" s="19" t="n"/>
      <c r="U1905" s="11" t="n"/>
      <c r="V1905" s="11" t="n"/>
      <c r="X1905" s="144"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43" t="n"/>
      <c r="BV1905" s="144" t="n"/>
      <c r="DU1905" s="144" t="n"/>
      <c r="DV1905" s="2" t="n"/>
      <c r="DW1905" s="2" t="n"/>
      <c r="DX1905" s="2" t="n"/>
      <c r="DY1905" s="2" t="n"/>
      <c r="DZ1905" s="2" t="n"/>
      <c r="EA1905" s="2" t="n"/>
      <c r="EB1905" s="2" t="n"/>
      <c r="EC1905" s="2" t="n"/>
    </row>
    <row r="1906" ht="6.75" customHeight="1" s="118">
      <c r="A1906" s="2" t="n"/>
      <c r="B1906" s="2" t="n"/>
      <c r="C1906" s="2" t="n"/>
      <c r="D1906" s="2" t="n"/>
      <c r="E1906" s="143" t="n"/>
      <c r="K1906" s="144" t="n"/>
      <c r="L1906" s="143"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43" t="n"/>
      <c r="BV1906" s="144" t="n"/>
      <c r="DU1906" s="144" t="n"/>
      <c r="DV1906" s="2" t="n"/>
      <c r="DW1906" s="2" t="n"/>
      <c r="DX1906" s="2" t="n"/>
      <c r="DY1906" s="2" t="n"/>
      <c r="DZ1906" s="2" t="n"/>
      <c r="EA1906" s="2" t="n"/>
      <c r="EB1906" s="2" t="n"/>
      <c r="EC1906" s="2" t="n"/>
    </row>
    <row r="1907" ht="6.75" customHeight="1" s="118">
      <c r="A1907" s="2" t="n"/>
      <c r="B1907" s="2" t="n"/>
      <c r="C1907" s="2" t="n"/>
      <c r="D1907" s="2" t="n"/>
      <c r="E1907" s="147" t="n"/>
      <c r="F1907" s="148" t="n"/>
      <c r="G1907" s="148" t="n"/>
      <c r="H1907" s="148" t="n"/>
      <c r="I1907" s="148" t="n"/>
      <c r="J1907" s="148" t="n"/>
      <c r="K1907" s="149" t="n"/>
      <c r="L1907" s="147" t="n"/>
      <c r="M1907" s="148" t="n"/>
      <c r="N1907" s="148" t="n"/>
      <c r="O1907" s="148"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47" t="n"/>
      <c r="BQ1907" s="148" t="n"/>
      <c r="BR1907" s="148" t="n"/>
      <c r="BS1907" s="148" t="n"/>
      <c r="BT1907" s="148" t="n"/>
      <c r="BU1907" s="148" t="n"/>
      <c r="BV1907" s="149" t="n"/>
      <c r="BW1907" s="148" t="n"/>
      <c r="BX1907" s="148" t="n"/>
      <c r="BY1907" s="148" t="n"/>
      <c r="BZ1907" s="148" t="n"/>
      <c r="CA1907" s="148" t="n"/>
      <c r="CB1907" s="148" t="n"/>
      <c r="CC1907" s="148" t="n"/>
      <c r="CD1907" s="148" t="n"/>
      <c r="CE1907" s="148" t="n"/>
      <c r="CF1907" s="148" t="n"/>
      <c r="CG1907" s="148" t="n"/>
      <c r="CH1907" s="148" t="n"/>
      <c r="CI1907" s="148" t="n"/>
      <c r="CJ1907" s="148" t="n"/>
      <c r="CK1907" s="148" t="n"/>
      <c r="CL1907" s="148" t="n"/>
      <c r="CM1907" s="148" t="n"/>
      <c r="CN1907" s="148" t="n"/>
      <c r="CO1907" s="148" t="n"/>
      <c r="CP1907" s="148" t="n"/>
      <c r="CQ1907" s="148" t="n"/>
      <c r="CR1907" s="148" t="n"/>
      <c r="CS1907" s="148" t="n"/>
      <c r="CT1907" s="148" t="n"/>
      <c r="CU1907" s="148" t="n"/>
      <c r="CV1907" s="148" t="n"/>
      <c r="CW1907" s="148" t="n"/>
      <c r="CX1907" s="148" t="n"/>
      <c r="CY1907" s="148" t="n"/>
      <c r="CZ1907" s="148" t="n"/>
      <c r="DA1907" s="148" t="n"/>
      <c r="DB1907" s="148" t="n"/>
      <c r="DC1907" s="148" t="n"/>
      <c r="DD1907" s="148" t="n"/>
      <c r="DE1907" s="148" t="n"/>
      <c r="DF1907" s="148" t="n"/>
      <c r="DG1907" s="148" t="n"/>
      <c r="DH1907" s="148" t="n"/>
      <c r="DI1907" s="148" t="n"/>
      <c r="DJ1907" s="148" t="n"/>
      <c r="DK1907" s="148" t="n"/>
      <c r="DL1907" s="148" t="n"/>
      <c r="DM1907" s="148" t="n"/>
      <c r="DN1907" s="148" t="n"/>
      <c r="DO1907" s="148" t="n"/>
      <c r="DP1907" s="148" t="n"/>
      <c r="DQ1907" s="148" t="n"/>
      <c r="DR1907" s="148" t="n"/>
      <c r="DS1907" s="148" t="n"/>
      <c r="DT1907" s="148" t="n"/>
      <c r="DU1907" s="149"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39" t="inlineStr">
        <is>
          <t xml:space="preserve">資 　格  等      </t>
        </is>
      </c>
      <c r="BQ1916" s="140" t="n"/>
      <c r="BR1916" s="140" t="n"/>
      <c r="BS1916" s="140" t="n"/>
      <c r="BT1916" s="140" t="n"/>
      <c r="BU1916" s="140" t="n"/>
      <c r="BV1916" s="141" t="n"/>
      <c r="BW1916" s="142" t="inlineStr">
        <is>
          <t>取  得  年  月</t>
        </is>
      </c>
      <c r="BX1916" s="140" t="n"/>
      <c r="BY1916" s="140" t="n"/>
      <c r="BZ1916" s="140" t="n"/>
      <c r="CA1916" s="140" t="n"/>
      <c r="CB1916" s="140" t="n"/>
      <c r="CC1916" s="140" t="n"/>
      <c r="CD1916" s="140" t="n"/>
      <c r="CE1916" s="140" t="n"/>
      <c r="CF1916" s="140" t="n"/>
      <c r="CG1916" s="141" t="n"/>
      <c r="CH1916" s="142" t="inlineStr">
        <is>
          <t>資       格       等       の       名       称</t>
        </is>
      </c>
      <c r="CI1916" s="140" t="n"/>
      <c r="CJ1916" s="140" t="n"/>
      <c r="CK1916" s="140" t="n"/>
      <c r="CL1916" s="140" t="n"/>
      <c r="CM1916" s="140" t="n"/>
      <c r="CN1916" s="140" t="n"/>
      <c r="CO1916" s="140" t="n"/>
      <c r="CP1916" s="140" t="n"/>
      <c r="CQ1916" s="140" t="n"/>
      <c r="CR1916" s="140" t="n"/>
      <c r="CS1916" s="140" t="n"/>
      <c r="CT1916" s="140" t="n"/>
      <c r="CU1916" s="140" t="n"/>
      <c r="CV1916" s="140" t="n"/>
      <c r="CW1916" s="140" t="n"/>
      <c r="CX1916" s="140" t="n"/>
      <c r="CY1916" s="140" t="n"/>
      <c r="CZ1916" s="140" t="n"/>
      <c r="DA1916" s="140" t="n"/>
      <c r="DB1916" s="140" t="n"/>
      <c r="DC1916" s="140" t="n"/>
      <c r="DD1916" s="140" t="n"/>
      <c r="DE1916" s="140" t="n"/>
      <c r="DF1916" s="140" t="n"/>
      <c r="DG1916" s="140" t="n"/>
      <c r="DH1916" s="140" t="n"/>
      <c r="DI1916" s="140" t="n"/>
      <c r="DJ1916" s="140" t="n"/>
      <c r="DK1916" s="140" t="n"/>
      <c r="DL1916" s="140" t="n"/>
      <c r="DM1916" s="140" t="n"/>
      <c r="DN1916" s="140" t="n"/>
      <c r="DO1916" s="140" t="n"/>
      <c r="DP1916" s="140" t="n"/>
      <c r="DQ1916" s="140" t="n"/>
      <c r="DR1916" s="140" t="n"/>
      <c r="DS1916" s="140" t="n"/>
      <c r="DT1916" s="140" t="n"/>
      <c r="DU1916" s="141"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43" t="n"/>
      <c r="BV1917" s="144" t="n"/>
      <c r="BW1917" s="143" t="n"/>
      <c r="CG1917" s="144" t="n"/>
      <c r="CH1917" s="143" t="n"/>
      <c r="DU1917" s="144"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43" t="n"/>
      <c r="BV1918" s="144" t="n"/>
      <c r="BW1918" s="143" t="n"/>
      <c r="CG1918" s="144" t="n"/>
      <c r="CH1918" s="143" t="n"/>
      <c r="DU1918" s="144"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45">
        <f>IF(計算!$B$24="","",IF(N(設定!$B$3)=0,"",YEAR(設定!$B$3)-2018))&amp;""</f>
        <v/>
      </c>
      <c r="AG1919" s="95" t="inlineStr">
        <is>
          <t>年</t>
        </is>
      </c>
      <c r="AI1919" s="145">
        <f>IF(計算!$B$24="","",IF(N(設定!$B$3)=0,"",MONTH(設定!$B$3)))&amp;""</f>
        <v/>
      </c>
      <c r="AL1919" s="95" t="inlineStr">
        <is>
          <t>月</t>
        </is>
      </c>
      <c r="AN1919" s="146">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43" t="n"/>
      <c r="BV1919" s="144" t="n"/>
      <c r="BW1919" s="147" t="n"/>
      <c r="BX1919" s="148" t="n"/>
      <c r="BY1919" s="148" t="n"/>
      <c r="BZ1919" s="148" t="n"/>
      <c r="CA1919" s="148" t="n"/>
      <c r="CB1919" s="148" t="n"/>
      <c r="CC1919" s="148" t="n"/>
      <c r="CD1919" s="148" t="n"/>
      <c r="CE1919" s="148" t="n"/>
      <c r="CF1919" s="148" t="n"/>
      <c r="CG1919" s="149" t="n"/>
      <c r="CH1919" s="147" t="n"/>
      <c r="CI1919" s="148" t="n"/>
      <c r="CJ1919" s="148" t="n"/>
      <c r="CK1919" s="148" t="n"/>
      <c r="CL1919" s="148" t="n"/>
      <c r="CM1919" s="148" t="n"/>
      <c r="CN1919" s="148" t="n"/>
      <c r="CO1919" s="148" t="n"/>
      <c r="CP1919" s="148" t="n"/>
      <c r="CQ1919" s="148" t="n"/>
      <c r="CR1919" s="148" t="n"/>
      <c r="CS1919" s="148" t="n"/>
      <c r="CT1919" s="148" t="n"/>
      <c r="CU1919" s="148" t="n"/>
      <c r="CV1919" s="148" t="n"/>
      <c r="CW1919" s="148" t="n"/>
      <c r="CX1919" s="148" t="n"/>
      <c r="CY1919" s="148" t="n"/>
      <c r="CZ1919" s="148" t="n"/>
      <c r="DA1919" s="148" t="n"/>
      <c r="DB1919" s="148" t="n"/>
      <c r="DC1919" s="148" t="n"/>
      <c r="DD1919" s="148" t="n"/>
      <c r="DE1919" s="148" t="n"/>
      <c r="DF1919" s="148" t="n"/>
      <c r="DG1919" s="148" t="n"/>
      <c r="DH1919" s="148" t="n"/>
      <c r="DI1919" s="148" t="n"/>
      <c r="DJ1919" s="148" t="n"/>
      <c r="DK1919" s="148" t="n"/>
      <c r="DL1919" s="148" t="n"/>
      <c r="DM1919" s="148" t="n"/>
      <c r="DN1919" s="148" t="n"/>
      <c r="DO1919" s="148" t="n"/>
      <c r="DP1919" s="148" t="n"/>
      <c r="DQ1919" s="148" t="n"/>
      <c r="DR1919" s="148" t="n"/>
      <c r="DS1919" s="148" t="n"/>
      <c r="DT1919" s="148" t="n"/>
      <c r="DU1919" s="149"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43" t="n"/>
      <c r="BV1920" s="144" t="n"/>
      <c r="BW1920" s="150">
        <f>計算!$BD$24</f>
        <v/>
      </c>
      <c r="CG1920" s="144" t="n"/>
      <c r="CH1920" s="151">
        <f>計算!$BE$24</f>
        <v/>
      </c>
      <c r="DU1920" s="144"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48" t="n"/>
      <c r="AA1921" s="148" t="n"/>
      <c r="AB1921" s="148" t="n"/>
      <c r="AC1921" s="148" t="n"/>
      <c r="AD1921" s="148" t="n"/>
      <c r="AE1921" s="148" t="n"/>
      <c r="AF1921" s="148" t="n"/>
      <c r="AG1921" s="148" t="n"/>
      <c r="AH1921" s="148" t="n"/>
      <c r="AI1921" s="148" t="n"/>
      <c r="AJ1921" s="148" t="n"/>
      <c r="AK1921" s="148" t="n"/>
      <c r="AL1921" s="148" t="n"/>
      <c r="AM1921" s="148" t="n"/>
      <c r="AN1921" s="148" t="n"/>
      <c r="AO1921" s="148" t="n"/>
      <c r="AP1921" s="148" t="n"/>
      <c r="AQ1921" s="148" t="n"/>
      <c r="AR1921" s="148" t="n"/>
      <c r="AS1921" s="148" t="n"/>
      <c r="AT1921" s="148" t="n"/>
      <c r="AU1921" s="12" t="n"/>
      <c r="AV1921" s="7" t="n"/>
      <c r="BI1921" s="8" t="n"/>
      <c r="BJ1921" s="7" t="n"/>
      <c r="BK1921" s="2" t="n"/>
      <c r="BL1921" s="2" t="n"/>
      <c r="BM1921" s="2" t="n"/>
      <c r="BN1921" s="2" t="n"/>
      <c r="BO1921" s="2" t="n"/>
      <c r="BP1921" s="143" t="n"/>
      <c r="BV1921" s="144" t="n"/>
      <c r="BW1921" s="143" t="n"/>
      <c r="CG1921" s="144" t="n"/>
      <c r="DU1921" s="144" t="n"/>
      <c r="DV1921" s="2" t="n"/>
      <c r="DW1921" s="2" t="n"/>
      <c r="DX1921" s="2" t="n"/>
      <c r="DY1921" s="2" t="n"/>
      <c r="DZ1921" s="2" t="n"/>
      <c r="EA1921" s="2" t="n"/>
      <c r="EB1921" s="2" t="n"/>
      <c r="EC1921" s="2" t="n"/>
    </row>
    <row r="1922" ht="6.75" customHeight="1" s="118">
      <c r="A1922" s="2" t="n"/>
      <c r="B1922" s="2" t="n"/>
      <c r="C1922" s="2" t="n"/>
      <c r="D1922" s="2" t="n"/>
      <c r="E1922" s="142" t="inlineStr">
        <is>
          <t>ふ り が な</t>
        </is>
      </c>
      <c r="F1922" s="140" t="n"/>
      <c r="G1922" s="140" t="n"/>
      <c r="H1922" s="140" t="n"/>
      <c r="I1922" s="140" t="n"/>
      <c r="J1922" s="140" t="n"/>
      <c r="K1922" s="141" t="n"/>
      <c r="L1922" s="152">
        <f>計算!$C$24</f>
        <v/>
      </c>
      <c r="M1922" s="140" t="n"/>
      <c r="N1922" s="140" t="n"/>
      <c r="O1922" s="140" t="n"/>
      <c r="P1922" s="140" t="n"/>
      <c r="Q1922" s="140" t="n"/>
      <c r="R1922" s="140" t="n"/>
      <c r="S1922" s="140" t="n"/>
      <c r="T1922" s="140" t="n"/>
      <c r="U1922" s="140" t="n"/>
      <c r="V1922" s="140" t="n"/>
      <c r="W1922" s="140" t="n"/>
      <c r="X1922" s="140" t="n"/>
      <c r="Y1922" s="140" t="n"/>
      <c r="Z1922" s="140" t="n"/>
      <c r="AA1922" s="140" t="n"/>
      <c r="AB1922" s="140" t="n"/>
      <c r="AC1922" s="140" t="n"/>
      <c r="AD1922" s="140" t="n"/>
      <c r="AE1922" s="140" t="n"/>
      <c r="AF1922" s="140" t="n"/>
      <c r="AG1922" s="140" t="n"/>
      <c r="AH1922" s="140" t="n"/>
      <c r="AI1922" s="140" t="n"/>
      <c r="AJ1922" s="140" t="n"/>
      <c r="AK1922" s="140" t="n"/>
      <c r="AL1922" s="140" t="n"/>
      <c r="AM1922" s="140" t="n"/>
      <c r="AN1922" s="140" t="n"/>
      <c r="AO1922" s="140" t="n"/>
      <c r="AP1922" s="140" t="n"/>
      <c r="AQ1922" s="140" t="n"/>
      <c r="AR1922" s="140" t="n"/>
      <c r="AS1922" s="140" t="n"/>
      <c r="AT1922" s="141"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43" t="n"/>
      <c r="BV1922" s="144" t="n"/>
      <c r="BW1922" s="143" t="n"/>
      <c r="CG1922" s="144" t="n"/>
      <c r="DU1922" s="144" t="n"/>
      <c r="DV1922" s="2" t="n"/>
      <c r="DW1922" s="2" t="n"/>
      <c r="DX1922" s="2" t="n"/>
      <c r="DY1922" s="2" t="n"/>
      <c r="DZ1922" s="2" t="n"/>
      <c r="EA1922" s="2" t="n"/>
      <c r="EB1922" s="2" t="n"/>
      <c r="EC1922" s="2" t="n"/>
    </row>
    <row r="1923" ht="6.75" customHeight="1" s="118">
      <c r="A1923" s="2" t="n"/>
      <c r="B1923" s="2" t="n"/>
      <c r="C1923" s="2" t="n"/>
      <c r="D1923" s="2" t="n"/>
      <c r="E1923" s="143" t="n"/>
      <c r="K1923" s="144" t="n"/>
      <c r="AT1923" s="144"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43" t="n"/>
      <c r="BV1923" s="144" t="n"/>
      <c r="BW1923" s="143" t="n"/>
      <c r="CG1923" s="144" t="n"/>
      <c r="DU1923" s="144" t="n"/>
      <c r="DV1923" s="2" t="n"/>
      <c r="DW1923" s="2" t="n"/>
      <c r="DX1923" s="2" t="n"/>
      <c r="DY1923" s="2" t="n"/>
      <c r="DZ1923" s="2" t="n"/>
      <c r="EA1923" s="2" t="n"/>
      <c r="EB1923" s="2" t="n"/>
      <c r="EC1923" s="2" t="n"/>
    </row>
    <row r="1924" ht="6.75" customHeight="1" s="118">
      <c r="A1924" s="2" t="n"/>
      <c r="B1924" s="2" t="n"/>
      <c r="C1924" s="2" t="n"/>
      <c r="D1924" s="2" t="n"/>
      <c r="E1924" s="143" t="n"/>
      <c r="K1924" s="144" t="n"/>
      <c r="AT1924" s="144"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43" t="n"/>
      <c r="BV1924" s="144" t="n"/>
      <c r="BW1924" s="143" t="n"/>
      <c r="CG1924" s="144" t="n"/>
      <c r="DU1924" s="144" t="n"/>
      <c r="DV1924" s="2" t="n"/>
      <c r="DW1924" s="2" t="n"/>
      <c r="DX1924" s="2" t="n"/>
      <c r="DY1924" s="2" t="n"/>
      <c r="DZ1924" s="2" t="n"/>
      <c r="EA1924" s="2" t="n"/>
      <c r="EB1924" s="2" t="n"/>
      <c r="EC1924" s="2" t="n"/>
    </row>
    <row r="1925" ht="6.75" customHeight="1" s="118">
      <c r="A1925" s="2" t="n"/>
      <c r="B1925" s="2" t="n"/>
      <c r="C1925" s="2" t="n"/>
      <c r="D1925" s="2" t="n"/>
      <c r="E1925" s="147" t="n"/>
      <c r="F1925" s="148" t="n"/>
      <c r="G1925" s="148" t="n"/>
      <c r="H1925" s="148" t="n"/>
      <c r="I1925" s="148" t="n"/>
      <c r="J1925" s="148" t="n"/>
      <c r="K1925" s="149" t="n"/>
      <c r="L1925" s="148" t="n"/>
      <c r="M1925" s="148" t="n"/>
      <c r="N1925" s="148" t="n"/>
      <c r="O1925" s="148" t="n"/>
      <c r="P1925" s="148" t="n"/>
      <c r="Q1925" s="148" t="n"/>
      <c r="R1925" s="148" t="n"/>
      <c r="S1925" s="148" t="n"/>
      <c r="T1925" s="148" t="n"/>
      <c r="U1925" s="148" t="n"/>
      <c r="V1925" s="148" t="n"/>
      <c r="W1925" s="148" t="n"/>
      <c r="X1925" s="148" t="n"/>
      <c r="Y1925" s="148" t="n"/>
      <c r="Z1925" s="148" t="n"/>
      <c r="AA1925" s="148" t="n"/>
      <c r="AB1925" s="148" t="n"/>
      <c r="AC1925" s="148" t="n"/>
      <c r="AD1925" s="148" t="n"/>
      <c r="AE1925" s="148" t="n"/>
      <c r="AF1925" s="148" t="n"/>
      <c r="AG1925" s="148" t="n"/>
      <c r="AH1925" s="148" t="n"/>
      <c r="AI1925" s="148" t="n"/>
      <c r="AJ1925" s="148" t="n"/>
      <c r="AK1925" s="148" t="n"/>
      <c r="AL1925" s="148" t="n"/>
      <c r="AM1925" s="148" t="n"/>
      <c r="AN1925" s="148" t="n"/>
      <c r="AO1925" s="148" t="n"/>
      <c r="AP1925" s="148" t="n"/>
      <c r="AQ1925" s="148" t="n"/>
      <c r="AR1925" s="148" t="n"/>
      <c r="AS1925" s="148" t="n"/>
      <c r="AT1925" s="149"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43" t="n"/>
      <c r="BV1925" s="144" t="n"/>
      <c r="BW1925" s="143" t="n"/>
      <c r="CG1925" s="144" t="n"/>
      <c r="DU1925" s="144" t="n"/>
      <c r="DV1925" s="2" t="n"/>
      <c r="DW1925" s="2" t="n"/>
      <c r="DX1925" s="2" t="n"/>
      <c r="DY1925" s="2" t="n"/>
      <c r="DZ1925" s="2" t="n"/>
      <c r="EA1925" s="2" t="n"/>
      <c r="EB1925" s="2" t="n"/>
      <c r="EC1925" s="2" t="n"/>
    </row>
    <row r="1926" ht="6.75" customHeight="1" s="118">
      <c r="A1926" s="2" t="n"/>
      <c r="B1926" s="2" t="n"/>
      <c r="C1926" s="2" t="n"/>
      <c r="D1926" s="2" t="n"/>
      <c r="E1926" s="153" t="inlineStr">
        <is>
          <t>名　前</t>
        </is>
      </c>
      <c r="F1926" s="140" t="n"/>
      <c r="G1926" s="140" t="n"/>
      <c r="H1926" s="140" t="n"/>
      <c r="I1926" s="140" t="n"/>
      <c r="J1926" s="140" t="n"/>
      <c r="K1926" s="141" t="n"/>
      <c r="L1926" s="154">
        <f>計算!$B$24</f>
        <v/>
      </c>
      <c r="M1926" s="140" t="n"/>
      <c r="N1926" s="140" t="n"/>
      <c r="O1926" s="140" t="n"/>
      <c r="P1926" s="140" t="n"/>
      <c r="Q1926" s="140" t="n"/>
      <c r="R1926" s="140" t="n"/>
      <c r="S1926" s="140" t="n"/>
      <c r="T1926" s="140" t="n"/>
      <c r="U1926" s="140" t="n"/>
      <c r="V1926" s="140" t="n"/>
      <c r="W1926" s="140" t="n"/>
      <c r="X1926" s="140" t="n"/>
      <c r="Y1926" s="140" t="n"/>
      <c r="Z1926" s="140" t="n"/>
      <c r="AA1926" s="140" t="n"/>
      <c r="AB1926" s="140" t="n"/>
      <c r="AC1926" s="140" t="n"/>
      <c r="AD1926" s="140" t="n"/>
      <c r="AE1926" s="140" t="n"/>
      <c r="AF1926" s="140" t="n"/>
      <c r="AG1926" s="140" t="n"/>
      <c r="AH1926" s="140" t="n"/>
      <c r="AI1926" s="140" t="n"/>
      <c r="AJ1926" s="140" t="n"/>
      <c r="AK1926" s="140" t="n"/>
      <c r="AL1926" s="140" t="n"/>
      <c r="AM1926" s="140" t="n"/>
      <c r="AN1926" s="140" t="n"/>
      <c r="AO1926" s="140" t="n"/>
      <c r="AP1926" s="140" t="n"/>
      <c r="AQ1926" s="140" t="n"/>
      <c r="AR1926" s="140" t="n"/>
      <c r="AS1926" s="140" t="n"/>
      <c r="AT1926" s="141"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43" t="n"/>
      <c r="BV1926" s="144" t="n"/>
      <c r="BW1926" s="143" t="n"/>
      <c r="CG1926" s="144" t="n"/>
      <c r="DU1926" s="144" t="n"/>
      <c r="DV1926" s="2" t="n"/>
      <c r="DW1926" s="2" t="n"/>
      <c r="DX1926" s="2" t="n"/>
      <c r="DY1926" s="2" t="n"/>
      <c r="DZ1926" s="2" t="n"/>
      <c r="EA1926" s="2" t="n"/>
      <c r="EB1926" s="2" t="n"/>
      <c r="EC1926" s="2" t="n"/>
    </row>
    <row r="1927" ht="6.75" customHeight="1" s="118">
      <c r="A1927" s="2" t="n"/>
      <c r="B1927" s="2" t="n"/>
      <c r="C1927" s="2" t="n"/>
      <c r="D1927" s="2" t="n"/>
      <c r="E1927" s="143" t="n"/>
      <c r="K1927" s="144" t="n"/>
      <c r="L1927" s="143" t="n"/>
      <c r="AT1927" s="144" t="n"/>
      <c r="AU1927" s="8" t="n"/>
      <c r="AV1927" s="7" t="n"/>
      <c r="AW1927" s="2" t="n"/>
      <c r="AX1927" s="52" t="inlineStr">
        <is>
          <t>（30×40mm）</t>
        </is>
      </c>
      <c r="BH1927" s="2" t="n"/>
      <c r="BI1927" s="8" t="n"/>
      <c r="BJ1927" s="7" t="n"/>
      <c r="BK1927" s="2" t="n"/>
      <c r="BL1927" s="2" t="n"/>
      <c r="BM1927" s="2" t="n"/>
      <c r="BN1927" s="2" t="n"/>
      <c r="BO1927" s="2" t="n"/>
      <c r="BP1927" s="143" t="n"/>
      <c r="BV1927" s="144" t="n"/>
      <c r="BW1927" s="143" t="n"/>
      <c r="CG1927" s="144" t="n"/>
      <c r="DU1927" s="144" t="n"/>
      <c r="DV1927" s="2" t="n"/>
      <c r="DW1927" s="2" t="n"/>
      <c r="DX1927" s="2" t="n"/>
      <c r="DY1927" s="2" t="n"/>
      <c r="DZ1927" s="2" t="n"/>
      <c r="EA1927" s="2" t="n"/>
      <c r="EB1927" s="2" t="n"/>
      <c r="EC1927" s="2" t="n"/>
    </row>
    <row r="1928" ht="6.75" customHeight="1" s="118">
      <c r="A1928" s="2" t="n"/>
      <c r="B1928" s="2" t="n"/>
      <c r="C1928" s="2" t="n"/>
      <c r="D1928" s="2" t="n"/>
      <c r="E1928" s="143" t="n"/>
      <c r="K1928" s="144" t="n"/>
      <c r="L1928" s="143" t="n"/>
      <c r="AT1928" s="144" t="n"/>
      <c r="AU1928" s="8" t="n"/>
      <c r="AV1928" s="7" t="n"/>
      <c r="AW1928" s="2" t="n"/>
      <c r="BH1928" s="2" t="n"/>
      <c r="BI1928" s="8" t="n"/>
      <c r="BJ1928" s="7" t="n"/>
      <c r="BK1928" s="2" t="n"/>
      <c r="BL1928" s="2" t="n"/>
      <c r="BM1928" s="2" t="n"/>
      <c r="BN1928" s="2" t="n"/>
      <c r="BO1928" s="2" t="n"/>
      <c r="BP1928" s="143" t="n"/>
      <c r="BV1928" s="144" t="n"/>
      <c r="BW1928" s="143" t="n"/>
      <c r="CG1928" s="144" t="n"/>
      <c r="DU1928" s="144" t="n"/>
      <c r="DV1928" s="2" t="n"/>
      <c r="DW1928" s="2" t="n"/>
      <c r="DX1928" s="2" t="n"/>
      <c r="DY1928" s="2" t="n"/>
      <c r="DZ1928" s="2" t="n"/>
      <c r="EA1928" s="2" t="n"/>
      <c r="EB1928" s="2" t="n"/>
      <c r="EC1928" s="2" t="n"/>
    </row>
    <row r="1929" ht="6.75" customHeight="1" s="118">
      <c r="A1929" s="2" t="n"/>
      <c r="B1929" s="2" t="n"/>
      <c r="C1929" s="2" t="n"/>
      <c r="D1929" s="2" t="n"/>
      <c r="E1929" s="143" t="n"/>
      <c r="K1929" s="144" t="n"/>
      <c r="L1929" s="143" t="n"/>
      <c r="AT1929" s="144"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43" t="n"/>
      <c r="BV1929" s="144" t="n"/>
      <c r="BW1929" s="143" t="n"/>
      <c r="CG1929" s="144" t="n"/>
      <c r="DU1929" s="144" t="n"/>
      <c r="DV1929" s="2" t="n"/>
      <c r="DW1929" s="2" t="n"/>
      <c r="DX1929" s="2" t="n"/>
      <c r="DY1929" s="2" t="n"/>
      <c r="DZ1929" s="2" t="n"/>
      <c r="EA1929" s="2" t="n"/>
      <c r="EB1929" s="2" t="n"/>
      <c r="EC1929" s="2" t="n"/>
    </row>
    <row r="1930" ht="6.75" customHeight="1" s="118">
      <c r="A1930" s="2" t="n"/>
      <c r="B1930" s="2" t="n"/>
      <c r="C1930" s="2" t="n"/>
      <c r="D1930" s="2" t="n"/>
      <c r="E1930" s="143" t="n"/>
      <c r="K1930" s="144" t="n"/>
      <c r="L1930" s="143" t="n"/>
      <c r="AT1930" s="144"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43" t="n"/>
      <c r="BV1930" s="144" t="n"/>
      <c r="BW1930" s="143" t="n"/>
      <c r="CG1930" s="144" t="n"/>
      <c r="DU1930" s="144" t="n"/>
      <c r="DV1930" s="2" t="n"/>
      <c r="DW1930" s="2" t="n"/>
      <c r="DX1930" s="2" t="n"/>
      <c r="DY1930" s="2" t="n"/>
      <c r="DZ1930" s="2" t="n"/>
      <c r="EA1930" s="2" t="n"/>
      <c r="EB1930" s="2" t="n"/>
      <c r="EC1930" s="2" t="n"/>
    </row>
    <row r="1931" ht="4.5" customHeight="1" s="118">
      <c r="A1931" s="2" t="n"/>
      <c r="B1931" s="2" t="n"/>
      <c r="C1931" s="2" t="n"/>
      <c r="D1931" s="2" t="n"/>
      <c r="E1931" s="147" t="n"/>
      <c r="F1931" s="148" t="n"/>
      <c r="G1931" s="148" t="n"/>
      <c r="H1931" s="148" t="n"/>
      <c r="I1931" s="148" t="n"/>
      <c r="J1931" s="148" t="n"/>
      <c r="K1931" s="149" t="n"/>
      <c r="L1931" s="147" t="n"/>
      <c r="M1931" s="148" t="n"/>
      <c r="N1931" s="148" t="n"/>
      <c r="O1931" s="148" t="n"/>
      <c r="P1931" s="148" t="n"/>
      <c r="Q1931" s="148" t="n"/>
      <c r="R1931" s="148" t="n"/>
      <c r="S1931" s="148" t="n"/>
      <c r="T1931" s="148" t="n"/>
      <c r="U1931" s="148" t="n"/>
      <c r="V1931" s="148" t="n"/>
      <c r="W1931" s="148" t="n"/>
      <c r="X1931" s="148" t="n"/>
      <c r="Y1931" s="148" t="n"/>
      <c r="Z1931" s="148" t="n"/>
      <c r="AA1931" s="148" t="n"/>
      <c r="AB1931" s="148" t="n"/>
      <c r="AC1931" s="148" t="n"/>
      <c r="AD1931" s="148" t="n"/>
      <c r="AE1931" s="148" t="n"/>
      <c r="AF1931" s="148" t="n"/>
      <c r="AG1931" s="148" t="n"/>
      <c r="AH1931" s="148" t="n"/>
      <c r="AI1931" s="148" t="n"/>
      <c r="AJ1931" s="148" t="n"/>
      <c r="AK1931" s="148" t="n"/>
      <c r="AL1931" s="148" t="n"/>
      <c r="AM1931" s="148" t="n"/>
      <c r="AN1931" s="148" t="n"/>
      <c r="AO1931" s="148" t="n"/>
      <c r="AP1931" s="148" t="n"/>
      <c r="AQ1931" s="148" t="n"/>
      <c r="AR1931" s="148" t="n"/>
      <c r="AS1931" s="148" t="n"/>
      <c r="AT1931" s="149"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43" t="n"/>
      <c r="BV1931" s="144" t="n"/>
      <c r="BW1931" s="143" t="n"/>
      <c r="CG1931" s="144" t="n"/>
      <c r="DU1931" s="144" t="n"/>
      <c r="DV1931" s="2" t="n"/>
      <c r="DW1931" s="2" t="n"/>
      <c r="DX1931" s="2" t="n"/>
      <c r="DY1931" s="2" t="n"/>
      <c r="DZ1931" s="2" t="n"/>
      <c r="EA1931" s="2" t="n"/>
      <c r="EB1931" s="2" t="n"/>
      <c r="EC1931" s="2" t="n"/>
    </row>
    <row r="1932" ht="6.75" customHeight="1" s="118">
      <c r="A1932" s="2" t="n"/>
      <c r="B1932" s="2" t="n"/>
      <c r="C1932" s="2" t="n"/>
      <c r="D1932" s="2" t="n"/>
      <c r="E1932" s="153" t="inlineStr">
        <is>
          <t>生年月日</t>
        </is>
      </c>
      <c r="F1932" s="140" t="n"/>
      <c r="G1932" s="140" t="n"/>
      <c r="H1932" s="140" t="n"/>
      <c r="I1932" s="140" t="n"/>
      <c r="J1932" s="140" t="n"/>
      <c r="K1932" s="141" t="n"/>
      <c r="L1932" s="155" t="inlineStr">
        <is>
          <t>昭和 ・ 平成</t>
        </is>
      </c>
      <c r="M1932" s="140" t="n"/>
      <c r="N1932" s="140" t="n"/>
      <c r="O1932" s="140" t="n"/>
      <c r="P1932" s="140" t="n"/>
      <c r="Q1932" s="140" t="n"/>
      <c r="R1932" s="140" t="n"/>
      <c r="S1932" s="140" t="n"/>
      <c r="T1932" s="140" t="n"/>
      <c r="U1932" s="140" t="n"/>
      <c r="V1932" s="156">
        <f>計算!$D$24</f>
        <v/>
      </c>
      <c r="W1932" s="140" t="n"/>
      <c r="X1932" s="157" t="inlineStr">
        <is>
          <t>年</t>
        </is>
      </c>
      <c r="Y1932" s="140" t="n"/>
      <c r="Z1932" s="158">
        <f>計算!$E$24</f>
        <v/>
      </c>
      <c r="AA1932" s="140" t="n"/>
      <c r="AB1932" s="140" t="n"/>
      <c r="AC1932" s="157" t="inlineStr">
        <is>
          <t>月</t>
        </is>
      </c>
      <c r="AD1932" s="140" t="n"/>
      <c r="AE1932" s="158">
        <f>計算!$F$24</f>
        <v/>
      </c>
      <c r="AF1932" s="140" t="n"/>
      <c r="AG1932" s="140" t="n"/>
      <c r="AH1932" s="157" t="inlineStr">
        <is>
          <t>日　生 （満</t>
        </is>
      </c>
      <c r="AI1932" s="140" t="n"/>
      <c r="AJ1932" s="140" t="n"/>
      <c r="AK1932" s="140" t="n"/>
      <c r="AL1932" s="140" t="n"/>
      <c r="AM1932" s="140" t="n"/>
      <c r="AN1932" s="140" t="n"/>
      <c r="AO1932" s="140" t="n"/>
      <c r="AP1932" s="159">
        <f>計算!$G$24</f>
        <v/>
      </c>
      <c r="AQ1932" s="140" t="n"/>
      <c r="AR1932" s="160" t="inlineStr">
        <is>
          <t>歳）</t>
        </is>
      </c>
      <c r="AS1932" s="140" t="n"/>
      <c r="AT1932" s="141"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43" t="n"/>
      <c r="BV1932" s="144" t="n"/>
      <c r="BW1932" s="143" t="n"/>
      <c r="CG1932" s="144" t="n"/>
      <c r="DU1932" s="144" t="n"/>
      <c r="DV1932" s="2" t="n"/>
      <c r="DW1932" s="2" t="n"/>
      <c r="DX1932" s="2" t="n"/>
      <c r="DY1932" s="2" t="n"/>
      <c r="DZ1932" s="2" t="n"/>
      <c r="EA1932" s="2" t="n"/>
      <c r="EB1932" s="2" t="n"/>
      <c r="EC1932" s="2" t="n"/>
    </row>
    <row r="1933" ht="6.75" customHeight="1" s="118">
      <c r="A1933" s="2" t="n"/>
      <c r="B1933" s="2" t="n"/>
      <c r="C1933" s="2" t="n"/>
      <c r="D1933" s="2" t="n"/>
      <c r="E1933" s="143" t="n"/>
      <c r="K1933" s="144" t="n"/>
      <c r="L1933" s="143" t="n"/>
      <c r="AT1933" s="144"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43" t="n"/>
      <c r="BV1933" s="144" t="n"/>
      <c r="BW1933" s="143" t="n"/>
      <c r="CG1933" s="144" t="n"/>
      <c r="DU1933" s="144" t="n"/>
      <c r="DV1933" s="2" t="n"/>
      <c r="DW1933" s="2" t="n"/>
      <c r="DX1933" s="2" t="n"/>
      <c r="DY1933" s="2" t="n"/>
      <c r="DZ1933" s="2" t="n"/>
      <c r="EA1933" s="2" t="n"/>
      <c r="EB1933" s="2" t="n"/>
      <c r="EC1933" s="2" t="n"/>
    </row>
    <row r="1934" ht="6.75" customHeight="1" s="118">
      <c r="A1934" s="2" t="n"/>
      <c r="B1934" s="2" t="n"/>
      <c r="C1934" s="2" t="n"/>
      <c r="D1934" s="2" t="n"/>
      <c r="E1934" s="143" t="n"/>
      <c r="K1934" s="144" t="n"/>
      <c r="L1934" s="143" t="n"/>
      <c r="AT1934" s="144"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43" t="n"/>
      <c r="BV1934" s="144" t="n"/>
      <c r="BW1934" s="143" t="n"/>
      <c r="CG1934" s="144" t="n"/>
      <c r="DU1934" s="144" t="n"/>
      <c r="DV1934" s="2" t="n"/>
      <c r="DW1934" s="2" t="n"/>
      <c r="DX1934" s="2" t="n"/>
      <c r="DY1934" s="2" t="n"/>
      <c r="DZ1934" s="2" t="n"/>
      <c r="EA1934" s="2" t="n"/>
      <c r="EB1934" s="2" t="n"/>
      <c r="EC1934" s="2" t="n"/>
    </row>
    <row r="1935" ht="3.75" customHeight="1" s="118">
      <c r="A1935" s="2" t="n"/>
      <c r="B1935" s="2" t="n"/>
      <c r="C1935" s="2" t="n"/>
      <c r="D1935" s="2" t="n"/>
      <c r="E1935" s="147" t="n"/>
      <c r="F1935" s="148" t="n"/>
      <c r="G1935" s="148" t="n"/>
      <c r="H1935" s="148" t="n"/>
      <c r="I1935" s="148" t="n"/>
      <c r="J1935" s="148" t="n"/>
      <c r="K1935" s="149" t="n"/>
      <c r="L1935" s="147" t="n"/>
      <c r="M1935" s="148" t="n"/>
      <c r="N1935" s="148" t="n"/>
      <c r="O1935" s="148" t="n"/>
      <c r="P1935" s="148" t="n"/>
      <c r="Q1935" s="148" t="n"/>
      <c r="R1935" s="148" t="n"/>
      <c r="S1935" s="148" t="n"/>
      <c r="T1935" s="148" t="n"/>
      <c r="U1935" s="148" t="n"/>
      <c r="X1935" s="148" t="n"/>
      <c r="Y1935" s="148" t="n"/>
      <c r="AC1935" s="148" t="n"/>
      <c r="AD1935" s="148" t="n"/>
      <c r="AH1935" s="148" t="n"/>
      <c r="AI1935" s="148" t="n"/>
      <c r="AJ1935" s="148" t="n"/>
      <c r="AK1935" s="148" t="n"/>
      <c r="AL1935" s="148" t="n"/>
      <c r="AM1935" s="148" t="n"/>
      <c r="AN1935" s="148" t="n"/>
      <c r="AO1935" s="148" t="n"/>
      <c r="AP1935" s="148" t="n"/>
      <c r="AQ1935" s="148" t="n"/>
      <c r="AR1935" s="148" t="n"/>
      <c r="AS1935" s="148" t="n"/>
      <c r="AT1935" s="149"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43" t="n"/>
      <c r="BV1935" s="144" t="n"/>
      <c r="BW1935" s="143" t="n"/>
      <c r="CG1935" s="144" t="n"/>
      <c r="DU1935" s="144" t="n"/>
      <c r="DV1935" s="2" t="n"/>
      <c r="DW1935" s="2" t="n"/>
      <c r="DX1935" s="2" t="n"/>
      <c r="DY1935" s="2" t="n"/>
      <c r="DZ1935" s="2" t="n"/>
      <c r="EA1935" s="2" t="n"/>
      <c r="EB1935" s="2" t="n"/>
      <c r="EC1935" s="2" t="n"/>
    </row>
    <row r="1936" ht="6.75" customHeight="1" s="118">
      <c r="A1936" s="2" t="n"/>
      <c r="B1936" s="2" t="n"/>
      <c r="C1936" s="2" t="n"/>
      <c r="D1936" s="2" t="n"/>
      <c r="E1936" s="161" t="inlineStr">
        <is>
          <t>ふ り が な</t>
        </is>
      </c>
      <c r="F1936" s="140" t="n"/>
      <c r="G1936" s="140" t="n"/>
      <c r="H1936" s="140" t="n"/>
      <c r="I1936" s="140" t="n"/>
      <c r="J1936" s="140" t="n"/>
      <c r="K1936" s="141" t="n"/>
      <c r="L1936" s="162">
        <f>計算!$J$24</f>
        <v/>
      </c>
      <c r="M1936" s="140" t="n"/>
      <c r="N1936" s="140" t="n"/>
      <c r="O1936" s="140" t="n"/>
      <c r="P1936" s="140" t="n"/>
      <c r="Q1936" s="140" t="n"/>
      <c r="R1936" s="140" t="n"/>
      <c r="S1936" s="140" t="n"/>
      <c r="T1936" s="140" t="n"/>
      <c r="U1936" s="140" t="n"/>
      <c r="V1936" s="140" t="n"/>
      <c r="W1936" s="140" t="n"/>
      <c r="X1936" s="140" t="n"/>
      <c r="Y1936" s="140" t="n"/>
      <c r="Z1936" s="140" t="n"/>
      <c r="AA1936" s="140" t="n"/>
      <c r="AB1936" s="140" t="n"/>
      <c r="AC1936" s="140" t="n"/>
      <c r="AD1936" s="140" t="n"/>
      <c r="AE1936" s="140" t="n"/>
      <c r="AF1936" s="140" t="n"/>
      <c r="AG1936" s="140" t="n"/>
      <c r="AH1936" s="140" t="n"/>
      <c r="AI1936" s="140" t="n"/>
      <c r="AJ1936" s="140" t="n"/>
      <c r="AK1936" s="140" t="n"/>
      <c r="AL1936" s="140" t="n"/>
      <c r="AM1936" s="140" t="n"/>
      <c r="AN1936" s="140" t="n"/>
      <c r="AO1936" s="140" t="n"/>
      <c r="AP1936" s="140" t="n"/>
      <c r="AQ1936" s="140" t="n"/>
      <c r="AR1936" s="140" t="n"/>
      <c r="AS1936" s="140" t="n"/>
      <c r="AT1936" s="140" t="n"/>
      <c r="AU1936" s="140" t="n"/>
      <c r="AV1936" s="140" t="n"/>
      <c r="AW1936" s="140" t="n"/>
      <c r="AX1936" s="140" t="n"/>
      <c r="AY1936" s="140" t="n"/>
      <c r="AZ1936" s="140" t="n"/>
      <c r="BA1936" s="140" t="n"/>
      <c r="BB1936" s="140" t="n"/>
      <c r="BC1936" s="140" t="n"/>
      <c r="BD1936" s="140" t="n"/>
      <c r="BE1936" s="140" t="n"/>
      <c r="BF1936" s="140" t="n"/>
      <c r="BG1936" s="140" t="n"/>
      <c r="BH1936" s="140" t="n"/>
      <c r="BI1936" s="141" t="n"/>
      <c r="BJ1936" s="2" t="n"/>
      <c r="BK1936" s="2" t="n"/>
      <c r="BL1936" s="2" t="n"/>
      <c r="BM1936" s="2" t="n"/>
      <c r="BN1936" s="2" t="n"/>
      <c r="BO1936" s="2" t="n"/>
      <c r="BP1936" s="143" t="n"/>
      <c r="BV1936" s="144" t="n"/>
      <c r="BW1936" s="143" t="n"/>
      <c r="CG1936" s="144" t="n"/>
      <c r="DU1936" s="144" t="n"/>
      <c r="DV1936" s="2" t="n"/>
      <c r="DW1936" s="2" t="n"/>
      <c r="DX1936" s="2" t="n"/>
      <c r="DY1936" s="2" t="n"/>
      <c r="DZ1936" s="2" t="n"/>
      <c r="EA1936" s="2" t="n"/>
      <c r="EB1936" s="2" t="n"/>
      <c r="EC1936" s="2" t="n"/>
    </row>
    <row r="1937" ht="6.75" customHeight="1" s="118">
      <c r="A1937" s="2" t="n"/>
      <c r="B1937" s="2" t="n"/>
      <c r="C1937" s="2" t="n"/>
      <c r="D1937" s="2" t="n"/>
      <c r="E1937" s="143" t="n"/>
      <c r="K1937" s="144" t="n"/>
      <c r="BI1937" s="144" t="n"/>
      <c r="BJ1937" s="2" t="n"/>
      <c r="BK1937" s="2" t="n"/>
      <c r="BL1937" s="2" t="n"/>
      <c r="BM1937" s="2" t="n"/>
      <c r="BN1937" s="2" t="n"/>
      <c r="BO1937" s="2" t="n"/>
      <c r="BP1937" s="143" t="n"/>
      <c r="BV1937" s="144" t="n"/>
      <c r="BW1937" s="143" t="n"/>
      <c r="CG1937" s="144" t="n"/>
      <c r="DU1937" s="144" t="n"/>
      <c r="DV1937" s="2" t="n"/>
      <c r="DW1937" s="2" t="n"/>
      <c r="DX1937" s="2" t="n"/>
      <c r="DY1937" s="2" t="n"/>
      <c r="DZ1937" s="2" t="n"/>
      <c r="EA1937" s="2" t="n"/>
      <c r="EB1937" s="2" t="n"/>
      <c r="EC1937" s="2" t="n"/>
    </row>
    <row r="1938" ht="6.75" customHeight="1" s="118">
      <c r="A1938" s="2" t="n"/>
      <c r="B1938" s="2" t="n"/>
      <c r="C1938" s="2" t="n"/>
      <c r="D1938" s="2" t="n"/>
      <c r="E1938" s="163" t="n"/>
      <c r="F1938" s="164" t="n"/>
      <c r="G1938" s="164" t="n"/>
      <c r="H1938" s="164" t="n"/>
      <c r="I1938" s="164" t="n"/>
      <c r="J1938" s="164" t="n"/>
      <c r="K1938" s="165" t="n"/>
      <c r="L1938" s="164" t="n"/>
      <c r="M1938" s="164" t="n"/>
      <c r="N1938" s="164" t="n"/>
      <c r="O1938" s="164" t="n"/>
      <c r="P1938" s="164" t="n"/>
      <c r="Q1938" s="164" t="n"/>
      <c r="R1938" s="164" t="n"/>
      <c r="S1938" s="164" t="n"/>
      <c r="T1938" s="164" t="n"/>
      <c r="U1938" s="164" t="n"/>
      <c r="V1938" s="164" t="n"/>
      <c r="W1938" s="164" t="n"/>
      <c r="X1938" s="164" t="n"/>
      <c r="Y1938" s="164" t="n"/>
      <c r="Z1938" s="164" t="n"/>
      <c r="AA1938" s="164" t="n"/>
      <c r="AB1938" s="164" t="n"/>
      <c r="AC1938" s="164" t="n"/>
      <c r="AD1938" s="164" t="n"/>
      <c r="AE1938" s="164" t="n"/>
      <c r="AF1938" s="164" t="n"/>
      <c r="AG1938" s="164" t="n"/>
      <c r="AH1938" s="164" t="n"/>
      <c r="AI1938" s="164" t="n"/>
      <c r="AJ1938" s="164" t="n"/>
      <c r="AK1938" s="164" t="n"/>
      <c r="AL1938" s="164" t="n"/>
      <c r="AM1938" s="164" t="n"/>
      <c r="AN1938" s="164" t="n"/>
      <c r="AO1938" s="164" t="n"/>
      <c r="AP1938" s="164" t="n"/>
      <c r="AQ1938" s="164" t="n"/>
      <c r="AR1938" s="164" t="n"/>
      <c r="AS1938" s="164" t="n"/>
      <c r="AT1938" s="164" t="n"/>
      <c r="AU1938" s="164" t="n"/>
      <c r="AV1938" s="164" t="n"/>
      <c r="AW1938" s="164" t="n"/>
      <c r="AX1938" s="164" t="n"/>
      <c r="AY1938" s="164" t="n"/>
      <c r="AZ1938" s="164" t="n"/>
      <c r="BA1938" s="164" t="n"/>
      <c r="BB1938" s="164" t="n"/>
      <c r="BC1938" s="164" t="n"/>
      <c r="BD1938" s="164" t="n"/>
      <c r="BE1938" s="164" t="n"/>
      <c r="BF1938" s="164" t="n"/>
      <c r="BG1938" s="164" t="n"/>
      <c r="BH1938" s="164" t="n"/>
      <c r="BI1938" s="165" t="n"/>
      <c r="BJ1938" s="2" t="n"/>
      <c r="BK1938" s="2" t="n"/>
      <c r="BL1938" s="2" t="n"/>
      <c r="BM1938" s="2" t="n"/>
      <c r="BN1938" s="2" t="n"/>
      <c r="BO1938" s="2" t="n"/>
      <c r="BP1938" s="143" t="n"/>
      <c r="BV1938" s="144" t="n"/>
      <c r="BW1938" s="143" t="n"/>
      <c r="CG1938" s="144" t="n"/>
      <c r="DU1938" s="144" t="n"/>
      <c r="DV1938" s="2" t="n"/>
      <c r="DW1938" s="2" t="n"/>
      <c r="DX1938" s="2" t="n"/>
      <c r="DY1938" s="2" t="n"/>
      <c r="DZ1938" s="2" t="n"/>
      <c r="EA1938" s="2" t="n"/>
      <c r="EB1938" s="2" t="n"/>
      <c r="EC1938" s="2" t="n"/>
    </row>
    <row r="1939" ht="6.75" customHeight="1" s="118">
      <c r="A1939" s="2" t="n"/>
      <c r="B1939" s="2" t="n"/>
      <c r="C1939" s="2" t="n"/>
      <c r="D1939" s="2" t="n"/>
      <c r="E1939" s="166" t="inlineStr">
        <is>
          <t>現住所</t>
        </is>
      </c>
      <c r="F1939" s="167" t="n"/>
      <c r="G1939" s="167" t="n"/>
      <c r="H1939" s="167" t="n"/>
      <c r="I1939" s="167" t="n"/>
      <c r="J1939" s="167" t="n"/>
      <c r="K1939" s="168" t="n"/>
      <c r="L1939" s="107" t="inlineStr">
        <is>
          <t>〒</t>
        </is>
      </c>
      <c r="M1939" s="167" t="n"/>
      <c r="N1939" s="167" t="n"/>
      <c r="O1939" s="167" t="n"/>
      <c r="P1939" s="169">
        <f>計算!$H$24</f>
        <v/>
      </c>
      <c r="Q1939" s="167" t="n"/>
      <c r="R1939" s="167" t="n"/>
      <c r="S1939" s="167" t="n"/>
      <c r="T1939" s="167" t="n"/>
      <c r="U1939" s="167" t="n"/>
      <c r="V1939" s="167" t="n"/>
      <c r="W1939" s="167" t="n"/>
      <c r="X1939" s="167" t="n"/>
      <c r="Y1939" s="167" t="n"/>
      <c r="Z1939" s="167" t="n"/>
      <c r="AA1939" s="167" t="n"/>
      <c r="AB1939" s="167" t="n"/>
      <c r="AC1939" s="167" t="n"/>
      <c r="AD1939" s="167" t="n"/>
      <c r="AE1939" s="167" t="n"/>
      <c r="AF1939" s="167" t="n"/>
      <c r="AG1939" s="167" t="n"/>
      <c r="AH1939" s="167" t="n"/>
      <c r="AI1939" s="167" t="n"/>
      <c r="AJ1939" s="167"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43" t="n"/>
      <c r="BV1939" s="144" t="n"/>
      <c r="BW1939" s="143" t="n"/>
      <c r="CG1939" s="144" t="n"/>
      <c r="DU1939" s="144" t="n"/>
      <c r="DV1939" s="2" t="n"/>
      <c r="DW1939" s="2" t="n"/>
      <c r="DX1939" s="2" t="n"/>
      <c r="DY1939" s="2" t="n"/>
      <c r="DZ1939" s="2" t="n"/>
      <c r="EA1939" s="2" t="n"/>
      <c r="EB1939" s="2" t="n"/>
      <c r="EC1939" s="2" t="n"/>
    </row>
    <row r="1940" ht="4.5" customHeight="1" s="118">
      <c r="A1940" s="2" t="n"/>
      <c r="B1940" s="2" t="n"/>
      <c r="C1940" s="2" t="n"/>
      <c r="D1940" s="2" t="n"/>
      <c r="E1940" s="143" t="n"/>
      <c r="K1940" s="144" t="n"/>
      <c r="L1940" s="143"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47" t="n"/>
      <c r="BQ1940" s="148" t="n"/>
      <c r="BR1940" s="148" t="n"/>
      <c r="BS1940" s="148" t="n"/>
      <c r="BT1940" s="148" t="n"/>
      <c r="BU1940" s="148" t="n"/>
      <c r="BV1940" s="149" t="n"/>
      <c r="BW1940" s="147" t="n"/>
      <c r="BX1940" s="148" t="n"/>
      <c r="BY1940" s="148" t="n"/>
      <c r="BZ1940" s="148" t="n"/>
      <c r="CA1940" s="148" t="n"/>
      <c r="CB1940" s="148" t="n"/>
      <c r="CC1940" s="148" t="n"/>
      <c r="CD1940" s="148" t="n"/>
      <c r="CE1940" s="148" t="n"/>
      <c r="CF1940" s="148" t="n"/>
      <c r="CG1940" s="149" t="n"/>
      <c r="DU1940" s="144" t="n"/>
      <c r="DV1940" s="2" t="n"/>
      <c r="DW1940" s="2" t="n"/>
      <c r="DX1940" s="2" t="n"/>
      <c r="DY1940" s="2" t="n"/>
      <c r="DZ1940" s="2" t="n"/>
      <c r="EA1940" s="2" t="n"/>
      <c r="EB1940" s="2" t="n"/>
      <c r="EC1940" s="2" t="n"/>
    </row>
    <row r="1941" ht="6.75" customHeight="1" s="118">
      <c r="A1941" s="2" t="n"/>
      <c r="B1941" s="2" t="n"/>
      <c r="C1941" s="2" t="n"/>
      <c r="D1941" s="2" t="n"/>
      <c r="E1941" s="143" t="n"/>
      <c r="K1941" s="144" t="n"/>
      <c r="L1941" s="143"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0" t="inlineStr">
        <is>
          <t>校内外の諸活動</t>
        </is>
      </c>
      <c r="BQ1941" s="140" t="n"/>
      <c r="BR1941" s="140" t="n"/>
      <c r="BS1941" s="140" t="n"/>
      <c r="BT1941" s="140" t="n"/>
      <c r="BU1941" s="140" t="n"/>
      <c r="BV1941" s="141" t="n"/>
      <c r="BW1941" s="171">
        <f>計算!$AQ$24</f>
        <v/>
      </c>
      <c r="BX1941" s="140" t="n"/>
      <c r="BY1941" s="140" t="n"/>
      <c r="BZ1941" s="140" t="n"/>
      <c r="CA1941" s="140" t="n"/>
      <c r="CB1941" s="140" t="n"/>
      <c r="CC1941" s="140" t="n"/>
      <c r="CD1941" s="140" t="n"/>
      <c r="CE1941" s="140" t="n"/>
      <c r="CF1941" s="140" t="n"/>
      <c r="CG1941" s="140" t="n"/>
      <c r="CH1941" s="140" t="n"/>
      <c r="CI1941" s="140" t="n"/>
      <c r="CJ1941" s="140" t="n"/>
      <c r="CK1941" s="140" t="n"/>
      <c r="CL1941" s="140" t="n"/>
      <c r="CM1941" s="140" t="n"/>
      <c r="CN1941" s="140" t="n"/>
      <c r="CO1941" s="140" t="n"/>
      <c r="CP1941" s="140" t="n"/>
      <c r="CQ1941" s="140" t="n"/>
      <c r="CR1941" s="140" t="n"/>
      <c r="CS1941" s="140" t="n"/>
      <c r="CT1941" s="140" t="n"/>
      <c r="CU1941" s="140" t="n"/>
      <c r="CV1941" s="140" t="n"/>
      <c r="CW1941" s="140" t="n"/>
      <c r="CX1941" s="140" t="n"/>
      <c r="CY1941" s="140" t="n"/>
      <c r="CZ1941" s="140" t="n"/>
      <c r="DA1941" s="140" t="n"/>
      <c r="DB1941" s="140" t="n"/>
      <c r="DC1941" s="140" t="n"/>
      <c r="DD1941" s="140" t="n"/>
      <c r="DE1941" s="140" t="n"/>
      <c r="DF1941" s="140" t="n"/>
      <c r="DG1941" s="140" t="n"/>
      <c r="DH1941" s="140" t="n"/>
      <c r="DI1941" s="140" t="n"/>
      <c r="DJ1941" s="140" t="n"/>
      <c r="DK1941" s="140" t="n"/>
      <c r="DL1941" s="140" t="n"/>
      <c r="DM1941" s="140" t="n"/>
      <c r="DN1941" s="140" t="n"/>
      <c r="DO1941" s="140" t="n"/>
      <c r="DP1941" s="140" t="n"/>
      <c r="DQ1941" s="140" t="n"/>
      <c r="DR1941" s="140" t="n"/>
      <c r="DS1941" s="140" t="n"/>
      <c r="DT1941" s="140" t="n"/>
      <c r="DU1941" s="141" t="n"/>
      <c r="DV1941" s="7" t="n"/>
      <c r="DW1941" s="2" t="n"/>
      <c r="DX1941" s="2" t="n"/>
      <c r="DY1941" s="2" t="n"/>
      <c r="DZ1941" s="2" t="n"/>
      <c r="EA1941" s="2" t="n"/>
      <c r="EB1941" s="2" t="n"/>
      <c r="EC1941" s="2" t="n"/>
    </row>
    <row r="1942" ht="6.75" customHeight="1" s="118">
      <c r="A1942" s="2" t="n"/>
      <c r="B1942" s="2" t="n"/>
      <c r="C1942" s="2" t="n"/>
      <c r="D1942" s="2" t="n"/>
      <c r="E1942" s="143" t="n"/>
      <c r="K1942" s="144" t="n"/>
      <c r="L1942" s="172">
        <f>計算!$I$24</f>
        <v/>
      </c>
      <c r="BI1942" s="144" t="n"/>
      <c r="BJ1942" s="2" t="n"/>
      <c r="BK1942" s="2" t="n"/>
      <c r="BL1942" s="2" t="n"/>
      <c r="BM1942" s="2" t="n"/>
      <c r="BN1942" s="2" t="n"/>
      <c r="BO1942" s="2" t="n"/>
      <c r="BP1942" s="143" t="n"/>
      <c r="BV1942" s="144" t="n"/>
      <c r="DU1942" s="144" t="n"/>
      <c r="DV1942" s="7" t="n"/>
      <c r="DW1942" s="2" t="n"/>
      <c r="DX1942" s="2" t="n"/>
      <c r="DY1942" s="2" t="n"/>
      <c r="DZ1942" s="2" t="n"/>
      <c r="EA1942" s="2" t="n"/>
      <c r="EB1942" s="2" t="n"/>
      <c r="EC1942" s="2" t="n"/>
    </row>
    <row r="1943" ht="6.75" customHeight="1" s="118">
      <c r="A1943" s="2" t="n"/>
      <c r="B1943" s="2" t="n"/>
      <c r="C1943" s="2" t="n"/>
      <c r="D1943" s="2" t="n"/>
      <c r="E1943" s="143" t="n"/>
      <c r="K1943" s="144" t="n"/>
      <c r="L1943" s="143" t="n"/>
      <c r="BI1943" s="144" t="n"/>
      <c r="BJ1943" s="2" t="n"/>
      <c r="BK1943" s="2" t="n"/>
      <c r="BL1943" s="2" t="n"/>
      <c r="BM1943" s="2" t="n"/>
      <c r="BN1943" s="2" t="n"/>
      <c r="BO1943" s="2" t="n"/>
      <c r="BP1943" s="143" t="n"/>
      <c r="BV1943" s="144" t="n"/>
      <c r="DU1943" s="144" t="n"/>
      <c r="DV1943" s="7" t="n"/>
      <c r="DW1943" s="2" t="n"/>
      <c r="DX1943" s="2" t="n"/>
      <c r="DY1943" s="2" t="n"/>
      <c r="DZ1943" s="2" t="n"/>
      <c r="EA1943" s="2" t="n"/>
      <c r="EB1943" s="2" t="n"/>
      <c r="EC1943" s="2" t="n"/>
    </row>
    <row r="1944" ht="6.75" customHeight="1" s="118">
      <c r="A1944" s="2" t="n"/>
      <c r="B1944" s="2" t="n"/>
      <c r="C1944" s="2" t="n"/>
      <c r="D1944" s="2" t="n"/>
      <c r="E1944" s="147" t="n"/>
      <c r="F1944" s="148" t="n"/>
      <c r="G1944" s="148" t="n"/>
      <c r="H1944" s="148" t="n"/>
      <c r="I1944" s="148" t="n"/>
      <c r="J1944" s="148" t="n"/>
      <c r="K1944" s="149" t="n"/>
      <c r="L1944" s="147" t="n"/>
      <c r="M1944" s="148" t="n"/>
      <c r="N1944" s="148" t="n"/>
      <c r="O1944" s="148" t="n"/>
      <c r="P1944" s="148" t="n"/>
      <c r="Q1944" s="148" t="n"/>
      <c r="R1944" s="148" t="n"/>
      <c r="S1944" s="148" t="n"/>
      <c r="T1944" s="148" t="n"/>
      <c r="U1944" s="148" t="n"/>
      <c r="V1944" s="148" t="n"/>
      <c r="W1944" s="148" t="n"/>
      <c r="X1944" s="148" t="n"/>
      <c r="Y1944" s="148" t="n"/>
      <c r="Z1944" s="148" t="n"/>
      <c r="AA1944" s="148" t="n"/>
      <c r="AB1944" s="148" t="n"/>
      <c r="AC1944" s="148" t="n"/>
      <c r="AD1944" s="148" t="n"/>
      <c r="AE1944" s="148" t="n"/>
      <c r="AF1944" s="148" t="n"/>
      <c r="AG1944" s="148" t="n"/>
      <c r="AH1944" s="148" t="n"/>
      <c r="AI1944" s="148" t="n"/>
      <c r="AJ1944" s="148" t="n"/>
      <c r="AK1944" s="148" t="n"/>
      <c r="AL1944" s="148" t="n"/>
      <c r="AM1944" s="148" t="n"/>
      <c r="AN1944" s="148" t="n"/>
      <c r="AO1944" s="148" t="n"/>
      <c r="AP1944" s="148" t="n"/>
      <c r="AQ1944" s="148" t="n"/>
      <c r="AR1944" s="148" t="n"/>
      <c r="AS1944" s="148" t="n"/>
      <c r="AT1944" s="148" t="n"/>
      <c r="AU1944" s="148" t="n"/>
      <c r="AV1944" s="148" t="n"/>
      <c r="AW1944" s="148" t="n"/>
      <c r="AX1944" s="148" t="n"/>
      <c r="AY1944" s="148" t="n"/>
      <c r="AZ1944" s="148" t="n"/>
      <c r="BA1944" s="148" t="n"/>
      <c r="BB1944" s="148" t="n"/>
      <c r="BC1944" s="148" t="n"/>
      <c r="BD1944" s="148" t="n"/>
      <c r="BE1944" s="148" t="n"/>
      <c r="BF1944" s="148" t="n"/>
      <c r="BG1944" s="148" t="n"/>
      <c r="BH1944" s="148" t="n"/>
      <c r="BI1944" s="149" t="n"/>
      <c r="BJ1944" s="2" t="n"/>
      <c r="BK1944" s="2" t="n"/>
      <c r="BL1944" s="2" t="n"/>
      <c r="BM1944" s="2" t="n"/>
      <c r="BN1944" s="2" t="n"/>
      <c r="BO1944" s="2" t="n"/>
      <c r="BP1944" s="143" t="n"/>
      <c r="BV1944" s="144" t="n"/>
      <c r="DU1944" s="144" t="n"/>
      <c r="DV1944" s="7" t="n"/>
      <c r="DW1944" s="2" t="n"/>
      <c r="DX1944" s="2" t="n"/>
      <c r="DY1944" s="2" t="n"/>
      <c r="DZ1944" s="2" t="n"/>
      <c r="EA1944" s="2" t="n"/>
      <c r="EB1944" s="2" t="n"/>
      <c r="EC1944" s="2" t="n"/>
    </row>
    <row r="1945" ht="6.75" customHeight="1" s="118">
      <c r="A1945" s="2" t="n"/>
      <c r="B1945" s="2" t="n"/>
      <c r="C1945" s="2" t="n"/>
      <c r="D1945" s="2" t="n"/>
      <c r="E1945" s="161" t="inlineStr">
        <is>
          <t>ふ り が な</t>
        </is>
      </c>
      <c r="F1945" s="140" t="n"/>
      <c r="G1945" s="140" t="n"/>
      <c r="H1945" s="140" t="n"/>
      <c r="I1945" s="140" t="n"/>
      <c r="J1945" s="140" t="n"/>
      <c r="K1945" s="141" t="n"/>
      <c r="L1945" s="162">
        <f>計算!$M$24</f>
        <v/>
      </c>
      <c r="M1945" s="140" t="n"/>
      <c r="N1945" s="140" t="n"/>
      <c r="O1945" s="140" t="n"/>
      <c r="P1945" s="140" t="n"/>
      <c r="Q1945" s="140" t="n"/>
      <c r="R1945" s="140" t="n"/>
      <c r="S1945" s="140" t="n"/>
      <c r="T1945" s="140" t="n"/>
      <c r="U1945" s="140" t="n"/>
      <c r="V1945" s="140" t="n"/>
      <c r="W1945" s="140" t="n"/>
      <c r="X1945" s="140" t="n"/>
      <c r="Y1945" s="140" t="n"/>
      <c r="Z1945" s="140" t="n"/>
      <c r="AA1945" s="140" t="n"/>
      <c r="AB1945" s="140" t="n"/>
      <c r="AC1945" s="140" t="n"/>
      <c r="AD1945" s="140" t="n"/>
      <c r="AE1945" s="140" t="n"/>
      <c r="AF1945" s="140" t="n"/>
      <c r="AG1945" s="140" t="n"/>
      <c r="AH1945" s="140" t="n"/>
      <c r="AI1945" s="140" t="n"/>
      <c r="AJ1945" s="140" t="n"/>
      <c r="AK1945" s="140" t="n"/>
      <c r="AL1945" s="140" t="n"/>
      <c r="AM1945" s="140" t="n"/>
      <c r="AN1945" s="140" t="n"/>
      <c r="AO1945" s="140" t="n"/>
      <c r="AP1945" s="140" t="n"/>
      <c r="AQ1945" s="140" t="n"/>
      <c r="AR1945" s="140" t="n"/>
      <c r="AS1945" s="140" t="n"/>
      <c r="AT1945" s="140" t="n"/>
      <c r="AU1945" s="140" t="n"/>
      <c r="AV1945" s="140" t="n"/>
      <c r="AW1945" s="140" t="n"/>
      <c r="AX1945" s="140" t="n"/>
      <c r="AY1945" s="140" t="n"/>
      <c r="AZ1945" s="140" t="n"/>
      <c r="BA1945" s="140" t="n"/>
      <c r="BB1945" s="140" t="n"/>
      <c r="BC1945" s="140" t="n"/>
      <c r="BD1945" s="140" t="n"/>
      <c r="BE1945" s="140" t="n"/>
      <c r="BF1945" s="140" t="n"/>
      <c r="BG1945" s="140" t="n"/>
      <c r="BH1945" s="140" t="n"/>
      <c r="BI1945" s="141" t="n"/>
      <c r="BJ1945" s="2" t="n"/>
      <c r="BK1945" s="2" t="n"/>
      <c r="BL1945" s="2" t="n"/>
      <c r="BM1945" s="2" t="n"/>
      <c r="BN1945" s="2" t="n"/>
      <c r="BO1945" s="2" t="n"/>
      <c r="BP1945" s="143" t="n"/>
      <c r="BV1945" s="144" t="n"/>
      <c r="DU1945" s="144" t="n"/>
      <c r="DV1945" s="7" t="n"/>
      <c r="DW1945" s="2" t="n"/>
      <c r="DX1945" s="2" t="n"/>
      <c r="DY1945" s="2" t="n"/>
      <c r="DZ1945" s="2" t="n"/>
      <c r="EA1945" s="2" t="n"/>
      <c r="EB1945" s="2" t="n"/>
      <c r="EC1945" s="2" t="n"/>
    </row>
    <row r="1946" ht="6.75" customHeight="1" s="118">
      <c r="A1946" s="2" t="n"/>
      <c r="B1946" s="2" t="n"/>
      <c r="C1946" s="2" t="n"/>
      <c r="D1946" s="2" t="n"/>
      <c r="E1946" s="143" t="n"/>
      <c r="K1946" s="144" t="n"/>
      <c r="BI1946" s="144" t="n"/>
      <c r="BJ1946" s="2" t="n"/>
      <c r="BK1946" s="2" t="n"/>
      <c r="BL1946" s="2" t="n"/>
      <c r="BM1946" s="2" t="n"/>
      <c r="BN1946" s="2" t="n"/>
      <c r="BO1946" s="2" t="n"/>
      <c r="BP1946" s="143" t="n"/>
      <c r="BV1946" s="144" t="n"/>
      <c r="DU1946" s="144" t="n"/>
      <c r="DV1946" s="7" t="n"/>
      <c r="DW1946" s="2" t="n"/>
      <c r="DX1946" s="2" t="n"/>
      <c r="DY1946" s="2" t="n"/>
      <c r="DZ1946" s="2" t="n"/>
      <c r="EA1946" s="2" t="n"/>
      <c r="EB1946" s="2" t="n"/>
      <c r="EC1946" s="2" t="n"/>
    </row>
    <row r="1947" ht="6.75" customHeight="1" s="118">
      <c r="A1947" s="2" t="n"/>
      <c r="B1947" s="2" t="n"/>
      <c r="C1947" s="2" t="n"/>
      <c r="D1947" s="2" t="n"/>
      <c r="E1947" s="163" t="n"/>
      <c r="F1947" s="164" t="n"/>
      <c r="G1947" s="164" t="n"/>
      <c r="H1947" s="164" t="n"/>
      <c r="I1947" s="164" t="n"/>
      <c r="J1947" s="164" t="n"/>
      <c r="K1947" s="165" t="n"/>
      <c r="L1947" s="164" t="n"/>
      <c r="M1947" s="164" t="n"/>
      <c r="N1947" s="164" t="n"/>
      <c r="O1947" s="164" t="n"/>
      <c r="P1947" s="164" t="n"/>
      <c r="Q1947" s="164" t="n"/>
      <c r="R1947" s="164" t="n"/>
      <c r="S1947" s="164" t="n"/>
      <c r="T1947" s="164" t="n"/>
      <c r="U1947" s="164" t="n"/>
      <c r="V1947" s="164" t="n"/>
      <c r="W1947" s="164" t="n"/>
      <c r="X1947" s="164" t="n"/>
      <c r="Y1947" s="164" t="n"/>
      <c r="Z1947" s="164" t="n"/>
      <c r="AA1947" s="164" t="n"/>
      <c r="AB1947" s="164" t="n"/>
      <c r="AC1947" s="164" t="n"/>
      <c r="AD1947" s="164" t="n"/>
      <c r="AE1947" s="164" t="n"/>
      <c r="AF1947" s="164" t="n"/>
      <c r="AG1947" s="164" t="n"/>
      <c r="AH1947" s="164" t="n"/>
      <c r="AI1947" s="164" t="n"/>
      <c r="AJ1947" s="164" t="n"/>
      <c r="AK1947" s="164" t="n"/>
      <c r="AL1947" s="164" t="n"/>
      <c r="AM1947" s="164" t="n"/>
      <c r="AN1947" s="164" t="n"/>
      <c r="AO1947" s="164" t="n"/>
      <c r="AP1947" s="164" t="n"/>
      <c r="AQ1947" s="164" t="n"/>
      <c r="AR1947" s="164" t="n"/>
      <c r="AS1947" s="164" t="n"/>
      <c r="AT1947" s="164" t="n"/>
      <c r="AU1947" s="164" t="n"/>
      <c r="AV1947" s="164" t="n"/>
      <c r="AW1947" s="164" t="n"/>
      <c r="AX1947" s="164" t="n"/>
      <c r="AY1947" s="164" t="n"/>
      <c r="AZ1947" s="164" t="n"/>
      <c r="BA1947" s="164" t="n"/>
      <c r="BB1947" s="164" t="n"/>
      <c r="BC1947" s="164" t="n"/>
      <c r="BD1947" s="164" t="n"/>
      <c r="BE1947" s="164" t="n"/>
      <c r="BF1947" s="164" t="n"/>
      <c r="BG1947" s="164" t="n"/>
      <c r="BH1947" s="164" t="n"/>
      <c r="BI1947" s="165" t="n"/>
      <c r="BJ1947" s="2" t="n"/>
      <c r="BK1947" s="2" t="n"/>
      <c r="BL1947" s="2" t="n"/>
      <c r="BM1947" s="2" t="n"/>
      <c r="BN1947" s="2" t="n"/>
      <c r="BO1947" s="2" t="n"/>
      <c r="BP1947" s="143" t="n"/>
      <c r="BV1947" s="144" t="n"/>
      <c r="DU1947" s="144" t="n"/>
      <c r="DV1947" s="7" t="n"/>
      <c r="DW1947" s="2" t="n"/>
      <c r="DX1947" s="2" t="n"/>
      <c r="DY1947" s="2" t="n"/>
      <c r="DZ1947" s="2" t="n"/>
      <c r="EA1947" s="2" t="n"/>
      <c r="EB1947" s="2" t="n"/>
      <c r="EC1947" s="2" t="n"/>
    </row>
    <row r="1948" ht="6.75" customHeight="1" s="118">
      <c r="A1948" s="2" t="n"/>
      <c r="B1948" s="2" t="n"/>
      <c r="C1948" s="2" t="n"/>
      <c r="D1948" s="2" t="n"/>
      <c r="E1948" s="166" t="inlineStr">
        <is>
          <t>連絡先</t>
        </is>
      </c>
      <c r="F1948" s="167" t="n"/>
      <c r="G1948" s="167" t="n"/>
      <c r="H1948" s="167" t="n"/>
      <c r="I1948" s="167" t="n"/>
      <c r="J1948" s="167" t="n"/>
      <c r="K1948" s="168" t="n"/>
      <c r="L1948" s="107" t="inlineStr">
        <is>
          <t>〒</t>
        </is>
      </c>
      <c r="M1948" s="167" t="n"/>
      <c r="N1948" s="167" t="n"/>
      <c r="O1948" s="167" t="n"/>
      <c r="P1948" s="173">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43" t="n"/>
      <c r="BV1948" s="144" t="n"/>
      <c r="DU1948" s="144" t="n"/>
      <c r="DV1948" s="7" t="n"/>
      <c r="DW1948" s="2" t="n"/>
      <c r="DX1948" s="2" t="n"/>
      <c r="DY1948" s="2" t="n"/>
      <c r="DZ1948" s="2" t="n"/>
      <c r="EA1948" s="2" t="n"/>
      <c r="EB1948" s="2" t="n"/>
      <c r="EC1948" s="2" t="n"/>
    </row>
    <row r="1949" ht="6.75" customHeight="1" s="118">
      <c r="A1949" s="2" t="n"/>
      <c r="B1949" s="2" t="n"/>
      <c r="C1949" s="2" t="n"/>
      <c r="D1949" s="2" t="n"/>
      <c r="E1949" s="143" t="n"/>
      <c r="K1949" s="144" t="n"/>
      <c r="L1949" s="143"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43" t="n"/>
      <c r="BV1949" s="144" t="n"/>
      <c r="DU1949" s="144" t="n"/>
      <c r="DV1949" s="7" t="n"/>
      <c r="DW1949" s="2" t="n"/>
      <c r="DX1949" s="2" t="n"/>
      <c r="DY1949" s="2" t="n"/>
      <c r="DZ1949" s="2" t="n"/>
      <c r="EA1949" s="2" t="n"/>
      <c r="EB1949" s="2" t="n"/>
      <c r="EC1949" s="2" t="n"/>
    </row>
    <row r="1950" ht="6.75" customHeight="1" s="118">
      <c r="A1950" s="2" t="n"/>
      <c r="B1950" s="2" t="n"/>
      <c r="C1950" s="2" t="n"/>
      <c r="D1950" s="2" t="n"/>
      <c r="E1950" s="143" t="n"/>
      <c r="K1950" s="144" t="n"/>
      <c r="L1950" s="143"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43" t="n"/>
      <c r="BV1950" s="144" t="n"/>
      <c r="DU1950" s="144" t="n"/>
      <c r="DV1950" s="7" t="n"/>
      <c r="DW1950" s="2" t="n"/>
      <c r="DX1950" s="2" t="n"/>
      <c r="DY1950" s="2" t="n"/>
      <c r="DZ1950" s="2" t="n"/>
      <c r="EA1950" s="2" t="n"/>
      <c r="EB1950" s="2" t="n"/>
      <c r="EC1950" s="2" t="n"/>
    </row>
    <row r="1951" ht="6.75" customHeight="1" s="118">
      <c r="A1951" s="2" t="n"/>
      <c r="B1951" s="2" t="n"/>
      <c r="C1951" s="2" t="n"/>
      <c r="D1951" s="2" t="n"/>
      <c r="E1951" s="143" t="n"/>
      <c r="K1951" s="144" t="n"/>
      <c r="L1951" s="174">
        <f>計算!$L$24</f>
        <v/>
      </c>
      <c r="BI1951" s="144" t="n"/>
      <c r="BJ1951" s="2" t="n"/>
      <c r="BK1951" s="2" t="n"/>
      <c r="BL1951" s="2" t="n"/>
      <c r="BM1951" s="2" t="n"/>
      <c r="BN1951" s="2" t="n"/>
      <c r="BO1951" s="2" t="n"/>
      <c r="BP1951" s="143" t="n"/>
      <c r="BV1951" s="144" t="n"/>
      <c r="DU1951" s="144" t="n"/>
      <c r="DV1951" s="7" t="n"/>
      <c r="DW1951" s="2" t="n"/>
      <c r="DX1951" s="2" t="n"/>
      <c r="DY1951" s="2" t="n"/>
      <c r="DZ1951" s="2" t="n"/>
      <c r="EA1951" s="2" t="n"/>
      <c r="EB1951" s="2" t="n"/>
      <c r="EC1951" s="2" t="n"/>
    </row>
    <row r="1952" ht="6.75" customHeight="1" s="118">
      <c r="A1952" s="2" t="n"/>
      <c r="B1952" s="2" t="n"/>
      <c r="C1952" s="2" t="n"/>
      <c r="D1952" s="2" t="n"/>
      <c r="E1952" s="147" t="n"/>
      <c r="F1952" s="148" t="n"/>
      <c r="G1952" s="148" t="n"/>
      <c r="H1952" s="148" t="n"/>
      <c r="I1952" s="148" t="n"/>
      <c r="J1952" s="148" t="n"/>
      <c r="K1952" s="149" t="n"/>
      <c r="L1952" s="148" t="n"/>
      <c r="M1952" s="148" t="n"/>
      <c r="N1952" s="148" t="n"/>
      <c r="O1952" s="148" t="n"/>
      <c r="P1952" s="148" t="n"/>
      <c r="Q1952" s="148" t="n"/>
      <c r="R1952" s="148" t="n"/>
      <c r="S1952" s="148" t="n"/>
      <c r="T1952" s="148" t="n"/>
      <c r="U1952" s="148" t="n"/>
      <c r="V1952" s="148" t="n"/>
      <c r="W1952" s="148" t="n"/>
      <c r="X1952" s="148" t="n"/>
      <c r="Y1952" s="148" t="n"/>
      <c r="Z1952" s="148" t="n"/>
      <c r="AA1952" s="148" t="n"/>
      <c r="AB1952" s="148" t="n"/>
      <c r="AC1952" s="148" t="n"/>
      <c r="AD1952" s="148" t="n"/>
      <c r="AE1952" s="148" t="n"/>
      <c r="AF1952" s="148" t="n"/>
      <c r="AG1952" s="148" t="n"/>
      <c r="AH1952" s="148" t="n"/>
      <c r="AI1952" s="148" t="n"/>
      <c r="AJ1952" s="148" t="n"/>
      <c r="AK1952" s="148" t="n"/>
      <c r="AL1952" s="148" t="n"/>
      <c r="AM1952" s="148" t="n"/>
      <c r="AN1952" s="148" t="n"/>
      <c r="AO1952" s="148" t="n"/>
      <c r="AP1952" s="148" t="n"/>
      <c r="AQ1952" s="148" t="n"/>
      <c r="AR1952" s="148" t="n"/>
      <c r="AS1952" s="148" t="n"/>
      <c r="AT1952" s="148" t="n"/>
      <c r="AU1952" s="148" t="n"/>
      <c r="AV1952" s="148" t="n"/>
      <c r="AW1952" s="148" t="n"/>
      <c r="AX1952" s="148" t="n"/>
      <c r="AY1952" s="148" t="n"/>
      <c r="AZ1952" s="148" t="n"/>
      <c r="BA1952" s="148" t="n"/>
      <c r="BB1952" s="148" t="n"/>
      <c r="BC1952" s="148" t="n"/>
      <c r="BD1952" s="148" t="n"/>
      <c r="BE1952" s="148" t="n"/>
      <c r="BF1952" s="148" t="n"/>
      <c r="BG1952" s="148" t="n"/>
      <c r="BH1952" s="148" t="n"/>
      <c r="BI1952" s="149" t="n"/>
      <c r="BJ1952" s="2" t="n"/>
      <c r="BK1952" s="2" t="n"/>
      <c r="BL1952" s="2" t="n"/>
      <c r="BM1952" s="2" t="n"/>
      <c r="BN1952" s="2" t="n"/>
      <c r="BO1952" s="2" t="n"/>
      <c r="BP1952" s="143" t="n"/>
      <c r="BV1952" s="144" t="n"/>
      <c r="DU1952" s="144"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43" t="n"/>
      <c r="BV1953" s="144" t="n"/>
      <c r="DU1953" s="144"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43" t="n"/>
      <c r="BV1954" s="144" t="n"/>
      <c r="DU1954" s="144"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43" t="n"/>
      <c r="BV1955" s="144" t="n"/>
      <c r="DU1955" s="144"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43" t="n"/>
      <c r="BV1956" s="144" t="n"/>
      <c r="DU1956" s="144"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43" t="n"/>
      <c r="BV1957" s="144" t="n"/>
      <c r="DU1957" s="144"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75" t="n"/>
      <c r="BQ1958" s="140" t="n"/>
      <c r="BR1958" s="176" t="n"/>
      <c r="BS1958" s="140" t="n"/>
      <c r="BT1958" s="140" t="n"/>
      <c r="BU1958" s="28" t="n"/>
      <c r="BV1958" s="29" t="n"/>
      <c r="BW1958" s="177">
        <f>計算!$AR$24</f>
        <v/>
      </c>
      <c r="BX1958" s="140" t="n"/>
      <c r="BY1958" s="140" t="n"/>
      <c r="BZ1958" s="140" t="n"/>
      <c r="CA1958" s="140" t="n"/>
      <c r="CB1958" s="140" t="n"/>
      <c r="CC1958" s="140" t="n"/>
      <c r="CD1958" s="140" t="n"/>
      <c r="CE1958" s="140" t="n"/>
      <c r="CF1958" s="140" t="n"/>
      <c r="CG1958" s="140" t="n"/>
      <c r="CH1958" s="140" t="n"/>
      <c r="CI1958" s="140" t="n"/>
      <c r="CJ1958" s="140" t="n"/>
      <c r="CK1958" s="140" t="n"/>
      <c r="CL1958" s="140" t="n"/>
      <c r="CM1958" s="140" t="n"/>
      <c r="CN1958" s="140" t="n"/>
      <c r="CO1958" s="140" t="n"/>
      <c r="CP1958" s="140" t="n"/>
      <c r="CQ1958" s="140" t="n"/>
      <c r="CR1958" s="140" t="n"/>
      <c r="CS1958" s="140" t="n"/>
      <c r="CT1958" s="140" t="n"/>
      <c r="CU1958" s="140" t="n"/>
      <c r="CV1958" s="140" t="n"/>
      <c r="CW1958" s="140" t="n"/>
      <c r="CX1958" s="140" t="n"/>
      <c r="CY1958" s="140" t="n"/>
      <c r="CZ1958" s="140" t="n"/>
      <c r="DA1958" s="140" t="n"/>
      <c r="DB1958" s="140" t="n"/>
      <c r="DC1958" s="140" t="n"/>
      <c r="DD1958" s="140" t="n"/>
      <c r="DE1958" s="140" t="n"/>
      <c r="DF1958" s="140" t="n"/>
      <c r="DG1958" s="140" t="n"/>
      <c r="DH1958" s="140" t="n"/>
      <c r="DI1958" s="140" t="n"/>
      <c r="DJ1958" s="140" t="n"/>
      <c r="DK1958" s="140" t="n"/>
      <c r="DL1958" s="140" t="n"/>
      <c r="DM1958" s="140" t="n"/>
      <c r="DN1958" s="140" t="n"/>
      <c r="DO1958" s="140" t="n"/>
      <c r="DP1958" s="140" t="n"/>
      <c r="DQ1958" s="140" t="n"/>
      <c r="DR1958" s="140" t="n"/>
      <c r="DS1958" s="140" t="n"/>
      <c r="DT1958" s="140" t="n"/>
      <c r="DU1958" s="141"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43" t="n"/>
      <c r="BU1959" s="31" t="n"/>
      <c r="BV1959" s="32" t="n"/>
      <c r="DU1959" s="144"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43" t="n"/>
      <c r="BU1960" s="72" t="n"/>
      <c r="BV1960" s="144" t="n"/>
      <c r="DU1960" s="144"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43" t="n"/>
      <c r="BV1961" s="144" t="n"/>
      <c r="DU1961" s="144"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43" t="n"/>
      <c r="BV1962" s="144" t="n"/>
      <c r="DU1962" s="144"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43" t="n"/>
      <c r="BV1963" s="144" t="n"/>
      <c r="DU1963" s="144" t="n"/>
      <c r="DV1963" s="7" t="n"/>
      <c r="DW1963" s="2" t="n"/>
      <c r="DX1963" s="2" t="n"/>
      <c r="DY1963" s="2" t="n"/>
      <c r="DZ1963" s="2" t="n"/>
      <c r="EA1963" s="2" t="n"/>
      <c r="EB1963" s="2" t="n"/>
      <c r="EC1963" s="2" t="n"/>
    </row>
    <row r="1964" ht="6.75" customHeight="1" s="118">
      <c r="A1964" s="2" t="n"/>
      <c r="B1964" s="2" t="n"/>
      <c r="C1964" s="2" t="n"/>
      <c r="D1964" s="2" t="n"/>
      <c r="E1964" s="178" t="inlineStr">
        <is>
          <t>在籍校</t>
        </is>
      </c>
      <c r="F1964" s="140" t="n"/>
      <c r="G1964" s="140" t="n"/>
      <c r="H1964" s="140" t="n"/>
      <c r="I1964" s="140" t="n"/>
      <c r="J1964" s="140" t="n"/>
      <c r="K1964" s="141"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0" t="n"/>
      <c r="AY1964" s="140" t="n"/>
      <c r="AZ1964" s="140" t="n"/>
      <c r="BA1964" s="140" t="n"/>
      <c r="BB1964" s="140" t="n"/>
      <c r="BC1964" s="140" t="n"/>
      <c r="BD1964" s="140" t="n"/>
      <c r="BE1964" s="140" t="n"/>
      <c r="BF1964" s="140" t="n"/>
      <c r="BG1964" s="140" t="n"/>
      <c r="BH1964" s="140" t="n"/>
      <c r="BI1964" s="141" t="n"/>
      <c r="BJ1964" s="2" t="n"/>
      <c r="BK1964" s="2" t="n"/>
      <c r="BL1964" s="2" t="n"/>
      <c r="BM1964" s="2" t="n"/>
      <c r="BN1964" s="2" t="n"/>
      <c r="BO1964" s="2" t="n"/>
      <c r="BP1964" s="143" t="n"/>
      <c r="BV1964" s="144" t="n"/>
      <c r="DU1964" s="144" t="n"/>
      <c r="DV1964" s="2" t="n"/>
      <c r="DW1964" s="2" t="n"/>
      <c r="DX1964" s="2" t="n"/>
      <c r="DY1964" s="2" t="n"/>
      <c r="DZ1964" s="2" t="n"/>
      <c r="EA1964" s="2" t="n"/>
      <c r="EB1964" s="2" t="n"/>
      <c r="EC1964" s="2" t="n"/>
    </row>
    <row r="1965" ht="6.75" customHeight="1" s="118">
      <c r="A1965" s="2" t="n"/>
      <c r="B1965" s="2" t="n"/>
      <c r="C1965" s="2" t="n"/>
      <c r="D1965" s="2" t="n"/>
      <c r="E1965" s="143" t="n"/>
      <c r="K1965" s="144" t="n"/>
      <c r="L1965" s="36" t="n"/>
      <c r="M1965" s="19" t="n"/>
      <c r="N1965" s="19" t="n"/>
      <c r="O1965" s="19" t="n"/>
      <c r="P1965" s="19" t="n"/>
      <c r="Q1965" s="19" t="n"/>
      <c r="R1965" s="19" t="n"/>
      <c r="S1965" s="19" t="n"/>
      <c r="T1965" s="19" t="n"/>
      <c r="U1965" s="19" t="n"/>
      <c r="V1965" s="19" t="n"/>
      <c r="W1965" s="19" t="n"/>
      <c r="X1965" s="37" t="n"/>
      <c r="Y1965" s="179">
        <f>計算!$N$24</f>
        <v/>
      </c>
      <c r="BI1965" s="144" t="n"/>
      <c r="BJ1965" s="2" t="n"/>
      <c r="BK1965" s="2" t="n"/>
      <c r="BL1965" s="2" t="n"/>
      <c r="BM1965" s="2" t="n"/>
      <c r="BN1965" s="2" t="n"/>
      <c r="BO1965" s="2" t="n"/>
      <c r="BP1965" s="143" t="n"/>
      <c r="BV1965" s="144" t="n"/>
      <c r="DU1965" s="144" t="n"/>
      <c r="DV1965" s="2" t="n"/>
      <c r="DW1965" s="2" t="n"/>
      <c r="DX1965" s="2" t="n"/>
      <c r="DY1965" s="2" t="n"/>
      <c r="DZ1965" s="2" t="n"/>
      <c r="EA1965" s="2" t="n"/>
      <c r="EB1965" s="2" t="n"/>
      <c r="EC1965" s="2" t="n"/>
    </row>
    <row r="1966" ht="6.75" customHeight="1" s="118">
      <c r="A1966" s="2" t="n"/>
      <c r="B1966" s="2" t="n"/>
      <c r="C1966" s="2" t="n"/>
      <c r="D1966" s="2" t="n"/>
      <c r="E1966" s="143" t="n"/>
      <c r="K1966" s="144" t="n"/>
      <c r="L1966" s="36" t="n"/>
      <c r="M1966" s="19" t="n"/>
      <c r="N1966" s="19" t="n"/>
      <c r="O1966" s="19" t="n"/>
      <c r="P1966" s="180">
        <f>IF(計算!$B$24="","",設定!$B$6)&amp;""</f>
        <v/>
      </c>
      <c r="S1966" s="11" t="n"/>
      <c r="T1966" s="11" t="n"/>
      <c r="U1966" s="181">
        <f>IF(計算!$B$24="","",設定!$B$7)&amp;""</f>
        <v/>
      </c>
      <c r="W1966" s="11" t="n"/>
      <c r="X1966" s="12" t="n"/>
      <c r="Y1966" s="143" t="n"/>
      <c r="BI1966" s="144" t="n"/>
      <c r="BJ1966" s="2" t="n"/>
      <c r="BK1966" s="2" t="n"/>
      <c r="BL1966" s="2" t="n"/>
      <c r="BM1966" s="2" t="n"/>
      <c r="BN1966" s="2" t="n"/>
      <c r="BO1966" s="2" t="n"/>
      <c r="BP1966" s="143" t="n"/>
      <c r="BV1966" s="144" t="n"/>
      <c r="DU1966" s="144" t="n"/>
      <c r="DV1966" s="2" t="n"/>
      <c r="DW1966" s="2" t="n"/>
      <c r="DX1966" s="2" t="n"/>
      <c r="DY1966" s="2" t="n"/>
      <c r="DZ1966" s="2" t="n"/>
      <c r="EA1966" s="2" t="n"/>
      <c r="EB1966" s="2" t="n"/>
      <c r="EC1966" s="2" t="n"/>
    </row>
    <row r="1967" ht="6.75" customHeight="1" s="118">
      <c r="A1967" s="2" t="n"/>
      <c r="B1967" s="2" t="n"/>
      <c r="C1967" s="2" t="n"/>
      <c r="D1967" s="2" t="n"/>
      <c r="E1967" s="143" t="n"/>
      <c r="K1967" s="144" t="n"/>
      <c r="L1967" s="92" t="inlineStr">
        <is>
          <t>令和</t>
        </is>
      </c>
      <c r="S1967" s="52" t="inlineStr">
        <is>
          <t>年</t>
        </is>
      </c>
      <c r="W1967" s="53" t="inlineStr">
        <is>
          <t>月</t>
        </is>
      </c>
      <c r="X1967" s="144" t="n"/>
      <c r="Y1967" s="143" t="n"/>
      <c r="BI1967" s="144" t="n"/>
      <c r="BJ1967" s="2" t="n"/>
      <c r="BK1967" s="2" t="n"/>
      <c r="BL1967" s="2" t="n"/>
      <c r="BM1967" s="2" t="n"/>
      <c r="BN1967" s="2" t="n"/>
      <c r="BO1967" s="2" t="n"/>
      <c r="BP1967" s="143" t="n"/>
      <c r="BV1967" s="144" t="n"/>
      <c r="DU1967" s="144" t="n"/>
      <c r="DV1967" s="2" t="n"/>
      <c r="DW1967" s="2" t="n"/>
      <c r="DX1967" s="2" t="n"/>
      <c r="DY1967" s="2" t="n"/>
      <c r="DZ1967" s="2" t="n"/>
      <c r="EA1967" s="2" t="n"/>
      <c r="EB1967" s="2" t="n"/>
      <c r="EC1967" s="2" t="n"/>
    </row>
    <row r="1968" ht="6.75" customHeight="1" s="118">
      <c r="A1968" s="2" t="n"/>
      <c r="B1968" s="2" t="n"/>
      <c r="C1968" s="2" t="n"/>
      <c r="D1968" s="2" t="n"/>
      <c r="E1968" s="143" t="n"/>
      <c r="K1968" s="144" t="n"/>
      <c r="L1968" s="143" t="n"/>
      <c r="X1968" s="144" t="n"/>
      <c r="Y1968" s="143" t="n"/>
      <c r="AW1968" s="75" t="inlineStr">
        <is>
          <t>卒業</t>
        </is>
      </c>
      <c r="BI1968" s="144" t="n"/>
      <c r="BJ1968" s="2" t="n"/>
      <c r="BK1968" s="2" t="n"/>
      <c r="BL1968" s="2" t="n"/>
      <c r="BM1968" s="2" t="n"/>
      <c r="BN1968" s="2" t="n"/>
      <c r="BO1968" s="2" t="n"/>
      <c r="BP1968" s="143" t="n"/>
      <c r="BV1968" s="144" t="n"/>
      <c r="DU1968" s="144" t="n"/>
      <c r="DV1968" s="2" t="n"/>
      <c r="DW1968" s="2" t="n"/>
      <c r="DX1968" s="2" t="n"/>
      <c r="DY1968" s="2" t="n"/>
      <c r="DZ1968" s="2" t="n"/>
      <c r="EA1968" s="2" t="n"/>
      <c r="EB1968" s="2" t="n"/>
      <c r="EC1968" s="2" t="n"/>
    </row>
    <row r="1969" ht="6.75" customHeight="1" s="118">
      <c r="A1969" s="2" t="n"/>
      <c r="B1969" s="2" t="n"/>
      <c r="C1969" s="2" t="n"/>
      <c r="D1969" s="2" t="n"/>
      <c r="E1969" s="143" t="n"/>
      <c r="K1969" s="144" t="n"/>
      <c r="L1969" s="36" t="n"/>
      <c r="M1969" s="19" t="n"/>
      <c r="N1969" s="19" t="n"/>
      <c r="O1969" s="19" t="n"/>
      <c r="P1969" s="19" t="n"/>
      <c r="Q1969" s="19" t="n"/>
      <c r="R1969" s="19" t="n"/>
      <c r="S1969" s="19" t="n"/>
      <c r="T1969" s="19" t="n"/>
      <c r="U1969" s="19" t="n"/>
      <c r="V1969" s="19" t="n"/>
      <c r="W1969" s="19" t="n"/>
      <c r="X1969" s="37" t="n"/>
      <c r="Y1969" s="143" t="n"/>
      <c r="BI1969" s="144" t="n"/>
      <c r="BJ1969" s="2" t="n"/>
      <c r="BK1969" s="2" t="n"/>
      <c r="BL1969" s="2" t="n"/>
      <c r="BM1969" s="2" t="n"/>
      <c r="BN1969" s="2" t="n"/>
      <c r="BO1969" s="2" t="n"/>
      <c r="BP1969" s="143" t="n"/>
      <c r="BV1969" s="144" t="n"/>
      <c r="DU1969" s="144" t="n"/>
      <c r="DV1969" s="2" t="n"/>
      <c r="DW1969" s="2" t="n"/>
      <c r="DX1969" s="2" t="n"/>
      <c r="DY1969" s="2" t="n"/>
      <c r="DZ1969" s="2" t="n"/>
      <c r="EA1969" s="2" t="n"/>
      <c r="EB1969" s="2" t="n"/>
      <c r="EC1969" s="2" t="n"/>
    </row>
    <row r="1970" ht="6.75" customHeight="1" s="118">
      <c r="A1970" s="2" t="n"/>
      <c r="B1970" s="2" t="n"/>
      <c r="C1970" s="2" t="n"/>
      <c r="D1970" s="2" t="n"/>
      <c r="E1970" s="143" t="n"/>
      <c r="K1970" s="144" t="n"/>
      <c r="L1970" s="36" t="n"/>
      <c r="M1970" s="19" t="n"/>
      <c r="N1970" s="19" t="n"/>
      <c r="O1970" s="19" t="n"/>
      <c r="P1970" s="19" t="n"/>
      <c r="Q1970" s="19" t="n"/>
      <c r="R1970" s="19" t="n"/>
      <c r="S1970" s="19" t="n"/>
      <c r="T1970" s="19" t="n"/>
      <c r="U1970" s="19" t="n"/>
      <c r="V1970" s="19" t="n"/>
      <c r="W1970" s="19" t="n"/>
      <c r="X1970" s="37" t="n"/>
      <c r="Y1970" s="143" t="n"/>
      <c r="BI1970" s="144" t="n"/>
      <c r="BJ1970" s="2" t="n"/>
      <c r="BK1970" s="2" t="n"/>
      <c r="BL1970" s="2" t="n"/>
      <c r="BM1970" s="2" t="n"/>
      <c r="BN1970" s="2" t="n"/>
      <c r="BO1970" s="2" t="n"/>
      <c r="BP1970" s="143" t="n"/>
      <c r="BV1970" s="144" t="n"/>
      <c r="DU1970" s="144" t="n"/>
      <c r="DV1970" s="2" t="n"/>
      <c r="DW1970" s="2" t="n"/>
      <c r="DX1970" s="2" t="n"/>
      <c r="DY1970" s="2" t="n"/>
      <c r="DZ1970" s="2" t="n"/>
      <c r="EA1970" s="2" t="n"/>
      <c r="EB1970" s="2" t="n"/>
      <c r="EC1970" s="2" t="n"/>
    </row>
    <row r="1971" ht="6.75" customHeight="1" s="118">
      <c r="A1971" s="2" t="n"/>
      <c r="B1971" s="2" t="n"/>
      <c r="C1971" s="2" t="n"/>
      <c r="D1971" s="2" t="n"/>
      <c r="E1971" s="147" t="n"/>
      <c r="F1971" s="148" t="n"/>
      <c r="G1971" s="148" t="n"/>
      <c r="H1971" s="148" t="n"/>
      <c r="I1971" s="148" t="n"/>
      <c r="J1971" s="148" t="n"/>
      <c r="K1971" s="149"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48" t="n"/>
      <c r="AX1971" s="148" t="n"/>
      <c r="AY1971" s="148" t="n"/>
      <c r="AZ1971" s="148" t="n"/>
      <c r="BA1971" s="148" t="n"/>
      <c r="BB1971" s="148" t="n"/>
      <c r="BC1971" s="148" t="n"/>
      <c r="BD1971" s="148" t="n"/>
      <c r="BE1971" s="148" t="n"/>
      <c r="BF1971" s="148" t="n"/>
      <c r="BG1971" s="148" t="n"/>
      <c r="BH1971" s="148" t="n"/>
      <c r="BI1971" s="149" t="n"/>
      <c r="BJ1971" s="2" t="n"/>
      <c r="BK1971" s="2" t="n"/>
      <c r="BL1971" s="2" t="n"/>
      <c r="BM1971" s="2" t="n"/>
      <c r="BN1971" s="2" t="n"/>
      <c r="BO1971" s="2" t="n"/>
      <c r="BP1971" s="143" t="n"/>
      <c r="BV1971" s="144" t="n"/>
      <c r="DU1971" s="144"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0" t="n"/>
      <c r="U1972" s="17" t="n"/>
      <c r="V1972" s="17" t="n"/>
      <c r="W1972" s="76" t="n"/>
      <c r="X1972" s="140"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43" t="n"/>
      <c r="BV1972" s="144" t="n"/>
      <c r="DU1972" s="144"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43" t="n"/>
      <c r="BV1973" s="144" t="n"/>
      <c r="DU1973" s="144"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43" t="n"/>
      <c r="BV1974" s="144" t="n"/>
      <c r="DU1974" s="144" t="n"/>
      <c r="DV1974" s="2" t="n"/>
      <c r="DW1974" s="2" t="n"/>
      <c r="DX1974" s="2" t="n"/>
      <c r="DY1974" s="2" t="n"/>
      <c r="DZ1974" s="2" t="n"/>
      <c r="EA1974" s="2" t="n"/>
      <c r="EB1974" s="2" t="n"/>
      <c r="EC1974" s="2" t="n"/>
    </row>
    <row r="1975" ht="6.75" customHeight="1" s="118">
      <c r="A1975" s="2" t="n"/>
      <c r="B1975" s="2" t="n"/>
      <c r="C1975" s="2" t="n"/>
      <c r="D1975" s="2" t="n"/>
      <c r="E1975" s="182" t="inlineStr">
        <is>
          <t>職　歴</t>
        </is>
      </c>
      <c r="K1975" s="144" t="n"/>
      <c r="L1975" s="54" t="inlineStr">
        <is>
          <t>平成</t>
        </is>
      </c>
      <c r="M1975" s="140" t="n"/>
      <c r="N1975" s="140" t="n"/>
      <c r="O1975" s="140" t="n"/>
      <c r="P1975" s="19" t="n"/>
      <c r="Q1975" s="19" t="n"/>
      <c r="R1975" s="19" t="n"/>
      <c r="S1975" s="19" t="n"/>
      <c r="T1975" s="19" t="n"/>
      <c r="U1975" s="19" t="n"/>
      <c r="V1975" s="19" t="n"/>
      <c r="W1975" s="19" t="n"/>
      <c r="X1975" s="37" t="n"/>
      <c r="Y1975" s="172">
        <f>計算!$AV$24</f>
        <v/>
      </c>
      <c r="BI1975" s="144" t="n"/>
      <c r="BJ1975" s="2" t="n"/>
      <c r="BK1975" s="2" t="n"/>
      <c r="BL1975" s="2" t="n"/>
      <c r="BM1975" s="2" t="n"/>
      <c r="BN1975" s="2" t="n"/>
      <c r="BO1975" s="2" t="n"/>
      <c r="BP1975" s="143" t="n"/>
      <c r="BV1975" s="144" t="n"/>
      <c r="DU1975" s="144" t="n"/>
      <c r="DV1975" s="2" t="n"/>
      <c r="DW1975" s="2" t="n"/>
      <c r="DX1975" s="2" t="n"/>
      <c r="DY1975" s="2" t="n"/>
      <c r="DZ1975" s="2" t="n"/>
      <c r="EA1975" s="2" t="n"/>
      <c r="EB1975" s="2" t="n"/>
      <c r="EC1975" s="2" t="n"/>
    </row>
    <row r="1976" ht="6.75" customHeight="1" s="118">
      <c r="A1976" s="2" t="n"/>
      <c r="B1976" s="2" t="n"/>
      <c r="C1976" s="2" t="n"/>
      <c r="D1976" s="2" t="n"/>
      <c r="E1976" s="143" t="n"/>
      <c r="K1976" s="144" t="n"/>
      <c r="L1976" s="143" t="n"/>
      <c r="P1976" s="19" t="n"/>
      <c r="Q1976" s="19" t="n"/>
      <c r="R1976" s="19" t="n"/>
      <c r="S1976" s="19" t="n"/>
      <c r="T1976" s="19" t="n"/>
      <c r="U1976" s="19" t="n"/>
      <c r="V1976" s="19" t="n"/>
      <c r="W1976" s="19" t="n"/>
      <c r="X1976" s="37" t="n"/>
      <c r="Y1976" s="143" t="n"/>
      <c r="BI1976" s="144" t="n"/>
      <c r="BJ1976" s="2" t="n"/>
      <c r="BK1976" s="2" t="n"/>
      <c r="BL1976" s="2" t="n"/>
      <c r="BM1976" s="2" t="n"/>
      <c r="BN1976" s="2" t="n"/>
      <c r="BO1976" s="2" t="n"/>
      <c r="BP1976" s="143" t="n"/>
      <c r="BV1976" s="144" t="n"/>
      <c r="DU1976" s="144" t="n"/>
      <c r="DV1976" s="2" t="n"/>
      <c r="DW1976" s="2" t="n"/>
      <c r="DX1976" s="2" t="n"/>
      <c r="DY1976" s="2" t="n"/>
      <c r="DZ1976" s="2" t="n"/>
      <c r="EA1976" s="2" t="n"/>
      <c r="EB1976" s="2" t="n"/>
      <c r="EC1976" s="2" t="n"/>
    </row>
    <row r="1977" ht="6.75" customHeight="1" s="118">
      <c r="A1977" s="2" t="n"/>
      <c r="B1977" s="2" t="n"/>
      <c r="C1977" s="2" t="n"/>
      <c r="D1977" s="2" t="n"/>
      <c r="E1977" s="143" t="n"/>
      <c r="K1977" s="144" t="n"/>
      <c r="L1977" s="143" t="n"/>
      <c r="P1977" s="180">
        <f>計算!$AT$24</f>
        <v/>
      </c>
      <c r="S1977" s="52" t="inlineStr">
        <is>
          <t>年</t>
        </is>
      </c>
      <c r="U1977" s="181">
        <f>計算!$AU$24</f>
        <v/>
      </c>
      <c r="W1977" s="53" t="inlineStr">
        <is>
          <t>月</t>
        </is>
      </c>
      <c r="X1977" s="144" t="n"/>
      <c r="Y1977" s="143" t="n"/>
      <c r="BI1977" s="144" t="n"/>
      <c r="BJ1977" s="2" t="n"/>
      <c r="BK1977" s="2" t="n"/>
      <c r="BL1977" s="2" t="n"/>
      <c r="BM1977" s="2" t="n"/>
      <c r="BN1977" s="2" t="n"/>
      <c r="BO1977" s="2" t="n"/>
      <c r="BP1977" s="143" t="n"/>
      <c r="BV1977" s="144" t="n"/>
      <c r="DU1977" s="144" t="n"/>
      <c r="DV1977" s="2" t="n"/>
      <c r="DW1977" s="2" t="n"/>
      <c r="DX1977" s="2" t="n"/>
      <c r="DY1977" s="2" t="n"/>
      <c r="DZ1977" s="2" t="n"/>
      <c r="EA1977" s="2" t="n"/>
      <c r="EB1977" s="2" t="n"/>
      <c r="EC1977" s="2" t="n"/>
    </row>
    <row r="1978" ht="6.75" customHeight="1" s="118">
      <c r="A1978" s="2" t="n"/>
      <c r="B1978" s="2" t="n"/>
      <c r="C1978" s="2" t="n"/>
      <c r="D1978" s="2" t="n"/>
      <c r="E1978" s="143" t="n"/>
      <c r="K1978" s="144" t="n"/>
      <c r="L1978" s="49" t="inlineStr">
        <is>
          <t>令和</t>
        </is>
      </c>
      <c r="X1978" s="144" t="n"/>
      <c r="Y1978" s="143" t="n"/>
      <c r="BI1978" s="144" t="n"/>
      <c r="BJ1978" s="2" t="n"/>
      <c r="BK1978" s="2" t="n"/>
      <c r="BL1978" s="2" t="n"/>
      <c r="BM1978" s="2" t="n"/>
      <c r="BN1978" s="2" t="n"/>
      <c r="BO1978" s="2" t="n"/>
      <c r="BP1978" s="143" t="n"/>
      <c r="BV1978" s="144" t="n"/>
      <c r="DU1978" s="144" t="n"/>
      <c r="DV1978" s="2" t="n"/>
      <c r="DW1978" s="2" t="n"/>
      <c r="DX1978" s="2" t="n"/>
      <c r="DY1978" s="2" t="n"/>
      <c r="DZ1978" s="2" t="n"/>
      <c r="EA1978" s="2" t="n"/>
      <c r="EB1978" s="2" t="n"/>
      <c r="EC1978" s="2" t="n"/>
    </row>
    <row r="1979" ht="6.75" customHeight="1" s="118">
      <c r="A1979" s="2" t="n"/>
      <c r="B1979" s="2" t="n"/>
      <c r="C1979" s="2" t="n"/>
      <c r="D1979" s="2" t="n"/>
      <c r="E1979" s="143" t="n"/>
      <c r="K1979" s="144" t="n"/>
      <c r="L1979" s="143" t="n"/>
      <c r="P1979" s="19" t="n"/>
      <c r="Q1979" s="19" t="n"/>
      <c r="R1979" s="19" t="n"/>
      <c r="S1979" s="19" t="n"/>
      <c r="T1979" s="19" t="n"/>
      <c r="U1979" s="19" t="n"/>
      <c r="V1979" s="19" t="n"/>
      <c r="W1979" s="19" t="n"/>
      <c r="X1979" s="37" t="n"/>
      <c r="Y1979" s="143" t="n"/>
      <c r="BI1979" s="144" t="n"/>
      <c r="BJ1979" s="2" t="n"/>
      <c r="BK1979" s="2" t="n"/>
      <c r="BL1979" s="2" t="n"/>
      <c r="BM1979" s="2" t="n"/>
      <c r="BN1979" s="2" t="n"/>
      <c r="BO1979" s="2" t="n"/>
      <c r="BP1979" s="143" t="n"/>
      <c r="BV1979" s="144" t="n"/>
      <c r="DU1979" s="144" t="n"/>
      <c r="DV1979" s="2" t="n"/>
      <c r="DW1979" s="2" t="n"/>
      <c r="DX1979" s="2" t="n"/>
      <c r="DY1979" s="2" t="n"/>
      <c r="DZ1979" s="2" t="n"/>
      <c r="EA1979" s="2" t="n"/>
      <c r="EB1979" s="2" t="n"/>
      <c r="EC1979" s="2" t="n"/>
    </row>
    <row r="1980" ht="5.25" customHeight="1" s="118">
      <c r="A1980" s="2" t="n"/>
      <c r="B1980" s="2" t="n"/>
      <c r="C1980" s="2" t="n"/>
      <c r="D1980" s="2" t="n"/>
      <c r="E1980" s="143" t="n"/>
      <c r="K1980" s="144" t="n"/>
      <c r="L1980" s="147" t="n"/>
      <c r="M1980" s="148" t="n"/>
      <c r="N1980" s="148" t="n"/>
      <c r="O1980" s="148" t="n"/>
      <c r="P1980" s="20" t="n"/>
      <c r="Q1980" s="20" t="n"/>
      <c r="R1980" s="20" t="n"/>
      <c r="S1980" s="20" t="n"/>
      <c r="T1980" s="20" t="n"/>
      <c r="U1980" s="20" t="n"/>
      <c r="V1980" s="20" t="n"/>
      <c r="W1980" s="20" t="n"/>
      <c r="X1980" s="39" t="n"/>
      <c r="Y1980" s="147" t="n"/>
      <c r="Z1980" s="148" t="n"/>
      <c r="AA1980" s="148" t="n"/>
      <c r="AB1980" s="148" t="n"/>
      <c r="AC1980" s="148" t="n"/>
      <c r="AD1980" s="148" t="n"/>
      <c r="AE1980" s="148" t="n"/>
      <c r="AF1980" s="148" t="n"/>
      <c r="AG1980" s="148" t="n"/>
      <c r="AH1980" s="148" t="n"/>
      <c r="AI1980" s="148" t="n"/>
      <c r="AJ1980" s="148" t="n"/>
      <c r="AK1980" s="148" t="n"/>
      <c r="AL1980" s="148" t="n"/>
      <c r="AM1980" s="148" t="n"/>
      <c r="AN1980" s="148" t="n"/>
      <c r="AO1980" s="148" t="n"/>
      <c r="AP1980" s="148" t="n"/>
      <c r="AQ1980" s="148" t="n"/>
      <c r="AR1980" s="148" t="n"/>
      <c r="AS1980" s="148" t="n"/>
      <c r="AT1980" s="148" t="n"/>
      <c r="AU1980" s="148" t="n"/>
      <c r="AV1980" s="148" t="n"/>
      <c r="AW1980" s="148" t="n"/>
      <c r="AX1980" s="148" t="n"/>
      <c r="AY1980" s="148" t="n"/>
      <c r="AZ1980" s="148" t="n"/>
      <c r="BA1980" s="148" t="n"/>
      <c r="BB1980" s="148" t="n"/>
      <c r="BC1980" s="148" t="n"/>
      <c r="BD1980" s="148" t="n"/>
      <c r="BE1980" s="148" t="n"/>
      <c r="BF1980" s="148" t="n"/>
      <c r="BG1980" s="148" t="n"/>
      <c r="BH1980" s="148" t="n"/>
      <c r="BI1980" s="149" t="n"/>
      <c r="BJ1980" s="2" t="n"/>
      <c r="BK1980" s="2" t="n"/>
      <c r="BL1980" s="2" t="n"/>
      <c r="BM1980" s="2" t="n"/>
      <c r="BN1980" s="2" t="n"/>
      <c r="BO1980" s="2" t="n"/>
      <c r="BP1980" s="143" t="n"/>
      <c r="BV1980" s="144" t="n"/>
      <c r="DU1980" s="144" t="n"/>
      <c r="DV1980" s="2" t="n"/>
      <c r="DW1980" s="2" t="n"/>
      <c r="DX1980" s="2" t="n"/>
      <c r="DY1980" s="2" t="n"/>
      <c r="DZ1980" s="2" t="n"/>
      <c r="EA1980" s="2" t="n"/>
      <c r="EB1980" s="2" t="n"/>
      <c r="EC1980" s="2" t="n"/>
    </row>
    <row r="1981" ht="6.75" customHeight="1" s="118">
      <c r="A1981" s="2" t="n"/>
      <c r="B1981" s="2" t="n"/>
      <c r="C1981" s="2" t="n"/>
      <c r="D1981" s="2" t="n"/>
      <c r="E1981" s="143" t="n"/>
      <c r="K1981" s="144" t="n"/>
      <c r="L1981" s="54" t="inlineStr">
        <is>
          <t>平成</t>
        </is>
      </c>
      <c r="M1981" s="140" t="n"/>
      <c r="N1981" s="140" t="n"/>
      <c r="O1981" s="140" t="n"/>
      <c r="P1981" s="18" t="n"/>
      <c r="Q1981" s="18" t="n"/>
      <c r="R1981" s="18" t="n"/>
      <c r="S1981" s="18" t="n"/>
      <c r="T1981" s="18" t="n"/>
      <c r="U1981" s="18" t="n"/>
      <c r="V1981" s="18" t="n"/>
      <c r="W1981" s="18" t="n"/>
      <c r="X1981" s="35" t="n"/>
      <c r="Y1981" s="172">
        <f>計算!$AY$24</f>
        <v/>
      </c>
      <c r="BI1981" s="144" t="n"/>
      <c r="BJ1981" s="2" t="n"/>
      <c r="BK1981" s="2" t="n"/>
      <c r="BL1981" s="2" t="n"/>
      <c r="BM1981" s="2" t="n"/>
      <c r="BN1981" s="2" t="n"/>
      <c r="BO1981" s="2" t="n"/>
      <c r="BP1981" s="143" t="n"/>
      <c r="BV1981" s="144" t="n"/>
      <c r="DU1981" s="144" t="n"/>
      <c r="DV1981" s="2" t="n"/>
      <c r="DW1981" s="2" t="n"/>
      <c r="DX1981" s="2" t="n"/>
      <c r="DY1981" s="2" t="n"/>
      <c r="DZ1981" s="2" t="n"/>
      <c r="EA1981" s="2" t="n"/>
      <c r="EB1981" s="2" t="n"/>
      <c r="EC1981" s="2" t="n"/>
    </row>
    <row r="1982" ht="6.75" customHeight="1" s="118">
      <c r="A1982" s="2" t="n"/>
      <c r="B1982" s="2" t="n"/>
      <c r="C1982" s="2" t="n"/>
      <c r="D1982" s="2" t="n"/>
      <c r="E1982" s="143" t="n"/>
      <c r="K1982" s="144" t="n"/>
      <c r="L1982" s="143" t="n"/>
      <c r="P1982" s="19" t="n"/>
      <c r="Q1982" s="19" t="n"/>
      <c r="R1982" s="19" t="n"/>
      <c r="S1982" s="19" t="n"/>
      <c r="T1982" s="19" t="n"/>
      <c r="U1982" s="19" t="n"/>
      <c r="V1982" s="19" t="n"/>
      <c r="W1982" s="19" t="n"/>
      <c r="X1982" s="37" t="n"/>
      <c r="Y1982" s="143" t="n"/>
      <c r="BI1982" s="144" t="n"/>
      <c r="BJ1982" s="2" t="n"/>
      <c r="BK1982" s="2" t="n"/>
      <c r="BL1982" s="2" t="n"/>
      <c r="BM1982" s="2" t="n"/>
      <c r="BN1982" s="2" t="n"/>
      <c r="BO1982" s="2" t="n"/>
      <c r="BP1982" s="143" t="n"/>
      <c r="BV1982" s="144" t="n"/>
      <c r="DU1982" s="144" t="n"/>
      <c r="DV1982" s="2" t="n"/>
      <c r="DW1982" s="2" t="n"/>
      <c r="DX1982" s="2" t="n"/>
      <c r="DY1982" s="2" t="n"/>
      <c r="DZ1982" s="2" t="n"/>
      <c r="EA1982" s="2" t="n"/>
      <c r="EB1982" s="2" t="n"/>
      <c r="EC1982" s="2" t="n"/>
    </row>
    <row r="1983" ht="6.75" customHeight="1" s="118">
      <c r="A1983" s="2" t="n"/>
      <c r="B1983" s="2" t="n"/>
      <c r="C1983" s="2" t="n"/>
      <c r="D1983" s="2" t="n"/>
      <c r="E1983" s="143" t="n"/>
      <c r="K1983" s="144" t="n"/>
      <c r="L1983" s="143" t="n"/>
      <c r="P1983" s="180">
        <f>計算!$AW$24</f>
        <v/>
      </c>
      <c r="S1983" s="52" t="inlineStr">
        <is>
          <t>年</t>
        </is>
      </c>
      <c r="U1983" s="181">
        <f>計算!$AX$24</f>
        <v/>
      </c>
      <c r="W1983" s="53" t="inlineStr">
        <is>
          <t>月</t>
        </is>
      </c>
      <c r="X1983" s="144" t="n"/>
      <c r="Y1983" s="143" t="n"/>
      <c r="BI1983" s="144" t="n"/>
      <c r="BJ1983" s="2" t="n"/>
      <c r="BK1983" s="2" t="n"/>
      <c r="BL1983" s="2" t="n"/>
      <c r="BM1983" s="2" t="n"/>
      <c r="BN1983" s="2" t="n"/>
      <c r="BO1983" s="2" t="n"/>
      <c r="BP1983" s="143" t="n"/>
      <c r="BV1983" s="144" t="n"/>
      <c r="DU1983" s="144" t="n"/>
      <c r="DV1983" s="2" t="n"/>
      <c r="DW1983" s="2" t="n"/>
      <c r="DX1983" s="2" t="n"/>
      <c r="DY1983" s="2" t="n"/>
      <c r="DZ1983" s="2" t="n"/>
      <c r="EA1983" s="2" t="n"/>
      <c r="EB1983" s="2" t="n"/>
      <c r="EC1983" s="2" t="n"/>
    </row>
    <row r="1984" ht="6.75" customHeight="1" s="118">
      <c r="A1984" s="2" t="n"/>
      <c r="B1984" s="2" t="n"/>
      <c r="C1984" s="2" t="n"/>
      <c r="D1984" s="2" t="n"/>
      <c r="E1984" s="143" t="n"/>
      <c r="K1984" s="144" t="n"/>
      <c r="L1984" s="49" t="inlineStr">
        <is>
          <t>令和</t>
        </is>
      </c>
      <c r="X1984" s="144" t="n"/>
      <c r="Y1984" s="143" t="n"/>
      <c r="BI1984" s="144" t="n"/>
      <c r="BJ1984" s="2" t="n"/>
      <c r="BK1984" s="2" t="n"/>
      <c r="BL1984" s="2" t="n"/>
      <c r="BM1984" s="2" t="n"/>
      <c r="BN1984" s="2" t="n"/>
      <c r="BO1984" s="2" t="n"/>
      <c r="BP1984" s="143" t="n"/>
      <c r="BV1984" s="144" t="n"/>
      <c r="DU1984" s="144" t="n"/>
      <c r="DV1984" s="2" t="n"/>
      <c r="DW1984" s="2" t="n"/>
      <c r="DX1984" s="2" t="n"/>
      <c r="DY1984" s="2" t="n"/>
      <c r="DZ1984" s="2" t="n"/>
      <c r="EA1984" s="2" t="n"/>
      <c r="EB1984" s="2" t="n"/>
      <c r="EC1984" s="2" t="n"/>
    </row>
    <row r="1985" ht="6.75" customHeight="1" s="118">
      <c r="A1985" s="2" t="n"/>
      <c r="B1985" s="2" t="n"/>
      <c r="C1985" s="2" t="n"/>
      <c r="D1985" s="2" t="n"/>
      <c r="E1985" s="143" t="n"/>
      <c r="K1985" s="144" t="n"/>
      <c r="L1985" s="143" t="n"/>
      <c r="P1985" s="19" t="n"/>
      <c r="Q1985" s="19" t="n"/>
      <c r="R1985" s="19" t="n"/>
      <c r="S1985" s="19" t="n"/>
      <c r="T1985" s="19" t="n"/>
      <c r="U1985" s="19" t="n"/>
      <c r="V1985" s="19" t="n"/>
      <c r="W1985" s="19" t="n"/>
      <c r="X1985" s="37" t="n"/>
      <c r="Y1985" s="143" t="n"/>
      <c r="BI1985" s="144" t="n"/>
      <c r="BJ1985" s="2" t="n"/>
      <c r="BK1985" s="2" t="n"/>
      <c r="BL1985" s="2" t="n"/>
      <c r="BM1985" s="2" t="n"/>
      <c r="BN1985" s="2" t="n"/>
      <c r="BO1985" s="2" t="n"/>
      <c r="BP1985" s="143" t="n"/>
      <c r="BU1985" s="43" t="n"/>
      <c r="BV1985" s="44" t="n"/>
      <c r="DU1985" s="144" t="n"/>
      <c r="DV1985" s="2" t="n"/>
      <c r="DW1985" s="2" t="n"/>
      <c r="DX1985" s="2" t="n"/>
      <c r="DY1985" s="2" t="n"/>
      <c r="DZ1985" s="2" t="n"/>
      <c r="EA1985" s="2" t="n"/>
      <c r="EB1985" s="2" t="n"/>
      <c r="EC1985" s="2" t="n"/>
    </row>
    <row r="1986" ht="4.5" customHeight="1" s="118">
      <c r="A1986" s="2" t="n"/>
      <c r="B1986" s="2" t="n"/>
      <c r="C1986" s="2" t="n"/>
      <c r="D1986" s="2" t="n"/>
      <c r="E1986" s="143" t="n"/>
      <c r="K1986" s="144" t="n"/>
      <c r="L1986" s="147" t="n"/>
      <c r="M1986" s="148" t="n"/>
      <c r="N1986" s="148" t="n"/>
      <c r="O1986" s="148" t="n"/>
      <c r="P1986" s="20" t="n"/>
      <c r="Q1986" s="20" t="n"/>
      <c r="R1986" s="20" t="n"/>
      <c r="S1986" s="20" t="n"/>
      <c r="T1986" s="20" t="n"/>
      <c r="U1986" s="20" t="n"/>
      <c r="V1986" s="20" t="n"/>
      <c r="W1986" s="20" t="n"/>
      <c r="X1986" s="39" t="n"/>
      <c r="Y1986" s="147" t="n"/>
      <c r="Z1986" s="148" t="n"/>
      <c r="AA1986" s="148" t="n"/>
      <c r="AB1986" s="148" t="n"/>
      <c r="AC1986" s="148" t="n"/>
      <c r="AD1986" s="148" t="n"/>
      <c r="AE1986" s="148" t="n"/>
      <c r="AF1986" s="148" t="n"/>
      <c r="AG1986" s="148" t="n"/>
      <c r="AH1986" s="148" t="n"/>
      <c r="AI1986" s="148" t="n"/>
      <c r="AJ1986" s="148" t="n"/>
      <c r="AK1986" s="148" t="n"/>
      <c r="AL1986" s="148" t="n"/>
      <c r="AM1986" s="148" t="n"/>
      <c r="AN1986" s="148" t="n"/>
      <c r="AO1986" s="148" t="n"/>
      <c r="AP1986" s="148" t="n"/>
      <c r="AQ1986" s="148" t="n"/>
      <c r="AR1986" s="148" t="n"/>
      <c r="AS1986" s="148" t="n"/>
      <c r="AT1986" s="148" t="n"/>
      <c r="AU1986" s="148" t="n"/>
      <c r="AV1986" s="148" t="n"/>
      <c r="AW1986" s="148" t="n"/>
      <c r="AX1986" s="148" t="n"/>
      <c r="AY1986" s="148" t="n"/>
      <c r="AZ1986" s="148" t="n"/>
      <c r="BA1986" s="148" t="n"/>
      <c r="BB1986" s="148" t="n"/>
      <c r="BC1986" s="148" t="n"/>
      <c r="BD1986" s="148" t="n"/>
      <c r="BE1986" s="148" t="n"/>
      <c r="BF1986" s="148" t="n"/>
      <c r="BG1986" s="148" t="n"/>
      <c r="BH1986" s="148" t="n"/>
      <c r="BI1986" s="149" t="n"/>
      <c r="BJ1986" s="2" t="n"/>
      <c r="BK1986" s="2" t="n"/>
      <c r="BL1986" s="2" t="n"/>
      <c r="BM1986" s="2" t="n"/>
      <c r="BN1986" s="2" t="n"/>
      <c r="BO1986" s="2" t="n"/>
      <c r="BP1986" s="147" t="n"/>
      <c r="BQ1986" s="148" t="n"/>
      <c r="BR1986" s="148" t="n"/>
      <c r="BS1986" s="148" t="n"/>
      <c r="BT1986" s="148" t="n"/>
      <c r="BU1986" s="42" t="n"/>
      <c r="BV1986" s="45" t="n"/>
      <c r="BW1986" s="148" t="n"/>
      <c r="BX1986" s="148" t="n"/>
      <c r="BY1986" s="148" t="n"/>
      <c r="BZ1986" s="148" t="n"/>
      <c r="CA1986" s="148" t="n"/>
      <c r="CB1986" s="148" t="n"/>
      <c r="CC1986" s="148" t="n"/>
      <c r="CD1986" s="148" t="n"/>
      <c r="CE1986" s="148" t="n"/>
      <c r="CF1986" s="148" t="n"/>
      <c r="CG1986" s="148" t="n"/>
      <c r="CH1986" s="148" t="n"/>
      <c r="CI1986" s="148" t="n"/>
      <c r="CJ1986" s="148" t="n"/>
      <c r="CK1986" s="148" t="n"/>
      <c r="CL1986" s="148" t="n"/>
      <c r="CM1986" s="148" t="n"/>
      <c r="CN1986" s="148" t="n"/>
      <c r="CO1986" s="148" t="n"/>
      <c r="CP1986" s="148" t="n"/>
      <c r="CQ1986" s="148" t="n"/>
      <c r="CR1986" s="148" t="n"/>
      <c r="CS1986" s="148" t="n"/>
      <c r="CT1986" s="148" t="n"/>
      <c r="CU1986" s="148" t="n"/>
      <c r="CV1986" s="148" t="n"/>
      <c r="CW1986" s="148" t="n"/>
      <c r="CX1986" s="148" t="n"/>
      <c r="CY1986" s="148" t="n"/>
      <c r="CZ1986" s="148" t="n"/>
      <c r="DA1986" s="148" t="n"/>
      <c r="DB1986" s="148" t="n"/>
      <c r="DC1986" s="148" t="n"/>
      <c r="DD1986" s="148" t="n"/>
      <c r="DE1986" s="148" t="n"/>
      <c r="DF1986" s="148" t="n"/>
      <c r="DG1986" s="148" t="n"/>
      <c r="DH1986" s="148" t="n"/>
      <c r="DI1986" s="148" t="n"/>
      <c r="DJ1986" s="148" t="n"/>
      <c r="DK1986" s="148" t="n"/>
      <c r="DL1986" s="148" t="n"/>
      <c r="DM1986" s="148" t="n"/>
      <c r="DN1986" s="148" t="n"/>
      <c r="DO1986" s="148" t="n"/>
      <c r="DP1986" s="148" t="n"/>
      <c r="DQ1986" s="148" t="n"/>
      <c r="DR1986" s="148" t="n"/>
      <c r="DS1986" s="148" t="n"/>
      <c r="DT1986" s="148" t="n"/>
      <c r="DU1986" s="149" t="n"/>
      <c r="DV1986" s="2" t="n"/>
      <c r="DW1986" s="2" t="n"/>
      <c r="DX1986" s="2" t="n"/>
      <c r="DY1986" s="2" t="n"/>
      <c r="DZ1986" s="2" t="n"/>
      <c r="EA1986" s="2" t="n"/>
      <c r="EB1986" s="2" t="n"/>
      <c r="EC1986" s="2" t="n"/>
    </row>
    <row r="1987" ht="6.75" customHeight="1" s="118">
      <c r="A1987" s="2" t="n"/>
      <c r="B1987" s="2" t="n"/>
      <c r="C1987" s="2" t="n"/>
      <c r="D1987" s="2" t="n"/>
      <c r="E1987" s="143" t="n"/>
      <c r="K1987" s="144" t="n"/>
      <c r="L1987" s="54" t="inlineStr">
        <is>
          <t>平成</t>
        </is>
      </c>
      <c r="M1987" s="140" t="n"/>
      <c r="N1987" s="140" t="n"/>
      <c r="O1987" s="140"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39" t="inlineStr">
        <is>
          <t>備　考</t>
        </is>
      </c>
      <c r="BQ1987" s="140" t="n"/>
      <c r="BR1987" s="140" t="n"/>
      <c r="BS1987" s="140" t="n"/>
      <c r="BT1987" s="140" t="n"/>
      <c r="BU1987" s="140" t="n"/>
      <c r="BV1987" s="141" t="n"/>
      <c r="BW1987" s="177">
        <f>計算!$AS$24</f>
        <v/>
      </c>
      <c r="BX1987" s="140" t="n"/>
      <c r="BY1987" s="140" t="n"/>
      <c r="BZ1987" s="140" t="n"/>
      <c r="CA1987" s="140" t="n"/>
      <c r="CB1987" s="140" t="n"/>
      <c r="CC1987" s="140" t="n"/>
      <c r="CD1987" s="140" t="n"/>
      <c r="CE1987" s="140" t="n"/>
      <c r="CF1987" s="140" t="n"/>
      <c r="CG1987" s="140" t="n"/>
      <c r="CH1987" s="140" t="n"/>
      <c r="CI1987" s="140" t="n"/>
      <c r="CJ1987" s="140" t="n"/>
      <c r="CK1987" s="140" t="n"/>
      <c r="CL1987" s="140" t="n"/>
      <c r="CM1987" s="140" t="n"/>
      <c r="CN1987" s="140" t="n"/>
      <c r="CO1987" s="140" t="n"/>
      <c r="CP1987" s="140" t="n"/>
      <c r="CQ1987" s="140" t="n"/>
      <c r="CR1987" s="140" t="n"/>
      <c r="CS1987" s="140" t="n"/>
      <c r="CT1987" s="140" t="n"/>
      <c r="CU1987" s="140" t="n"/>
      <c r="CV1987" s="140" t="n"/>
      <c r="CW1987" s="140" t="n"/>
      <c r="CX1987" s="140" t="n"/>
      <c r="CY1987" s="140" t="n"/>
      <c r="CZ1987" s="140" t="n"/>
      <c r="DA1987" s="140" t="n"/>
      <c r="DB1987" s="140" t="n"/>
      <c r="DC1987" s="140" t="n"/>
      <c r="DD1987" s="140" t="n"/>
      <c r="DE1987" s="140" t="n"/>
      <c r="DF1987" s="140" t="n"/>
      <c r="DG1987" s="140" t="n"/>
      <c r="DH1987" s="140" t="n"/>
      <c r="DI1987" s="140" t="n"/>
      <c r="DJ1987" s="140" t="n"/>
      <c r="DK1987" s="140" t="n"/>
      <c r="DL1987" s="140" t="n"/>
      <c r="DM1987" s="140" t="n"/>
      <c r="DN1987" s="140" t="n"/>
      <c r="DO1987" s="140" t="n"/>
      <c r="DP1987" s="140" t="n"/>
      <c r="DQ1987" s="140" t="n"/>
      <c r="DR1987" s="140" t="n"/>
      <c r="DS1987" s="140" t="n"/>
      <c r="DT1987" s="140" t="n"/>
      <c r="DU1987" s="141" t="n"/>
      <c r="DV1987" s="2" t="n"/>
      <c r="DW1987" s="2" t="n"/>
      <c r="DX1987" s="2" t="n"/>
      <c r="DY1987" s="2" t="n"/>
      <c r="DZ1987" s="2" t="n"/>
      <c r="EA1987" s="2" t="n"/>
      <c r="EB1987" s="2" t="n"/>
      <c r="EC1987" s="2" t="n"/>
    </row>
    <row r="1988" ht="6.75" customHeight="1" s="118">
      <c r="A1988" s="2" t="n"/>
      <c r="B1988" s="2" t="n"/>
      <c r="C1988" s="2" t="n"/>
      <c r="D1988" s="2" t="n"/>
      <c r="E1988" s="143" t="n"/>
      <c r="K1988" s="144" t="n"/>
      <c r="L1988" s="143"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43" t="n"/>
      <c r="BV1988" s="144" t="n"/>
      <c r="DU1988" s="144" t="n"/>
      <c r="DV1988" s="2" t="n"/>
      <c r="DW1988" s="2" t="n"/>
      <c r="DX1988" s="2" t="n"/>
      <c r="DY1988" s="2" t="n"/>
      <c r="DZ1988" s="2" t="n"/>
      <c r="EA1988" s="2" t="n"/>
      <c r="EB1988" s="2" t="n"/>
      <c r="EC1988" s="2" t="n"/>
    </row>
    <row r="1989" ht="6.75" customHeight="1" s="118">
      <c r="A1989" s="2" t="n"/>
      <c r="B1989" s="2" t="n"/>
      <c r="C1989" s="2" t="n"/>
      <c r="D1989" s="2" t="n"/>
      <c r="E1989" s="143" t="n"/>
      <c r="K1989" s="144" t="n"/>
      <c r="L1989" s="143" t="n"/>
      <c r="P1989" s="19" t="n"/>
      <c r="Q1989" s="19" t="n"/>
      <c r="R1989" s="19" t="n"/>
      <c r="S1989" s="52" t="inlineStr">
        <is>
          <t>年</t>
        </is>
      </c>
      <c r="U1989" s="11" t="n"/>
      <c r="V1989" s="11" t="n"/>
      <c r="W1989" s="53" t="inlineStr">
        <is>
          <t>月</t>
        </is>
      </c>
      <c r="X1989" s="144"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43" t="n"/>
      <c r="BV1989" s="144" t="n"/>
      <c r="DU1989" s="144" t="n"/>
      <c r="DV1989" s="2" t="n"/>
      <c r="DW1989" s="2" t="n"/>
      <c r="DX1989" s="2" t="n"/>
      <c r="DY1989" s="2" t="n"/>
      <c r="DZ1989" s="2" t="n"/>
      <c r="EA1989" s="2" t="n"/>
      <c r="EB1989" s="2" t="n"/>
      <c r="EC1989" s="2" t="n"/>
    </row>
    <row r="1990" ht="6.75" customHeight="1" s="118">
      <c r="A1990" s="2" t="n"/>
      <c r="B1990" s="2" t="n"/>
      <c r="C1990" s="2" t="n"/>
      <c r="D1990" s="2" t="n"/>
      <c r="E1990" s="143" t="n"/>
      <c r="K1990" s="144" t="n"/>
      <c r="L1990" s="49" t="inlineStr">
        <is>
          <t>令和</t>
        </is>
      </c>
      <c r="P1990" s="19" t="n"/>
      <c r="Q1990" s="19" t="n"/>
      <c r="R1990" s="19" t="n"/>
      <c r="U1990" s="11" t="n"/>
      <c r="V1990" s="11" t="n"/>
      <c r="X1990" s="144"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43" t="n"/>
      <c r="BV1990" s="144" t="n"/>
      <c r="DU1990" s="144" t="n"/>
      <c r="DV1990" s="2" t="n"/>
      <c r="DW1990" s="2" t="n"/>
      <c r="DX1990" s="2" t="n"/>
      <c r="DY1990" s="2" t="n"/>
      <c r="DZ1990" s="2" t="n"/>
      <c r="EA1990" s="2" t="n"/>
      <c r="EB1990" s="2" t="n"/>
      <c r="EC1990" s="2" t="n"/>
    </row>
    <row r="1991" ht="6.75" customHeight="1" s="118">
      <c r="A1991" s="2" t="n"/>
      <c r="B1991" s="2" t="n"/>
      <c r="C1991" s="2" t="n"/>
      <c r="D1991" s="2" t="n"/>
      <c r="E1991" s="143" t="n"/>
      <c r="K1991" s="144" t="n"/>
      <c r="L1991" s="143"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43" t="n"/>
      <c r="BV1991" s="144" t="n"/>
      <c r="DU1991" s="144" t="n"/>
      <c r="DV1991" s="2" t="n"/>
      <c r="DW1991" s="2" t="n"/>
      <c r="DX1991" s="2" t="n"/>
      <c r="DY1991" s="2" t="n"/>
      <c r="DZ1991" s="2" t="n"/>
      <c r="EA1991" s="2" t="n"/>
      <c r="EB1991" s="2" t="n"/>
      <c r="EC1991" s="2" t="n"/>
    </row>
    <row r="1992" ht="3.75" customHeight="1" s="118">
      <c r="A1992" s="2" t="n"/>
      <c r="B1992" s="2" t="n"/>
      <c r="C1992" s="2" t="n"/>
      <c r="D1992" s="2" t="n"/>
      <c r="E1992" s="143" t="n"/>
      <c r="K1992" s="144" t="n"/>
      <c r="L1992" s="147" t="n"/>
      <c r="M1992" s="148" t="n"/>
      <c r="N1992" s="148" t="n"/>
      <c r="O1992" s="148"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43" t="n"/>
      <c r="BV1992" s="144" t="n"/>
      <c r="DU1992" s="144" t="n"/>
      <c r="DV1992" s="2" t="n"/>
      <c r="DW1992" s="2" t="n"/>
      <c r="DX1992" s="2" t="n"/>
      <c r="DY1992" s="2" t="n"/>
      <c r="DZ1992" s="2" t="n"/>
      <c r="EA1992" s="2" t="n"/>
      <c r="EB1992" s="2" t="n"/>
      <c r="EC1992" s="2" t="n"/>
    </row>
    <row r="1993" ht="6.75" customHeight="1" s="118">
      <c r="A1993" s="2" t="n"/>
      <c r="B1993" s="2" t="n"/>
      <c r="C1993" s="2" t="n"/>
      <c r="D1993" s="2" t="n"/>
      <c r="E1993" s="143" t="n"/>
      <c r="K1993" s="144" t="n"/>
      <c r="L1993" s="54" t="inlineStr">
        <is>
          <t>平成</t>
        </is>
      </c>
      <c r="M1993" s="140" t="n"/>
      <c r="N1993" s="140" t="n"/>
      <c r="O1993" s="140"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43" t="n"/>
      <c r="BV1993" s="144" t="n"/>
      <c r="DU1993" s="144" t="n"/>
      <c r="DV1993" s="2" t="n"/>
      <c r="DW1993" s="2" t="n"/>
      <c r="DX1993" s="2" t="n"/>
      <c r="DY1993" s="2" t="n"/>
      <c r="DZ1993" s="2" t="n"/>
      <c r="EA1993" s="2" t="n"/>
      <c r="EB1993" s="2" t="n"/>
      <c r="EC1993" s="2" t="n"/>
    </row>
    <row r="1994" ht="6.75" customHeight="1" s="118">
      <c r="A1994" s="2" t="n"/>
      <c r="B1994" s="2" t="n"/>
      <c r="C1994" s="2" t="n"/>
      <c r="D1994" s="2" t="n"/>
      <c r="E1994" s="143" t="n"/>
      <c r="K1994" s="144" t="n"/>
      <c r="L1994" s="143"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43" t="n"/>
      <c r="BV1994" s="144" t="n"/>
      <c r="DU1994" s="144" t="n"/>
      <c r="DV1994" s="2" t="n"/>
      <c r="DW1994" s="2" t="n"/>
      <c r="DX1994" s="2" t="n"/>
      <c r="DY1994" s="2" t="n"/>
      <c r="DZ1994" s="2" t="n"/>
      <c r="EA1994" s="2" t="n"/>
      <c r="EB1994" s="2" t="n"/>
      <c r="EC1994" s="2" t="n"/>
    </row>
    <row r="1995" ht="6.75" customHeight="1" s="118">
      <c r="A1995" s="2" t="n"/>
      <c r="B1995" s="2" t="n"/>
      <c r="C1995" s="2" t="n"/>
      <c r="D1995" s="2" t="n"/>
      <c r="E1995" s="143" t="n"/>
      <c r="K1995" s="144" t="n"/>
      <c r="L1995" s="143" t="n"/>
      <c r="P1995" s="19" t="n"/>
      <c r="Q1995" s="19" t="n"/>
      <c r="R1995" s="19" t="n"/>
      <c r="S1995" s="52" t="inlineStr">
        <is>
          <t>年</t>
        </is>
      </c>
      <c r="U1995" s="11" t="n"/>
      <c r="V1995" s="11" t="n"/>
      <c r="W1995" s="53" t="inlineStr">
        <is>
          <t>月</t>
        </is>
      </c>
      <c r="X1995" s="144"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43" t="n"/>
      <c r="BV1995" s="144" t="n"/>
      <c r="DU1995" s="144" t="n"/>
      <c r="DV1995" s="2" t="n"/>
      <c r="DW1995" s="2" t="n"/>
      <c r="DX1995" s="2" t="n"/>
      <c r="DY1995" s="2" t="n"/>
      <c r="DZ1995" s="2" t="n"/>
      <c r="EA1995" s="2" t="n"/>
      <c r="EB1995" s="2" t="n"/>
      <c r="EC1995" s="2" t="n"/>
    </row>
    <row r="1996" ht="6.75" customHeight="1" s="118">
      <c r="A1996" s="2" t="n"/>
      <c r="B1996" s="2" t="n"/>
      <c r="C1996" s="2" t="n"/>
      <c r="D1996" s="2" t="n"/>
      <c r="E1996" s="143" t="n"/>
      <c r="K1996" s="144" t="n"/>
      <c r="L1996" s="49" t="inlineStr">
        <is>
          <t>令和</t>
        </is>
      </c>
      <c r="P1996" s="19" t="n"/>
      <c r="Q1996" s="19" t="n"/>
      <c r="R1996" s="19" t="n"/>
      <c r="U1996" s="11" t="n"/>
      <c r="V1996" s="11" t="n"/>
      <c r="X1996" s="144"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43" t="n"/>
      <c r="BV1996" s="144" t="n"/>
      <c r="DU1996" s="144" t="n"/>
      <c r="DV1996" s="2" t="n"/>
      <c r="DW1996" s="2" t="n"/>
      <c r="DX1996" s="2" t="n"/>
      <c r="DY1996" s="2" t="n"/>
      <c r="DZ1996" s="2" t="n"/>
      <c r="EA1996" s="2" t="n"/>
      <c r="EB1996" s="2" t="n"/>
      <c r="EC1996" s="2" t="n"/>
    </row>
    <row r="1997" ht="6.75" customHeight="1" s="118">
      <c r="A1997" s="2" t="n"/>
      <c r="B1997" s="2" t="n"/>
      <c r="C1997" s="2" t="n"/>
      <c r="D1997" s="2" t="n"/>
      <c r="E1997" s="143" t="n"/>
      <c r="K1997" s="144" t="n"/>
      <c r="L1997" s="143"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43" t="n"/>
      <c r="BV1997" s="144" t="n"/>
      <c r="DU1997" s="144" t="n"/>
      <c r="DV1997" s="2" t="n"/>
      <c r="DW1997" s="2" t="n"/>
      <c r="DX1997" s="2" t="n"/>
      <c r="DY1997" s="2" t="n"/>
      <c r="DZ1997" s="2" t="n"/>
      <c r="EA1997" s="2" t="n"/>
      <c r="EB1997" s="2" t="n"/>
      <c r="EC1997" s="2" t="n"/>
    </row>
    <row r="1998" ht="6.75" customHeight="1" s="118">
      <c r="A1998" s="2" t="n"/>
      <c r="B1998" s="2" t="n"/>
      <c r="C1998" s="2" t="n"/>
      <c r="D1998" s="2" t="n"/>
      <c r="E1998" s="147" t="n"/>
      <c r="F1998" s="148" t="n"/>
      <c r="G1998" s="148" t="n"/>
      <c r="H1998" s="148" t="n"/>
      <c r="I1998" s="148" t="n"/>
      <c r="J1998" s="148" t="n"/>
      <c r="K1998" s="149" t="n"/>
      <c r="L1998" s="147" t="n"/>
      <c r="M1998" s="148" t="n"/>
      <c r="N1998" s="148" t="n"/>
      <c r="O1998" s="148"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47" t="n"/>
      <c r="BQ1998" s="148" t="n"/>
      <c r="BR1998" s="148" t="n"/>
      <c r="BS1998" s="148" t="n"/>
      <c r="BT1998" s="148" t="n"/>
      <c r="BU1998" s="148" t="n"/>
      <c r="BV1998" s="149" t="n"/>
      <c r="BW1998" s="148" t="n"/>
      <c r="BX1998" s="148" t="n"/>
      <c r="BY1998" s="148" t="n"/>
      <c r="BZ1998" s="148" t="n"/>
      <c r="CA1998" s="148" t="n"/>
      <c r="CB1998" s="148" t="n"/>
      <c r="CC1998" s="148" t="n"/>
      <c r="CD1998" s="148" t="n"/>
      <c r="CE1998" s="148" t="n"/>
      <c r="CF1998" s="148" t="n"/>
      <c r="CG1998" s="148" t="n"/>
      <c r="CH1998" s="148" t="n"/>
      <c r="CI1998" s="148" t="n"/>
      <c r="CJ1998" s="148" t="n"/>
      <c r="CK1998" s="148" t="n"/>
      <c r="CL1998" s="148" t="n"/>
      <c r="CM1998" s="148" t="n"/>
      <c r="CN1998" s="148" t="n"/>
      <c r="CO1998" s="148" t="n"/>
      <c r="CP1998" s="148" t="n"/>
      <c r="CQ1998" s="148" t="n"/>
      <c r="CR1998" s="148" t="n"/>
      <c r="CS1998" s="148" t="n"/>
      <c r="CT1998" s="148" t="n"/>
      <c r="CU1998" s="148" t="n"/>
      <c r="CV1998" s="148" t="n"/>
      <c r="CW1998" s="148" t="n"/>
      <c r="CX1998" s="148" t="n"/>
      <c r="CY1998" s="148" t="n"/>
      <c r="CZ1998" s="148" t="n"/>
      <c r="DA1998" s="148" t="n"/>
      <c r="DB1998" s="148" t="n"/>
      <c r="DC1998" s="148" t="n"/>
      <c r="DD1998" s="148" t="n"/>
      <c r="DE1998" s="148" t="n"/>
      <c r="DF1998" s="148" t="n"/>
      <c r="DG1998" s="148" t="n"/>
      <c r="DH1998" s="148" t="n"/>
      <c r="DI1998" s="148" t="n"/>
      <c r="DJ1998" s="148" t="n"/>
      <c r="DK1998" s="148" t="n"/>
      <c r="DL1998" s="148" t="n"/>
      <c r="DM1998" s="148" t="n"/>
      <c r="DN1998" s="148" t="n"/>
      <c r="DO1998" s="148" t="n"/>
      <c r="DP1998" s="148" t="n"/>
      <c r="DQ1998" s="148" t="n"/>
      <c r="DR1998" s="148" t="n"/>
      <c r="DS1998" s="148" t="n"/>
      <c r="DT1998" s="148" t="n"/>
      <c r="DU1998" s="149"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39" t="inlineStr">
        <is>
          <t xml:space="preserve">資 　格  等      </t>
        </is>
      </c>
      <c r="BQ2007" s="140" t="n"/>
      <c r="BR2007" s="140" t="n"/>
      <c r="BS2007" s="140" t="n"/>
      <c r="BT2007" s="140" t="n"/>
      <c r="BU2007" s="140" t="n"/>
      <c r="BV2007" s="141" t="n"/>
      <c r="BW2007" s="142" t="inlineStr">
        <is>
          <t>取  得  年  月</t>
        </is>
      </c>
      <c r="BX2007" s="140" t="n"/>
      <c r="BY2007" s="140" t="n"/>
      <c r="BZ2007" s="140" t="n"/>
      <c r="CA2007" s="140" t="n"/>
      <c r="CB2007" s="140" t="n"/>
      <c r="CC2007" s="140" t="n"/>
      <c r="CD2007" s="140" t="n"/>
      <c r="CE2007" s="140" t="n"/>
      <c r="CF2007" s="140" t="n"/>
      <c r="CG2007" s="141" t="n"/>
      <c r="CH2007" s="142" t="inlineStr">
        <is>
          <t>資       格       等       の       名       称</t>
        </is>
      </c>
      <c r="CI2007" s="140" t="n"/>
      <c r="CJ2007" s="140" t="n"/>
      <c r="CK2007" s="140" t="n"/>
      <c r="CL2007" s="140" t="n"/>
      <c r="CM2007" s="140" t="n"/>
      <c r="CN2007" s="140" t="n"/>
      <c r="CO2007" s="140" t="n"/>
      <c r="CP2007" s="140" t="n"/>
      <c r="CQ2007" s="140" t="n"/>
      <c r="CR2007" s="140" t="n"/>
      <c r="CS2007" s="140" t="n"/>
      <c r="CT2007" s="140" t="n"/>
      <c r="CU2007" s="140" t="n"/>
      <c r="CV2007" s="140" t="n"/>
      <c r="CW2007" s="140" t="n"/>
      <c r="CX2007" s="140" t="n"/>
      <c r="CY2007" s="140" t="n"/>
      <c r="CZ2007" s="140" t="n"/>
      <c r="DA2007" s="140" t="n"/>
      <c r="DB2007" s="140" t="n"/>
      <c r="DC2007" s="140" t="n"/>
      <c r="DD2007" s="140" t="n"/>
      <c r="DE2007" s="140" t="n"/>
      <c r="DF2007" s="140" t="n"/>
      <c r="DG2007" s="140" t="n"/>
      <c r="DH2007" s="140" t="n"/>
      <c r="DI2007" s="140" t="n"/>
      <c r="DJ2007" s="140" t="n"/>
      <c r="DK2007" s="140" t="n"/>
      <c r="DL2007" s="140" t="n"/>
      <c r="DM2007" s="140" t="n"/>
      <c r="DN2007" s="140" t="n"/>
      <c r="DO2007" s="140" t="n"/>
      <c r="DP2007" s="140" t="n"/>
      <c r="DQ2007" s="140" t="n"/>
      <c r="DR2007" s="140" t="n"/>
      <c r="DS2007" s="140" t="n"/>
      <c r="DT2007" s="140" t="n"/>
      <c r="DU2007" s="141"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43" t="n"/>
      <c r="BV2008" s="144" t="n"/>
      <c r="BW2008" s="143" t="n"/>
      <c r="CG2008" s="144" t="n"/>
      <c r="CH2008" s="143" t="n"/>
      <c r="DU2008" s="144"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43" t="n"/>
      <c r="BV2009" s="144" t="n"/>
      <c r="BW2009" s="143" t="n"/>
      <c r="CG2009" s="144" t="n"/>
      <c r="CH2009" s="143" t="n"/>
      <c r="DU2009" s="144"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45">
        <f>IF(計算!$B$25="","",IF(N(設定!$B$3)=0,"",YEAR(設定!$B$3)-2018))&amp;""</f>
        <v/>
      </c>
      <c r="AG2010" s="95" t="inlineStr">
        <is>
          <t>年</t>
        </is>
      </c>
      <c r="AI2010" s="145">
        <f>IF(計算!$B$25="","",IF(N(設定!$B$3)=0,"",MONTH(設定!$B$3)))&amp;""</f>
        <v/>
      </c>
      <c r="AL2010" s="95" t="inlineStr">
        <is>
          <t>月</t>
        </is>
      </c>
      <c r="AN2010" s="146">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43" t="n"/>
      <c r="BV2010" s="144" t="n"/>
      <c r="BW2010" s="147" t="n"/>
      <c r="BX2010" s="148" t="n"/>
      <c r="BY2010" s="148" t="n"/>
      <c r="BZ2010" s="148" t="n"/>
      <c r="CA2010" s="148" t="n"/>
      <c r="CB2010" s="148" t="n"/>
      <c r="CC2010" s="148" t="n"/>
      <c r="CD2010" s="148" t="n"/>
      <c r="CE2010" s="148" t="n"/>
      <c r="CF2010" s="148" t="n"/>
      <c r="CG2010" s="149" t="n"/>
      <c r="CH2010" s="147" t="n"/>
      <c r="CI2010" s="148" t="n"/>
      <c r="CJ2010" s="148" t="n"/>
      <c r="CK2010" s="148" t="n"/>
      <c r="CL2010" s="148" t="n"/>
      <c r="CM2010" s="148" t="n"/>
      <c r="CN2010" s="148" t="n"/>
      <c r="CO2010" s="148" t="n"/>
      <c r="CP2010" s="148" t="n"/>
      <c r="CQ2010" s="148" t="n"/>
      <c r="CR2010" s="148" t="n"/>
      <c r="CS2010" s="148" t="n"/>
      <c r="CT2010" s="148" t="n"/>
      <c r="CU2010" s="148" t="n"/>
      <c r="CV2010" s="148" t="n"/>
      <c r="CW2010" s="148" t="n"/>
      <c r="CX2010" s="148" t="n"/>
      <c r="CY2010" s="148" t="n"/>
      <c r="CZ2010" s="148" t="n"/>
      <c r="DA2010" s="148" t="n"/>
      <c r="DB2010" s="148" t="n"/>
      <c r="DC2010" s="148" t="n"/>
      <c r="DD2010" s="148" t="n"/>
      <c r="DE2010" s="148" t="n"/>
      <c r="DF2010" s="148" t="n"/>
      <c r="DG2010" s="148" t="n"/>
      <c r="DH2010" s="148" t="n"/>
      <c r="DI2010" s="148" t="n"/>
      <c r="DJ2010" s="148" t="n"/>
      <c r="DK2010" s="148" t="n"/>
      <c r="DL2010" s="148" t="n"/>
      <c r="DM2010" s="148" t="n"/>
      <c r="DN2010" s="148" t="n"/>
      <c r="DO2010" s="148" t="n"/>
      <c r="DP2010" s="148" t="n"/>
      <c r="DQ2010" s="148" t="n"/>
      <c r="DR2010" s="148" t="n"/>
      <c r="DS2010" s="148" t="n"/>
      <c r="DT2010" s="148" t="n"/>
      <c r="DU2010" s="149"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43" t="n"/>
      <c r="BV2011" s="144" t="n"/>
      <c r="BW2011" s="150">
        <f>計算!$BD$25</f>
        <v/>
      </c>
      <c r="CG2011" s="144" t="n"/>
      <c r="CH2011" s="151">
        <f>計算!$BE$25</f>
        <v/>
      </c>
      <c r="DU2011" s="144"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48" t="n"/>
      <c r="AA2012" s="148" t="n"/>
      <c r="AB2012" s="148" t="n"/>
      <c r="AC2012" s="148" t="n"/>
      <c r="AD2012" s="148" t="n"/>
      <c r="AE2012" s="148" t="n"/>
      <c r="AF2012" s="148" t="n"/>
      <c r="AG2012" s="148" t="n"/>
      <c r="AH2012" s="148" t="n"/>
      <c r="AI2012" s="148" t="n"/>
      <c r="AJ2012" s="148" t="n"/>
      <c r="AK2012" s="148" t="n"/>
      <c r="AL2012" s="148" t="n"/>
      <c r="AM2012" s="148" t="n"/>
      <c r="AN2012" s="148" t="n"/>
      <c r="AO2012" s="148" t="n"/>
      <c r="AP2012" s="148" t="n"/>
      <c r="AQ2012" s="148" t="n"/>
      <c r="AR2012" s="148" t="n"/>
      <c r="AS2012" s="148" t="n"/>
      <c r="AT2012" s="148" t="n"/>
      <c r="AU2012" s="12" t="n"/>
      <c r="AV2012" s="7" t="n"/>
      <c r="BI2012" s="8" t="n"/>
      <c r="BJ2012" s="7" t="n"/>
      <c r="BK2012" s="2" t="n"/>
      <c r="BL2012" s="2" t="n"/>
      <c r="BM2012" s="2" t="n"/>
      <c r="BN2012" s="2" t="n"/>
      <c r="BO2012" s="2" t="n"/>
      <c r="BP2012" s="143" t="n"/>
      <c r="BV2012" s="144" t="n"/>
      <c r="BW2012" s="143" t="n"/>
      <c r="CG2012" s="144" t="n"/>
      <c r="DU2012" s="144" t="n"/>
      <c r="DV2012" s="2" t="n"/>
      <c r="DW2012" s="2" t="n"/>
      <c r="DX2012" s="2" t="n"/>
      <c r="DY2012" s="2" t="n"/>
      <c r="DZ2012" s="2" t="n"/>
      <c r="EA2012" s="2" t="n"/>
      <c r="EB2012" s="2" t="n"/>
      <c r="EC2012" s="2" t="n"/>
    </row>
    <row r="2013" ht="6.75" customHeight="1" s="118">
      <c r="A2013" s="2" t="n"/>
      <c r="B2013" s="2" t="n"/>
      <c r="C2013" s="2" t="n"/>
      <c r="D2013" s="2" t="n"/>
      <c r="E2013" s="142" t="inlineStr">
        <is>
          <t>ふ り が な</t>
        </is>
      </c>
      <c r="F2013" s="140" t="n"/>
      <c r="G2013" s="140" t="n"/>
      <c r="H2013" s="140" t="n"/>
      <c r="I2013" s="140" t="n"/>
      <c r="J2013" s="140" t="n"/>
      <c r="K2013" s="141" t="n"/>
      <c r="L2013" s="152">
        <f>計算!$C$25</f>
        <v/>
      </c>
      <c r="M2013" s="140" t="n"/>
      <c r="N2013" s="140" t="n"/>
      <c r="O2013" s="140" t="n"/>
      <c r="P2013" s="140" t="n"/>
      <c r="Q2013" s="140" t="n"/>
      <c r="R2013" s="140" t="n"/>
      <c r="S2013" s="140" t="n"/>
      <c r="T2013" s="140" t="n"/>
      <c r="U2013" s="140" t="n"/>
      <c r="V2013" s="140" t="n"/>
      <c r="W2013" s="140" t="n"/>
      <c r="X2013" s="140" t="n"/>
      <c r="Y2013" s="140" t="n"/>
      <c r="Z2013" s="140" t="n"/>
      <c r="AA2013" s="140" t="n"/>
      <c r="AB2013" s="140" t="n"/>
      <c r="AC2013" s="140" t="n"/>
      <c r="AD2013" s="140" t="n"/>
      <c r="AE2013" s="140" t="n"/>
      <c r="AF2013" s="140" t="n"/>
      <c r="AG2013" s="140" t="n"/>
      <c r="AH2013" s="140" t="n"/>
      <c r="AI2013" s="140" t="n"/>
      <c r="AJ2013" s="140" t="n"/>
      <c r="AK2013" s="140" t="n"/>
      <c r="AL2013" s="140" t="n"/>
      <c r="AM2013" s="140" t="n"/>
      <c r="AN2013" s="140" t="n"/>
      <c r="AO2013" s="140" t="n"/>
      <c r="AP2013" s="140" t="n"/>
      <c r="AQ2013" s="140" t="n"/>
      <c r="AR2013" s="140" t="n"/>
      <c r="AS2013" s="140" t="n"/>
      <c r="AT2013" s="141"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43" t="n"/>
      <c r="BV2013" s="144" t="n"/>
      <c r="BW2013" s="143" t="n"/>
      <c r="CG2013" s="144" t="n"/>
      <c r="DU2013" s="144" t="n"/>
      <c r="DV2013" s="2" t="n"/>
      <c r="DW2013" s="2" t="n"/>
      <c r="DX2013" s="2" t="n"/>
      <c r="DY2013" s="2" t="n"/>
      <c r="DZ2013" s="2" t="n"/>
      <c r="EA2013" s="2" t="n"/>
      <c r="EB2013" s="2" t="n"/>
      <c r="EC2013" s="2" t="n"/>
    </row>
    <row r="2014" ht="6.75" customHeight="1" s="118">
      <c r="A2014" s="2" t="n"/>
      <c r="B2014" s="2" t="n"/>
      <c r="C2014" s="2" t="n"/>
      <c r="D2014" s="2" t="n"/>
      <c r="E2014" s="143" t="n"/>
      <c r="K2014" s="144" t="n"/>
      <c r="AT2014" s="144"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43" t="n"/>
      <c r="BV2014" s="144" t="n"/>
      <c r="BW2014" s="143" t="n"/>
      <c r="CG2014" s="144" t="n"/>
      <c r="DU2014" s="144" t="n"/>
      <c r="DV2014" s="2" t="n"/>
      <c r="DW2014" s="2" t="n"/>
      <c r="DX2014" s="2" t="n"/>
      <c r="DY2014" s="2" t="n"/>
      <c r="DZ2014" s="2" t="n"/>
      <c r="EA2014" s="2" t="n"/>
      <c r="EB2014" s="2" t="n"/>
      <c r="EC2014" s="2" t="n"/>
    </row>
    <row r="2015" ht="6.75" customHeight="1" s="118">
      <c r="A2015" s="2" t="n"/>
      <c r="B2015" s="2" t="n"/>
      <c r="C2015" s="2" t="n"/>
      <c r="D2015" s="2" t="n"/>
      <c r="E2015" s="143" t="n"/>
      <c r="K2015" s="144" t="n"/>
      <c r="AT2015" s="144"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43" t="n"/>
      <c r="BV2015" s="144" t="n"/>
      <c r="BW2015" s="143" t="n"/>
      <c r="CG2015" s="144" t="n"/>
      <c r="DU2015" s="144" t="n"/>
      <c r="DV2015" s="2" t="n"/>
      <c r="DW2015" s="2" t="n"/>
      <c r="DX2015" s="2" t="n"/>
      <c r="DY2015" s="2" t="n"/>
      <c r="DZ2015" s="2" t="n"/>
      <c r="EA2015" s="2" t="n"/>
      <c r="EB2015" s="2" t="n"/>
      <c r="EC2015" s="2" t="n"/>
    </row>
    <row r="2016" ht="6.75" customHeight="1" s="118">
      <c r="A2016" s="2" t="n"/>
      <c r="B2016" s="2" t="n"/>
      <c r="C2016" s="2" t="n"/>
      <c r="D2016" s="2" t="n"/>
      <c r="E2016" s="147" t="n"/>
      <c r="F2016" s="148" t="n"/>
      <c r="G2016" s="148" t="n"/>
      <c r="H2016" s="148" t="n"/>
      <c r="I2016" s="148" t="n"/>
      <c r="J2016" s="148" t="n"/>
      <c r="K2016" s="149" t="n"/>
      <c r="L2016" s="148" t="n"/>
      <c r="M2016" s="148" t="n"/>
      <c r="N2016" s="148" t="n"/>
      <c r="O2016" s="148" t="n"/>
      <c r="P2016" s="148" t="n"/>
      <c r="Q2016" s="148" t="n"/>
      <c r="R2016" s="148" t="n"/>
      <c r="S2016" s="148" t="n"/>
      <c r="T2016" s="148" t="n"/>
      <c r="U2016" s="148" t="n"/>
      <c r="V2016" s="148" t="n"/>
      <c r="W2016" s="148" t="n"/>
      <c r="X2016" s="148" t="n"/>
      <c r="Y2016" s="148" t="n"/>
      <c r="Z2016" s="148" t="n"/>
      <c r="AA2016" s="148" t="n"/>
      <c r="AB2016" s="148" t="n"/>
      <c r="AC2016" s="148" t="n"/>
      <c r="AD2016" s="148" t="n"/>
      <c r="AE2016" s="148" t="n"/>
      <c r="AF2016" s="148" t="n"/>
      <c r="AG2016" s="148" t="n"/>
      <c r="AH2016" s="148" t="n"/>
      <c r="AI2016" s="148" t="n"/>
      <c r="AJ2016" s="148" t="n"/>
      <c r="AK2016" s="148" t="n"/>
      <c r="AL2016" s="148" t="n"/>
      <c r="AM2016" s="148" t="n"/>
      <c r="AN2016" s="148" t="n"/>
      <c r="AO2016" s="148" t="n"/>
      <c r="AP2016" s="148" t="n"/>
      <c r="AQ2016" s="148" t="n"/>
      <c r="AR2016" s="148" t="n"/>
      <c r="AS2016" s="148" t="n"/>
      <c r="AT2016" s="149"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43" t="n"/>
      <c r="BV2016" s="144" t="n"/>
      <c r="BW2016" s="143" t="n"/>
      <c r="CG2016" s="144" t="n"/>
      <c r="DU2016" s="144" t="n"/>
      <c r="DV2016" s="2" t="n"/>
      <c r="DW2016" s="2" t="n"/>
      <c r="DX2016" s="2" t="n"/>
      <c r="DY2016" s="2" t="n"/>
      <c r="DZ2016" s="2" t="n"/>
      <c r="EA2016" s="2" t="n"/>
      <c r="EB2016" s="2" t="n"/>
      <c r="EC2016" s="2" t="n"/>
    </row>
    <row r="2017" ht="6.75" customHeight="1" s="118">
      <c r="A2017" s="2" t="n"/>
      <c r="B2017" s="2" t="n"/>
      <c r="C2017" s="2" t="n"/>
      <c r="D2017" s="2" t="n"/>
      <c r="E2017" s="153" t="inlineStr">
        <is>
          <t>名　前</t>
        </is>
      </c>
      <c r="F2017" s="140" t="n"/>
      <c r="G2017" s="140" t="n"/>
      <c r="H2017" s="140" t="n"/>
      <c r="I2017" s="140" t="n"/>
      <c r="J2017" s="140" t="n"/>
      <c r="K2017" s="141" t="n"/>
      <c r="L2017" s="154">
        <f>計算!$B$25</f>
        <v/>
      </c>
      <c r="M2017" s="140" t="n"/>
      <c r="N2017" s="140" t="n"/>
      <c r="O2017" s="140" t="n"/>
      <c r="P2017" s="140" t="n"/>
      <c r="Q2017" s="140" t="n"/>
      <c r="R2017" s="140" t="n"/>
      <c r="S2017" s="140" t="n"/>
      <c r="T2017" s="140" t="n"/>
      <c r="U2017" s="140" t="n"/>
      <c r="V2017" s="140" t="n"/>
      <c r="W2017" s="140" t="n"/>
      <c r="X2017" s="140" t="n"/>
      <c r="Y2017" s="140" t="n"/>
      <c r="Z2017" s="140" t="n"/>
      <c r="AA2017" s="140" t="n"/>
      <c r="AB2017" s="140" t="n"/>
      <c r="AC2017" s="140" t="n"/>
      <c r="AD2017" s="140" t="n"/>
      <c r="AE2017" s="140" t="n"/>
      <c r="AF2017" s="140" t="n"/>
      <c r="AG2017" s="140" t="n"/>
      <c r="AH2017" s="140" t="n"/>
      <c r="AI2017" s="140" t="n"/>
      <c r="AJ2017" s="140" t="n"/>
      <c r="AK2017" s="140" t="n"/>
      <c r="AL2017" s="140" t="n"/>
      <c r="AM2017" s="140" t="n"/>
      <c r="AN2017" s="140" t="n"/>
      <c r="AO2017" s="140" t="n"/>
      <c r="AP2017" s="140" t="n"/>
      <c r="AQ2017" s="140" t="n"/>
      <c r="AR2017" s="140" t="n"/>
      <c r="AS2017" s="140" t="n"/>
      <c r="AT2017" s="141"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43" t="n"/>
      <c r="BV2017" s="144" t="n"/>
      <c r="BW2017" s="143" t="n"/>
      <c r="CG2017" s="144" t="n"/>
      <c r="DU2017" s="144" t="n"/>
      <c r="DV2017" s="2" t="n"/>
      <c r="DW2017" s="2" t="n"/>
      <c r="DX2017" s="2" t="n"/>
      <c r="DY2017" s="2" t="n"/>
      <c r="DZ2017" s="2" t="n"/>
      <c r="EA2017" s="2" t="n"/>
      <c r="EB2017" s="2" t="n"/>
      <c r="EC2017" s="2" t="n"/>
    </row>
    <row r="2018" ht="6.75" customHeight="1" s="118">
      <c r="A2018" s="2" t="n"/>
      <c r="B2018" s="2" t="n"/>
      <c r="C2018" s="2" t="n"/>
      <c r="D2018" s="2" t="n"/>
      <c r="E2018" s="143" t="n"/>
      <c r="K2018" s="144" t="n"/>
      <c r="L2018" s="143" t="n"/>
      <c r="AT2018" s="144" t="n"/>
      <c r="AU2018" s="8" t="n"/>
      <c r="AV2018" s="7" t="n"/>
      <c r="AW2018" s="2" t="n"/>
      <c r="AX2018" s="52" t="inlineStr">
        <is>
          <t>（30×40mm）</t>
        </is>
      </c>
      <c r="BH2018" s="2" t="n"/>
      <c r="BI2018" s="8" t="n"/>
      <c r="BJ2018" s="7" t="n"/>
      <c r="BK2018" s="2" t="n"/>
      <c r="BL2018" s="2" t="n"/>
      <c r="BM2018" s="2" t="n"/>
      <c r="BN2018" s="2" t="n"/>
      <c r="BO2018" s="2" t="n"/>
      <c r="BP2018" s="143" t="n"/>
      <c r="BV2018" s="144" t="n"/>
      <c r="BW2018" s="143" t="n"/>
      <c r="CG2018" s="144" t="n"/>
      <c r="DU2018" s="144" t="n"/>
      <c r="DV2018" s="2" t="n"/>
      <c r="DW2018" s="2" t="n"/>
      <c r="DX2018" s="2" t="n"/>
      <c r="DY2018" s="2" t="n"/>
      <c r="DZ2018" s="2" t="n"/>
      <c r="EA2018" s="2" t="n"/>
      <c r="EB2018" s="2" t="n"/>
      <c r="EC2018" s="2" t="n"/>
    </row>
    <row r="2019" ht="6.75" customHeight="1" s="118">
      <c r="A2019" s="2" t="n"/>
      <c r="B2019" s="2" t="n"/>
      <c r="C2019" s="2" t="n"/>
      <c r="D2019" s="2" t="n"/>
      <c r="E2019" s="143" t="n"/>
      <c r="K2019" s="144" t="n"/>
      <c r="L2019" s="143" t="n"/>
      <c r="AT2019" s="144" t="n"/>
      <c r="AU2019" s="8" t="n"/>
      <c r="AV2019" s="7" t="n"/>
      <c r="AW2019" s="2" t="n"/>
      <c r="BH2019" s="2" t="n"/>
      <c r="BI2019" s="8" t="n"/>
      <c r="BJ2019" s="7" t="n"/>
      <c r="BK2019" s="2" t="n"/>
      <c r="BL2019" s="2" t="n"/>
      <c r="BM2019" s="2" t="n"/>
      <c r="BN2019" s="2" t="n"/>
      <c r="BO2019" s="2" t="n"/>
      <c r="BP2019" s="143" t="n"/>
      <c r="BV2019" s="144" t="n"/>
      <c r="BW2019" s="143" t="n"/>
      <c r="CG2019" s="144" t="n"/>
      <c r="DU2019" s="144" t="n"/>
      <c r="DV2019" s="2" t="n"/>
      <c r="DW2019" s="2" t="n"/>
      <c r="DX2019" s="2" t="n"/>
      <c r="DY2019" s="2" t="n"/>
      <c r="DZ2019" s="2" t="n"/>
      <c r="EA2019" s="2" t="n"/>
      <c r="EB2019" s="2" t="n"/>
      <c r="EC2019" s="2" t="n"/>
    </row>
    <row r="2020" ht="6.75" customHeight="1" s="118">
      <c r="A2020" s="2" t="n"/>
      <c r="B2020" s="2" t="n"/>
      <c r="C2020" s="2" t="n"/>
      <c r="D2020" s="2" t="n"/>
      <c r="E2020" s="143" t="n"/>
      <c r="K2020" s="144" t="n"/>
      <c r="L2020" s="143" t="n"/>
      <c r="AT2020" s="144"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43" t="n"/>
      <c r="BV2020" s="144" t="n"/>
      <c r="BW2020" s="143" t="n"/>
      <c r="CG2020" s="144" t="n"/>
      <c r="DU2020" s="144" t="n"/>
      <c r="DV2020" s="2" t="n"/>
      <c r="DW2020" s="2" t="n"/>
      <c r="DX2020" s="2" t="n"/>
      <c r="DY2020" s="2" t="n"/>
      <c r="DZ2020" s="2" t="n"/>
      <c r="EA2020" s="2" t="n"/>
      <c r="EB2020" s="2" t="n"/>
      <c r="EC2020" s="2" t="n"/>
    </row>
    <row r="2021" ht="6.75" customHeight="1" s="118">
      <c r="A2021" s="2" t="n"/>
      <c r="B2021" s="2" t="n"/>
      <c r="C2021" s="2" t="n"/>
      <c r="D2021" s="2" t="n"/>
      <c r="E2021" s="143" t="n"/>
      <c r="K2021" s="144" t="n"/>
      <c r="L2021" s="143" t="n"/>
      <c r="AT2021" s="144"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43" t="n"/>
      <c r="BV2021" s="144" t="n"/>
      <c r="BW2021" s="143" t="n"/>
      <c r="CG2021" s="144" t="n"/>
      <c r="DU2021" s="144" t="n"/>
      <c r="DV2021" s="2" t="n"/>
      <c r="DW2021" s="2" t="n"/>
      <c r="DX2021" s="2" t="n"/>
      <c r="DY2021" s="2" t="n"/>
      <c r="DZ2021" s="2" t="n"/>
      <c r="EA2021" s="2" t="n"/>
      <c r="EB2021" s="2" t="n"/>
      <c r="EC2021" s="2" t="n"/>
    </row>
    <row r="2022" ht="4.5" customHeight="1" s="118">
      <c r="A2022" s="2" t="n"/>
      <c r="B2022" s="2" t="n"/>
      <c r="C2022" s="2" t="n"/>
      <c r="D2022" s="2" t="n"/>
      <c r="E2022" s="147" t="n"/>
      <c r="F2022" s="148" t="n"/>
      <c r="G2022" s="148" t="n"/>
      <c r="H2022" s="148" t="n"/>
      <c r="I2022" s="148" t="n"/>
      <c r="J2022" s="148" t="n"/>
      <c r="K2022" s="149" t="n"/>
      <c r="L2022" s="147" t="n"/>
      <c r="M2022" s="148" t="n"/>
      <c r="N2022" s="148" t="n"/>
      <c r="O2022" s="148" t="n"/>
      <c r="P2022" s="148" t="n"/>
      <c r="Q2022" s="148" t="n"/>
      <c r="R2022" s="148" t="n"/>
      <c r="S2022" s="148" t="n"/>
      <c r="T2022" s="148" t="n"/>
      <c r="U2022" s="148" t="n"/>
      <c r="V2022" s="148" t="n"/>
      <c r="W2022" s="148" t="n"/>
      <c r="X2022" s="148" t="n"/>
      <c r="Y2022" s="148" t="n"/>
      <c r="Z2022" s="148" t="n"/>
      <c r="AA2022" s="148" t="n"/>
      <c r="AB2022" s="148" t="n"/>
      <c r="AC2022" s="148" t="n"/>
      <c r="AD2022" s="148" t="n"/>
      <c r="AE2022" s="148" t="n"/>
      <c r="AF2022" s="148" t="n"/>
      <c r="AG2022" s="148" t="n"/>
      <c r="AH2022" s="148" t="n"/>
      <c r="AI2022" s="148" t="n"/>
      <c r="AJ2022" s="148" t="n"/>
      <c r="AK2022" s="148" t="n"/>
      <c r="AL2022" s="148" t="n"/>
      <c r="AM2022" s="148" t="n"/>
      <c r="AN2022" s="148" t="n"/>
      <c r="AO2022" s="148" t="n"/>
      <c r="AP2022" s="148" t="n"/>
      <c r="AQ2022" s="148" t="n"/>
      <c r="AR2022" s="148" t="n"/>
      <c r="AS2022" s="148" t="n"/>
      <c r="AT2022" s="149"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43" t="n"/>
      <c r="BV2022" s="144" t="n"/>
      <c r="BW2022" s="143" t="n"/>
      <c r="CG2022" s="144" t="n"/>
      <c r="DU2022" s="144" t="n"/>
      <c r="DV2022" s="2" t="n"/>
      <c r="DW2022" s="2" t="n"/>
      <c r="DX2022" s="2" t="n"/>
      <c r="DY2022" s="2" t="n"/>
      <c r="DZ2022" s="2" t="n"/>
      <c r="EA2022" s="2" t="n"/>
      <c r="EB2022" s="2" t="n"/>
      <c r="EC2022" s="2" t="n"/>
    </row>
    <row r="2023" ht="6.75" customHeight="1" s="118">
      <c r="A2023" s="2" t="n"/>
      <c r="B2023" s="2" t="n"/>
      <c r="C2023" s="2" t="n"/>
      <c r="D2023" s="2" t="n"/>
      <c r="E2023" s="153" t="inlineStr">
        <is>
          <t>生年月日</t>
        </is>
      </c>
      <c r="F2023" s="140" t="n"/>
      <c r="G2023" s="140" t="n"/>
      <c r="H2023" s="140" t="n"/>
      <c r="I2023" s="140" t="n"/>
      <c r="J2023" s="140" t="n"/>
      <c r="K2023" s="141" t="n"/>
      <c r="L2023" s="155" t="inlineStr">
        <is>
          <t>昭和 ・ 平成</t>
        </is>
      </c>
      <c r="M2023" s="140" t="n"/>
      <c r="N2023" s="140" t="n"/>
      <c r="O2023" s="140" t="n"/>
      <c r="P2023" s="140" t="n"/>
      <c r="Q2023" s="140" t="n"/>
      <c r="R2023" s="140" t="n"/>
      <c r="S2023" s="140" t="n"/>
      <c r="T2023" s="140" t="n"/>
      <c r="U2023" s="140" t="n"/>
      <c r="V2023" s="156">
        <f>計算!$D$25</f>
        <v/>
      </c>
      <c r="W2023" s="140" t="n"/>
      <c r="X2023" s="157" t="inlineStr">
        <is>
          <t>年</t>
        </is>
      </c>
      <c r="Y2023" s="140" t="n"/>
      <c r="Z2023" s="158">
        <f>計算!$E$25</f>
        <v/>
      </c>
      <c r="AA2023" s="140" t="n"/>
      <c r="AB2023" s="140" t="n"/>
      <c r="AC2023" s="157" t="inlineStr">
        <is>
          <t>月</t>
        </is>
      </c>
      <c r="AD2023" s="140" t="n"/>
      <c r="AE2023" s="158">
        <f>計算!$F$25</f>
        <v/>
      </c>
      <c r="AF2023" s="140" t="n"/>
      <c r="AG2023" s="140" t="n"/>
      <c r="AH2023" s="157" t="inlineStr">
        <is>
          <t>日　生 （満</t>
        </is>
      </c>
      <c r="AI2023" s="140" t="n"/>
      <c r="AJ2023" s="140" t="n"/>
      <c r="AK2023" s="140" t="n"/>
      <c r="AL2023" s="140" t="n"/>
      <c r="AM2023" s="140" t="n"/>
      <c r="AN2023" s="140" t="n"/>
      <c r="AO2023" s="140" t="n"/>
      <c r="AP2023" s="159">
        <f>計算!$G$25</f>
        <v/>
      </c>
      <c r="AQ2023" s="140" t="n"/>
      <c r="AR2023" s="160" t="inlineStr">
        <is>
          <t>歳）</t>
        </is>
      </c>
      <c r="AS2023" s="140" t="n"/>
      <c r="AT2023" s="141"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43" t="n"/>
      <c r="BV2023" s="144" t="n"/>
      <c r="BW2023" s="143" t="n"/>
      <c r="CG2023" s="144" t="n"/>
      <c r="DU2023" s="144" t="n"/>
      <c r="DV2023" s="2" t="n"/>
      <c r="DW2023" s="2" t="n"/>
      <c r="DX2023" s="2" t="n"/>
      <c r="DY2023" s="2" t="n"/>
      <c r="DZ2023" s="2" t="n"/>
      <c r="EA2023" s="2" t="n"/>
      <c r="EB2023" s="2" t="n"/>
      <c r="EC2023" s="2" t="n"/>
    </row>
    <row r="2024" ht="6.75" customHeight="1" s="118">
      <c r="A2024" s="2" t="n"/>
      <c r="B2024" s="2" t="n"/>
      <c r="C2024" s="2" t="n"/>
      <c r="D2024" s="2" t="n"/>
      <c r="E2024" s="143" t="n"/>
      <c r="K2024" s="144" t="n"/>
      <c r="L2024" s="143" t="n"/>
      <c r="AT2024" s="144"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43" t="n"/>
      <c r="BV2024" s="144" t="n"/>
      <c r="BW2024" s="143" t="n"/>
      <c r="CG2024" s="144" t="n"/>
      <c r="DU2024" s="144" t="n"/>
      <c r="DV2024" s="2" t="n"/>
      <c r="DW2024" s="2" t="n"/>
      <c r="DX2024" s="2" t="n"/>
      <c r="DY2024" s="2" t="n"/>
      <c r="DZ2024" s="2" t="n"/>
      <c r="EA2024" s="2" t="n"/>
      <c r="EB2024" s="2" t="n"/>
      <c r="EC2024" s="2" t="n"/>
    </row>
    <row r="2025" ht="6.75" customHeight="1" s="118">
      <c r="A2025" s="2" t="n"/>
      <c r="B2025" s="2" t="n"/>
      <c r="C2025" s="2" t="n"/>
      <c r="D2025" s="2" t="n"/>
      <c r="E2025" s="143" t="n"/>
      <c r="K2025" s="144" t="n"/>
      <c r="L2025" s="143" t="n"/>
      <c r="AT2025" s="144"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43" t="n"/>
      <c r="BV2025" s="144" t="n"/>
      <c r="BW2025" s="143" t="n"/>
      <c r="CG2025" s="144" t="n"/>
      <c r="DU2025" s="144" t="n"/>
      <c r="DV2025" s="2" t="n"/>
      <c r="DW2025" s="2" t="n"/>
      <c r="DX2025" s="2" t="n"/>
      <c r="DY2025" s="2" t="n"/>
      <c r="DZ2025" s="2" t="n"/>
      <c r="EA2025" s="2" t="n"/>
      <c r="EB2025" s="2" t="n"/>
      <c r="EC2025" s="2" t="n"/>
    </row>
    <row r="2026" ht="3.75" customHeight="1" s="118">
      <c r="A2026" s="2" t="n"/>
      <c r="B2026" s="2" t="n"/>
      <c r="C2026" s="2" t="n"/>
      <c r="D2026" s="2" t="n"/>
      <c r="E2026" s="147" t="n"/>
      <c r="F2026" s="148" t="n"/>
      <c r="G2026" s="148" t="n"/>
      <c r="H2026" s="148" t="n"/>
      <c r="I2026" s="148" t="n"/>
      <c r="J2026" s="148" t="n"/>
      <c r="K2026" s="149" t="n"/>
      <c r="L2026" s="147" t="n"/>
      <c r="M2026" s="148" t="n"/>
      <c r="N2026" s="148" t="n"/>
      <c r="O2026" s="148" t="n"/>
      <c r="P2026" s="148" t="n"/>
      <c r="Q2026" s="148" t="n"/>
      <c r="R2026" s="148" t="n"/>
      <c r="S2026" s="148" t="n"/>
      <c r="T2026" s="148" t="n"/>
      <c r="U2026" s="148" t="n"/>
      <c r="X2026" s="148" t="n"/>
      <c r="Y2026" s="148" t="n"/>
      <c r="AC2026" s="148" t="n"/>
      <c r="AD2026" s="148" t="n"/>
      <c r="AH2026" s="148" t="n"/>
      <c r="AI2026" s="148" t="n"/>
      <c r="AJ2026" s="148" t="n"/>
      <c r="AK2026" s="148" t="n"/>
      <c r="AL2026" s="148" t="n"/>
      <c r="AM2026" s="148" t="n"/>
      <c r="AN2026" s="148" t="n"/>
      <c r="AO2026" s="148" t="n"/>
      <c r="AP2026" s="148" t="n"/>
      <c r="AQ2026" s="148" t="n"/>
      <c r="AR2026" s="148" t="n"/>
      <c r="AS2026" s="148" t="n"/>
      <c r="AT2026" s="149"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43" t="n"/>
      <c r="BV2026" s="144" t="n"/>
      <c r="BW2026" s="143" t="n"/>
      <c r="CG2026" s="144" t="n"/>
      <c r="DU2026" s="144" t="n"/>
      <c r="DV2026" s="2" t="n"/>
      <c r="DW2026" s="2" t="n"/>
      <c r="DX2026" s="2" t="n"/>
      <c r="DY2026" s="2" t="n"/>
      <c r="DZ2026" s="2" t="n"/>
      <c r="EA2026" s="2" t="n"/>
      <c r="EB2026" s="2" t="n"/>
      <c r="EC2026" s="2" t="n"/>
    </row>
    <row r="2027" ht="6.75" customHeight="1" s="118">
      <c r="A2027" s="2" t="n"/>
      <c r="B2027" s="2" t="n"/>
      <c r="C2027" s="2" t="n"/>
      <c r="D2027" s="2" t="n"/>
      <c r="E2027" s="161" t="inlineStr">
        <is>
          <t>ふ り が な</t>
        </is>
      </c>
      <c r="F2027" s="140" t="n"/>
      <c r="G2027" s="140" t="n"/>
      <c r="H2027" s="140" t="n"/>
      <c r="I2027" s="140" t="n"/>
      <c r="J2027" s="140" t="n"/>
      <c r="K2027" s="141" t="n"/>
      <c r="L2027" s="162">
        <f>計算!$J$25</f>
        <v/>
      </c>
      <c r="M2027" s="140" t="n"/>
      <c r="N2027" s="140" t="n"/>
      <c r="O2027" s="140" t="n"/>
      <c r="P2027" s="140" t="n"/>
      <c r="Q2027" s="140" t="n"/>
      <c r="R2027" s="140" t="n"/>
      <c r="S2027" s="140" t="n"/>
      <c r="T2027" s="140" t="n"/>
      <c r="U2027" s="140" t="n"/>
      <c r="V2027" s="140" t="n"/>
      <c r="W2027" s="140" t="n"/>
      <c r="X2027" s="140" t="n"/>
      <c r="Y2027" s="140" t="n"/>
      <c r="Z2027" s="140" t="n"/>
      <c r="AA2027" s="140" t="n"/>
      <c r="AB2027" s="140" t="n"/>
      <c r="AC2027" s="140" t="n"/>
      <c r="AD2027" s="140" t="n"/>
      <c r="AE2027" s="140" t="n"/>
      <c r="AF2027" s="140" t="n"/>
      <c r="AG2027" s="140" t="n"/>
      <c r="AH2027" s="140" t="n"/>
      <c r="AI2027" s="140" t="n"/>
      <c r="AJ2027" s="140" t="n"/>
      <c r="AK2027" s="140" t="n"/>
      <c r="AL2027" s="140" t="n"/>
      <c r="AM2027" s="140" t="n"/>
      <c r="AN2027" s="140" t="n"/>
      <c r="AO2027" s="140" t="n"/>
      <c r="AP2027" s="140" t="n"/>
      <c r="AQ2027" s="140" t="n"/>
      <c r="AR2027" s="140" t="n"/>
      <c r="AS2027" s="140" t="n"/>
      <c r="AT2027" s="140" t="n"/>
      <c r="AU2027" s="140" t="n"/>
      <c r="AV2027" s="140" t="n"/>
      <c r="AW2027" s="140" t="n"/>
      <c r="AX2027" s="140" t="n"/>
      <c r="AY2027" s="140" t="n"/>
      <c r="AZ2027" s="140" t="n"/>
      <c r="BA2027" s="140" t="n"/>
      <c r="BB2027" s="140" t="n"/>
      <c r="BC2027" s="140" t="n"/>
      <c r="BD2027" s="140" t="n"/>
      <c r="BE2027" s="140" t="n"/>
      <c r="BF2027" s="140" t="n"/>
      <c r="BG2027" s="140" t="n"/>
      <c r="BH2027" s="140" t="n"/>
      <c r="BI2027" s="141" t="n"/>
      <c r="BJ2027" s="2" t="n"/>
      <c r="BK2027" s="2" t="n"/>
      <c r="BL2027" s="2" t="n"/>
      <c r="BM2027" s="2" t="n"/>
      <c r="BN2027" s="2" t="n"/>
      <c r="BO2027" s="2" t="n"/>
      <c r="BP2027" s="143" t="n"/>
      <c r="BV2027" s="144" t="n"/>
      <c r="BW2027" s="143" t="n"/>
      <c r="CG2027" s="144" t="n"/>
      <c r="DU2027" s="144" t="n"/>
      <c r="DV2027" s="2" t="n"/>
      <c r="DW2027" s="2" t="n"/>
      <c r="DX2027" s="2" t="n"/>
      <c r="DY2027" s="2" t="n"/>
      <c r="DZ2027" s="2" t="n"/>
      <c r="EA2027" s="2" t="n"/>
      <c r="EB2027" s="2" t="n"/>
      <c r="EC2027" s="2" t="n"/>
    </row>
    <row r="2028" ht="6.75" customHeight="1" s="118">
      <c r="A2028" s="2" t="n"/>
      <c r="B2028" s="2" t="n"/>
      <c r="C2028" s="2" t="n"/>
      <c r="D2028" s="2" t="n"/>
      <c r="E2028" s="143" t="n"/>
      <c r="K2028" s="144" t="n"/>
      <c r="BI2028" s="144" t="n"/>
      <c r="BJ2028" s="2" t="n"/>
      <c r="BK2028" s="2" t="n"/>
      <c r="BL2028" s="2" t="n"/>
      <c r="BM2028" s="2" t="n"/>
      <c r="BN2028" s="2" t="n"/>
      <c r="BO2028" s="2" t="n"/>
      <c r="BP2028" s="143" t="n"/>
      <c r="BV2028" s="144" t="n"/>
      <c r="BW2028" s="143" t="n"/>
      <c r="CG2028" s="144" t="n"/>
      <c r="DU2028" s="144" t="n"/>
      <c r="DV2028" s="2" t="n"/>
      <c r="DW2028" s="2" t="n"/>
      <c r="DX2028" s="2" t="n"/>
      <c r="DY2028" s="2" t="n"/>
      <c r="DZ2028" s="2" t="n"/>
      <c r="EA2028" s="2" t="n"/>
      <c r="EB2028" s="2" t="n"/>
      <c r="EC2028" s="2" t="n"/>
    </row>
    <row r="2029" ht="6.75" customHeight="1" s="118">
      <c r="A2029" s="2" t="n"/>
      <c r="B2029" s="2" t="n"/>
      <c r="C2029" s="2" t="n"/>
      <c r="D2029" s="2" t="n"/>
      <c r="E2029" s="163" t="n"/>
      <c r="F2029" s="164" t="n"/>
      <c r="G2029" s="164" t="n"/>
      <c r="H2029" s="164" t="n"/>
      <c r="I2029" s="164" t="n"/>
      <c r="J2029" s="164" t="n"/>
      <c r="K2029" s="165" t="n"/>
      <c r="L2029" s="164" t="n"/>
      <c r="M2029" s="164" t="n"/>
      <c r="N2029" s="164" t="n"/>
      <c r="O2029" s="164" t="n"/>
      <c r="P2029" s="164" t="n"/>
      <c r="Q2029" s="164" t="n"/>
      <c r="R2029" s="164" t="n"/>
      <c r="S2029" s="164" t="n"/>
      <c r="T2029" s="164" t="n"/>
      <c r="U2029" s="164" t="n"/>
      <c r="V2029" s="164" t="n"/>
      <c r="W2029" s="164" t="n"/>
      <c r="X2029" s="164" t="n"/>
      <c r="Y2029" s="164" t="n"/>
      <c r="Z2029" s="164" t="n"/>
      <c r="AA2029" s="164" t="n"/>
      <c r="AB2029" s="164" t="n"/>
      <c r="AC2029" s="164" t="n"/>
      <c r="AD2029" s="164" t="n"/>
      <c r="AE2029" s="164" t="n"/>
      <c r="AF2029" s="164" t="n"/>
      <c r="AG2029" s="164" t="n"/>
      <c r="AH2029" s="164" t="n"/>
      <c r="AI2029" s="164" t="n"/>
      <c r="AJ2029" s="164" t="n"/>
      <c r="AK2029" s="164" t="n"/>
      <c r="AL2029" s="164" t="n"/>
      <c r="AM2029" s="164" t="n"/>
      <c r="AN2029" s="164" t="n"/>
      <c r="AO2029" s="164" t="n"/>
      <c r="AP2029" s="164" t="n"/>
      <c r="AQ2029" s="164" t="n"/>
      <c r="AR2029" s="164" t="n"/>
      <c r="AS2029" s="164" t="n"/>
      <c r="AT2029" s="164" t="n"/>
      <c r="AU2029" s="164" t="n"/>
      <c r="AV2029" s="164" t="n"/>
      <c r="AW2029" s="164" t="n"/>
      <c r="AX2029" s="164" t="n"/>
      <c r="AY2029" s="164" t="n"/>
      <c r="AZ2029" s="164" t="n"/>
      <c r="BA2029" s="164" t="n"/>
      <c r="BB2029" s="164" t="n"/>
      <c r="BC2029" s="164" t="n"/>
      <c r="BD2029" s="164" t="n"/>
      <c r="BE2029" s="164" t="n"/>
      <c r="BF2029" s="164" t="n"/>
      <c r="BG2029" s="164" t="n"/>
      <c r="BH2029" s="164" t="n"/>
      <c r="BI2029" s="165" t="n"/>
      <c r="BJ2029" s="2" t="n"/>
      <c r="BK2029" s="2" t="n"/>
      <c r="BL2029" s="2" t="n"/>
      <c r="BM2029" s="2" t="n"/>
      <c r="BN2029" s="2" t="n"/>
      <c r="BO2029" s="2" t="n"/>
      <c r="BP2029" s="143" t="n"/>
      <c r="BV2029" s="144" t="n"/>
      <c r="BW2029" s="143" t="n"/>
      <c r="CG2029" s="144" t="n"/>
      <c r="DU2029" s="144" t="n"/>
      <c r="DV2029" s="2" t="n"/>
      <c r="DW2029" s="2" t="n"/>
      <c r="DX2029" s="2" t="n"/>
      <c r="DY2029" s="2" t="n"/>
      <c r="DZ2029" s="2" t="n"/>
      <c r="EA2029" s="2" t="n"/>
      <c r="EB2029" s="2" t="n"/>
      <c r="EC2029" s="2" t="n"/>
    </row>
    <row r="2030" ht="6.75" customHeight="1" s="118">
      <c r="A2030" s="2" t="n"/>
      <c r="B2030" s="2" t="n"/>
      <c r="C2030" s="2" t="n"/>
      <c r="D2030" s="2" t="n"/>
      <c r="E2030" s="166" t="inlineStr">
        <is>
          <t>現住所</t>
        </is>
      </c>
      <c r="F2030" s="167" t="n"/>
      <c r="G2030" s="167" t="n"/>
      <c r="H2030" s="167" t="n"/>
      <c r="I2030" s="167" t="n"/>
      <c r="J2030" s="167" t="n"/>
      <c r="K2030" s="168" t="n"/>
      <c r="L2030" s="107" t="inlineStr">
        <is>
          <t>〒</t>
        </is>
      </c>
      <c r="M2030" s="167" t="n"/>
      <c r="N2030" s="167" t="n"/>
      <c r="O2030" s="167" t="n"/>
      <c r="P2030" s="169">
        <f>計算!$H$25</f>
        <v/>
      </c>
      <c r="Q2030" s="167" t="n"/>
      <c r="R2030" s="167" t="n"/>
      <c r="S2030" s="167" t="n"/>
      <c r="T2030" s="167" t="n"/>
      <c r="U2030" s="167" t="n"/>
      <c r="V2030" s="167" t="n"/>
      <c r="W2030" s="167" t="n"/>
      <c r="X2030" s="167" t="n"/>
      <c r="Y2030" s="167" t="n"/>
      <c r="Z2030" s="167" t="n"/>
      <c r="AA2030" s="167" t="n"/>
      <c r="AB2030" s="167" t="n"/>
      <c r="AC2030" s="167" t="n"/>
      <c r="AD2030" s="167" t="n"/>
      <c r="AE2030" s="167" t="n"/>
      <c r="AF2030" s="167" t="n"/>
      <c r="AG2030" s="167" t="n"/>
      <c r="AH2030" s="167" t="n"/>
      <c r="AI2030" s="167" t="n"/>
      <c r="AJ2030" s="167"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43" t="n"/>
      <c r="BV2030" s="144" t="n"/>
      <c r="BW2030" s="143" t="n"/>
      <c r="CG2030" s="144" t="n"/>
      <c r="DU2030" s="144" t="n"/>
      <c r="DV2030" s="2" t="n"/>
      <c r="DW2030" s="2" t="n"/>
      <c r="DX2030" s="2" t="n"/>
      <c r="DY2030" s="2" t="n"/>
      <c r="DZ2030" s="2" t="n"/>
      <c r="EA2030" s="2" t="n"/>
      <c r="EB2030" s="2" t="n"/>
      <c r="EC2030" s="2" t="n"/>
    </row>
    <row r="2031" ht="4.5" customHeight="1" s="118">
      <c r="A2031" s="2" t="n"/>
      <c r="B2031" s="2" t="n"/>
      <c r="C2031" s="2" t="n"/>
      <c r="D2031" s="2" t="n"/>
      <c r="E2031" s="143" t="n"/>
      <c r="K2031" s="144" t="n"/>
      <c r="L2031" s="143"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47" t="n"/>
      <c r="BQ2031" s="148" t="n"/>
      <c r="BR2031" s="148" t="n"/>
      <c r="BS2031" s="148" t="n"/>
      <c r="BT2031" s="148" t="n"/>
      <c r="BU2031" s="148" t="n"/>
      <c r="BV2031" s="149" t="n"/>
      <c r="BW2031" s="147" t="n"/>
      <c r="BX2031" s="148" t="n"/>
      <c r="BY2031" s="148" t="n"/>
      <c r="BZ2031" s="148" t="n"/>
      <c r="CA2031" s="148" t="n"/>
      <c r="CB2031" s="148" t="n"/>
      <c r="CC2031" s="148" t="n"/>
      <c r="CD2031" s="148" t="n"/>
      <c r="CE2031" s="148" t="n"/>
      <c r="CF2031" s="148" t="n"/>
      <c r="CG2031" s="149" t="n"/>
      <c r="DU2031" s="144" t="n"/>
      <c r="DV2031" s="2" t="n"/>
      <c r="DW2031" s="2" t="n"/>
      <c r="DX2031" s="2" t="n"/>
      <c r="DY2031" s="2" t="n"/>
      <c r="DZ2031" s="2" t="n"/>
      <c r="EA2031" s="2" t="n"/>
      <c r="EB2031" s="2" t="n"/>
      <c r="EC2031" s="2" t="n"/>
    </row>
    <row r="2032" ht="6.75" customHeight="1" s="118">
      <c r="A2032" s="2" t="n"/>
      <c r="B2032" s="2" t="n"/>
      <c r="C2032" s="2" t="n"/>
      <c r="D2032" s="2" t="n"/>
      <c r="E2032" s="143" t="n"/>
      <c r="K2032" s="144" t="n"/>
      <c r="L2032" s="143"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0" t="inlineStr">
        <is>
          <t>校内外の諸活動</t>
        </is>
      </c>
      <c r="BQ2032" s="140" t="n"/>
      <c r="BR2032" s="140" t="n"/>
      <c r="BS2032" s="140" t="n"/>
      <c r="BT2032" s="140" t="n"/>
      <c r="BU2032" s="140" t="n"/>
      <c r="BV2032" s="141" t="n"/>
      <c r="BW2032" s="171">
        <f>計算!$AQ$25</f>
        <v/>
      </c>
      <c r="BX2032" s="140" t="n"/>
      <c r="BY2032" s="140" t="n"/>
      <c r="BZ2032" s="140" t="n"/>
      <c r="CA2032" s="140" t="n"/>
      <c r="CB2032" s="140" t="n"/>
      <c r="CC2032" s="140" t="n"/>
      <c r="CD2032" s="140" t="n"/>
      <c r="CE2032" s="140" t="n"/>
      <c r="CF2032" s="140" t="n"/>
      <c r="CG2032" s="140" t="n"/>
      <c r="CH2032" s="140" t="n"/>
      <c r="CI2032" s="140" t="n"/>
      <c r="CJ2032" s="140" t="n"/>
      <c r="CK2032" s="140" t="n"/>
      <c r="CL2032" s="140" t="n"/>
      <c r="CM2032" s="140" t="n"/>
      <c r="CN2032" s="140" t="n"/>
      <c r="CO2032" s="140" t="n"/>
      <c r="CP2032" s="140" t="n"/>
      <c r="CQ2032" s="140" t="n"/>
      <c r="CR2032" s="140" t="n"/>
      <c r="CS2032" s="140" t="n"/>
      <c r="CT2032" s="140" t="n"/>
      <c r="CU2032" s="140" t="n"/>
      <c r="CV2032" s="140" t="n"/>
      <c r="CW2032" s="140" t="n"/>
      <c r="CX2032" s="140" t="n"/>
      <c r="CY2032" s="140" t="n"/>
      <c r="CZ2032" s="140" t="n"/>
      <c r="DA2032" s="140" t="n"/>
      <c r="DB2032" s="140" t="n"/>
      <c r="DC2032" s="140" t="n"/>
      <c r="DD2032" s="140" t="n"/>
      <c r="DE2032" s="140" t="n"/>
      <c r="DF2032" s="140" t="n"/>
      <c r="DG2032" s="140" t="n"/>
      <c r="DH2032" s="140" t="n"/>
      <c r="DI2032" s="140" t="n"/>
      <c r="DJ2032" s="140" t="n"/>
      <c r="DK2032" s="140" t="n"/>
      <c r="DL2032" s="140" t="n"/>
      <c r="DM2032" s="140" t="n"/>
      <c r="DN2032" s="140" t="n"/>
      <c r="DO2032" s="140" t="n"/>
      <c r="DP2032" s="140" t="n"/>
      <c r="DQ2032" s="140" t="n"/>
      <c r="DR2032" s="140" t="n"/>
      <c r="DS2032" s="140" t="n"/>
      <c r="DT2032" s="140" t="n"/>
      <c r="DU2032" s="141" t="n"/>
      <c r="DV2032" s="7" t="n"/>
      <c r="DW2032" s="2" t="n"/>
      <c r="DX2032" s="2" t="n"/>
      <c r="DY2032" s="2" t="n"/>
      <c r="DZ2032" s="2" t="n"/>
      <c r="EA2032" s="2" t="n"/>
      <c r="EB2032" s="2" t="n"/>
      <c r="EC2032" s="2" t="n"/>
    </row>
    <row r="2033" ht="6.75" customHeight="1" s="118">
      <c r="A2033" s="2" t="n"/>
      <c r="B2033" s="2" t="n"/>
      <c r="C2033" s="2" t="n"/>
      <c r="D2033" s="2" t="n"/>
      <c r="E2033" s="143" t="n"/>
      <c r="K2033" s="144" t="n"/>
      <c r="L2033" s="172">
        <f>計算!$I$25</f>
        <v/>
      </c>
      <c r="BI2033" s="144" t="n"/>
      <c r="BJ2033" s="2" t="n"/>
      <c r="BK2033" s="2" t="n"/>
      <c r="BL2033" s="2" t="n"/>
      <c r="BM2033" s="2" t="n"/>
      <c r="BN2033" s="2" t="n"/>
      <c r="BO2033" s="2" t="n"/>
      <c r="BP2033" s="143" t="n"/>
      <c r="BV2033" s="144" t="n"/>
      <c r="DU2033" s="144" t="n"/>
      <c r="DV2033" s="7" t="n"/>
      <c r="DW2033" s="2" t="n"/>
      <c r="DX2033" s="2" t="n"/>
      <c r="DY2033" s="2" t="n"/>
      <c r="DZ2033" s="2" t="n"/>
      <c r="EA2033" s="2" t="n"/>
      <c r="EB2033" s="2" t="n"/>
      <c r="EC2033" s="2" t="n"/>
    </row>
    <row r="2034" ht="6.75" customHeight="1" s="118">
      <c r="A2034" s="2" t="n"/>
      <c r="B2034" s="2" t="n"/>
      <c r="C2034" s="2" t="n"/>
      <c r="D2034" s="2" t="n"/>
      <c r="E2034" s="143" t="n"/>
      <c r="K2034" s="144" t="n"/>
      <c r="L2034" s="143" t="n"/>
      <c r="BI2034" s="144" t="n"/>
      <c r="BJ2034" s="2" t="n"/>
      <c r="BK2034" s="2" t="n"/>
      <c r="BL2034" s="2" t="n"/>
      <c r="BM2034" s="2" t="n"/>
      <c r="BN2034" s="2" t="n"/>
      <c r="BO2034" s="2" t="n"/>
      <c r="BP2034" s="143" t="n"/>
      <c r="BV2034" s="144" t="n"/>
      <c r="DU2034" s="144" t="n"/>
      <c r="DV2034" s="7" t="n"/>
      <c r="DW2034" s="2" t="n"/>
      <c r="DX2034" s="2" t="n"/>
      <c r="DY2034" s="2" t="n"/>
      <c r="DZ2034" s="2" t="n"/>
      <c r="EA2034" s="2" t="n"/>
      <c r="EB2034" s="2" t="n"/>
      <c r="EC2034" s="2" t="n"/>
    </row>
    <row r="2035" ht="6.75" customHeight="1" s="118">
      <c r="A2035" s="2" t="n"/>
      <c r="B2035" s="2" t="n"/>
      <c r="C2035" s="2" t="n"/>
      <c r="D2035" s="2" t="n"/>
      <c r="E2035" s="147" t="n"/>
      <c r="F2035" s="148" t="n"/>
      <c r="G2035" s="148" t="n"/>
      <c r="H2035" s="148" t="n"/>
      <c r="I2035" s="148" t="n"/>
      <c r="J2035" s="148" t="n"/>
      <c r="K2035" s="149" t="n"/>
      <c r="L2035" s="147" t="n"/>
      <c r="M2035" s="148" t="n"/>
      <c r="N2035" s="148" t="n"/>
      <c r="O2035" s="148" t="n"/>
      <c r="P2035" s="148" t="n"/>
      <c r="Q2035" s="148" t="n"/>
      <c r="R2035" s="148" t="n"/>
      <c r="S2035" s="148" t="n"/>
      <c r="T2035" s="148" t="n"/>
      <c r="U2035" s="148" t="n"/>
      <c r="V2035" s="148" t="n"/>
      <c r="W2035" s="148" t="n"/>
      <c r="X2035" s="148" t="n"/>
      <c r="Y2035" s="148" t="n"/>
      <c r="Z2035" s="148" t="n"/>
      <c r="AA2035" s="148" t="n"/>
      <c r="AB2035" s="148" t="n"/>
      <c r="AC2035" s="148" t="n"/>
      <c r="AD2035" s="148" t="n"/>
      <c r="AE2035" s="148" t="n"/>
      <c r="AF2035" s="148" t="n"/>
      <c r="AG2035" s="148" t="n"/>
      <c r="AH2035" s="148" t="n"/>
      <c r="AI2035" s="148" t="n"/>
      <c r="AJ2035" s="148" t="n"/>
      <c r="AK2035" s="148" t="n"/>
      <c r="AL2035" s="148" t="n"/>
      <c r="AM2035" s="148" t="n"/>
      <c r="AN2035" s="148" t="n"/>
      <c r="AO2035" s="148" t="n"/>
      <c r="AP2035" s="148" t="n"/>
      <c r="AQ2035" s="148" t="n"/>
      <c r="AR2035" s="148" t="n"/>
      <c r="AS2035" s="148" t="n"/>
      <c r="AT2035" s="148" t="n"/>
      <c r="AU2035" s="148" t="n"/>
      <c r="AV2035" s="148" t="n"/>
      <c r="AW2035" s="148" t="n"/>
      <c r="AX2035" s="148" t="n"/>
      <c r="AY2035" s="148" t="n"/>
      <c r="AZ2035" s="148" t="n"/>
      <c r="BA2035" s="148" t="n"/>
      <c r="BB2035" s="148" t="n"/>
      <c r="BC2035" s="148" t="n"/>
      <c r="BD2035" s="148" t="n"/>
      <c r="BE2035" s="148" t="n"/>
      <c r="BF2035" s="148" t="n"/>
      <c r="BG2035" s="148" t="n"/>
      <c r="BH2035" s="148" t="n"/>
      <c r="BI2035" s="149" t="n"/>
      <c r="BJ2035" s="2" t="n"/>
      <c r="BK2035" s="2" t="n"/>
      <c r="BL2035" s="2" t="n"/>
      <c r="BM2035" s="2" t="n"/>
      <c r="BN2035" s="2" t="n"/>
      <c r="BO2035" s="2" t="n"/>
      <c r="BP2035" s="143" t="n"/>
      <c r="BV2035" s="144" t="n"/>
      <c r="DU2035" s="144" t="n"/>
      <c r="DV2035" s="7" t="n"/>
      <c r="DW2035" s="2" t="n"/>
      <c r="DX2035" s="2" t="n"/>
      <c r="DY2035" s="2" t="n"/>
      <c r="DZ2035" s="2" t="n"/>
      <c r="EA2035" s="2" t="n"/>
      <c r="EB2035" s="2" t="n"/>
      <c r="EC2035" s="2" t="n"/>
    </row>
    <row r="2036" ht="6.75" customHeight="1" s="118">
      <c r="A2036" s="2" t="n"/>
      <c r="B2036" s="2" t="n"/>
      <c r="C2036" s="2" t="n"/>
      <c r="D2036" s="2" t="n"/>
      <c r="E2036" s="161" t="inlineStr">
        <is>
          <t>ふ り が な</t>
        </is>
      </c>
      <c r="F2036" s="140" t="n"/>
      <c r="G2036" s="140" t="n"/>
      <c r="H2036" s="140" t="n"/>
      <c r="I2036" s="140" t="n"/>
      <c r="J2036" s="140" t="n"/>
      <c r="K2036" s="141" t="n"/>
      <c r="L2036" s="162">
        <f>計算!$M$25</f>
        <v/>
      </c>
      <c r="M2036" s="140" t="n"/>
      <c r="N2036" s="140" t="n"/>
      <c r="O2036" s="140" t="n"/>
      <c r="P2036" s="140" t="n"/>
      <c r="Q2036" s="140" t="n"/>
      <c r="R2036" s="140" t="n"/>
      <c r="S2036" s="140" t="n"/>
      <c r="T2036" s="140" t="n"/>
      <c r="U2036" s="140" t="n"/>
      <c r="V2036" s="140" t="n"/>
      <c r="W2036" s="140" t="n"/>
      <c r="X2036" s="140" t="n"/>
      <c r="Y2036" s="140" t="n"/>
      <c r="Z2036" s="140" t="n"/>
      <c r="AA2036" s="140" t="n"/>
      <c r="AB2036" s="140" t="n"/>
      <c r="AC2036" s="140" t="n"/>
      <c r="AD2036" s="140" t="n"/>
      <c r="AE2036" s="140" t="n"/>
      <c r="AF2036" s="140" t="n"/>
      <c r="AG2036" s="140" t="n"/>
      <c r="AH2036" s="140" t="n"/>
      <c r="AI2036" s="140" t="n"/>
      <c r="AJ2036" s="140" t="n"/>
      <c r="AK2036" s="140" t="n"/>
      <c r="AL2036" s="140" t="n"/>
      <c r="AM2036" s="140" t="n"/>
      <c r="AN2036" s="140" t="n"/>
      <c r="AO2036" s="140" t="n"/>
      <c r="AP2036" s="140" t="n"/>
      <c r="AQ2036" s="140" t="n"/>
      <c r="AR2036" s="140" t="n"/>
      <c r="AS2036" s="140" t="n"/>
      <c r="AT2036" s="140" t="n"/>
      <c r="AU2036" s="140" t="n"/>
      <c r="AV2036" s="140" t="n"/>
      <c r="AW2036" s="140" t="n"/>
      <c r="AX2036" s="140" t="n"/>
      <c r="AY2036" s="140" t="n"/>
      <c r="AZ2036" s="140" t="n"/>
      <c r="BA2036" s="140" t="n"/>
      <c r="BB2036" s="140" t="n"/>
      <c r="BC2036" s="140" t="n"/>
      <c r="BD2036" s="140" t="n"/>
      <c r="BE2036" s="140" t="n"/>
      <c r="BF2036" s="140" t="n"/>
      <c r="BG2036" s="140" t="n"/>
      <c r="BH2036" s="140" t="n"/>
      <c r="BI2036" s="141" t="n"/>
      <c r="BJ2036" s="2" t="n"/>
      <c r="BK2036" s="2" t="n"/>
      <c r="BL2036" s="2" t="n"/>
      <c r="BM2036" s="2" t="n"/>
      <c r="BN2036" s="2" t="n"/>
      <c r="BO2036" s="2" t="n"/>
      <c r="BP2036" s="143" t="n"/>
      <c r="BV2036" s="144" t="n"/>
      <c r="DU2036" s="144" t="n"/>
      <c r="DV2036" s="7" t="n"/>
      <c r="DW2036" s="2" t="n"/>
      <c r="DX2036" s="2" t="n"/>
      <c r="DY2036" s="2" t="n"/>
      <c r="DZ2036" s="2" t="n"/>
      <c r="EA2036" s="2" t="n"/>
      <c r="EB2036" s="2" t="n"/>
      <c r="EC2036" s="2" t="n"/>
    </row>
    <row r="2037" ht="6.75" customHeight="1" s="118">
      <c r="A2037" s="2" t="n"/>
      <c r="B2037" s="2" t="n"/>
      <c r="C2037" s="2" t="n"/>
      <c r="D2037" s="2" t="n"/>
      <c r="E2037" s="143" t="n"/>
      <c r="K2037" s="144" t="n"/>
      <c r="BI2037" s="144" t="n"/>
      <c r="BJ2037" s="2" t="n"/>
      <c r="BK2037" s="2" t="n"/>
      <c r="BL2037" s="2" t="n"/>
      <c r="BM2037" s="2" t="n"/>
      <c r="BN2037" s="2" t="n"/>
      <c r="BO2037" s="2" t="n"/>
      <c r="BP2037" s="143" t="n"/>
      <c r="BV2037" s="144" t="n"/>
      <c r="DU2037" s="144" t="n"/>
      <c r="DV2037" s="7" t="n"/>
      <c r="DW2037" s="2" t="n"/>
      <c r="DX2037" s="2" t="n"/>
      <c r="DY2037" s="2" t="n"/>
      <c r="DZ2037" s="2" t="n"/>
      <c r="EA2037" s="2" t="n"/>
      <c r="EB2037" s="2" t="n"/>
      <c r="EC2037" s="2" t="n"/>
    </row>
    <row r="2038" ht="6.75" customHeight="1" s="118">
      <c r="A2038" s="2" t="n"/>
      <c r="B2038" s="2" t="n"/>
      <c r="C2038" s="2" t="n"/>
      <c r="D2038" s="2" t="n"/>
      <c r="E2038" s="163" t="n"/>
      <c r="F2038" s="164" t="n"/>
      <c r="G2038" s="164" t="n"/>
      <c r="H2038" s="164" t="n"/>
      <c r="I2038" s="164" t="n"/>
      <c r="J2038" s="164" t="n"/>
      <c r="K2038" s="165" t="n"/>
      <c r="L2038" s="164" t="n"/>
      <c r="M2038" s="164" t="n"/>
      <c r="N2038" s="164" t="n"/>
      <c r="O2038" s="164" t="n"/>
      <c r="P2038" s="164" t="n"/>
      <c r="Q2038" s="164" t="n"/>
      <c r="R2038" s="164" t="n"/>
      <c r="S2038" s="164" t="n"/>
      <c r="T2038" s="164" t="n"/>
      <c r="U2038" s="164" t="n"/>
      <c r="V2038" s="164" t="n"/>
      <c r="W2038" s="164" t="n"/>
      <c r="X2038" s="164" t="n"/>
      <c r="Y2038" s="164" t="n"/>
      <c r="Z2038" s="164" t="n"/>
      <c r="AA2038" s="164" t="n"/>
      <c r="AB2038" s="164" t="n"/>
      <c r="AC2038" s="164" t="n"/>
      <c r="AD2038" s="164" t="n"/>
      <c r="AE2038" s="164" t="n"/>
      <c r="AF2038" s="164" t="n"/>
      <c r="AG2038" s="164" t="n"/>
      <c r="AH2038" s="164" t="n"/>
      <c r="AI2038" s="164" t="n"/>
      <c r="AJ2038" s="164" t="n"/>
      <c r="AK2038" s="164" t="n"/>
      <c r="AL2038" s="164" t="n"/>
      <c r="AM2038" s="164" t="n"/>
      <c r="AN2038" s="164" t="n"/>
      <c r="AO2038" s="164" t="n"/>
      <c r="AP2038" s="164" t="n"/>
      <c r="AQ2038" s="164" t="n"/>
      <c r="AR2038" s="164" t="n"/>
      <c r="AS2038" s="164" t="n"/>
      <c r="AT2038" s="164" t="n"/>
      <c r="AU2038" s="164" t="n"/>
      <c r="AV2038" s="164" t="n"/>
      <c r="AW2038" s="164" t="n"/>
      <c r="AX2038" s="164" t="n"/>
      <c r="AY2038" s="164" t="n"/>
      <c r="AZ2038" s="164" t="n"/>
      <c r="BA2038" s="164" t="n"/>
      <c r="BB2038" s="164" t="n"/>
      <c r="BC2038" s="164" t="n"/>
      <c r="BD2038" s="164" t="n"/>
      <c r="BE2038" s="164" t="n"/>
      <c r="BF2038" s="164" t="n"/>
      <c r="BG2038" s="164" t="n"/>
      <c r="BH2038" s="164" t="n"/>
      <c r="BI2038" s="165" t="n"/>
      <c r="BJ2038" s="2" t="n"/>
      <c r="BK2038" s="2" t="n"/>
      <c r="BL2038" s="2" t="n"/>
      <c r="BM2038" s="2" t="n"/>
      <c r="BN2038" s="2" t="n"/>
      <c r="BO2038" s="2" t="n"/>
      <c r="BP2038" s="143" t="n"/>
      <c r="BV2038" s="144" t="n"/>
      <c r="DU2038" s="144" t="n"/>
      <c r="DV2038" s="7" t="n"/>
      <c r="DW2038" s="2" t="n"/>
      <c r="DX2038" s="2" t="n"/>
      <c r="DY2038" s="2" t="n"/>
      <c r="DZ2038" s="2" t="n"/>
      <c r="EA2038" s="2" t="n"/>
      <c r="EB2038" s="2" t="n"/>
      <c r="EC2038" s="2" t="n"/>
    </row>
    <row r="2039" ht="6.75" customHeight="1" s="118">
      <c r="A2039" s="2" t="n"/>
      <c r="B2039" s="2" t="n"/>
      <c r="C2039" s="2" t="n"/>
      <c r="D2039" s="2" t="n"/>
      <c r="E2039" s="166" t="inlineStr">
        <is>
          <t>連絡先</t>
        </is>
      </c>
      <c r="F2039" s="167" t="n"/>
      <c r="G2039" s="167" t="n"/>
      <c r="H2039" s="167" t="n"/>
      <c r="I2039" s="167" t="n"/>
      <c r="J2039" s="167" t="n"/>
      <c r="K2039" s="168" t="n"/>
      <c r="L2039" s="107" t="inlineStr">
        <is>
          <t>〒</t>
        </is>
      </c>
      <c r="M2039" s="167" t="n"/>
      <c r="N2039" s="167" t="n"/>
      <c r="O2039" s="167" t="n"/>
      <c r="P2039" s="173">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43" t="n"/>
      <c r="BV2039" s="144" t="n"/>
      <c r="DU2039" s="144" t="n"/>
      <c r="DV2039" s="7" t="n"/>
      <c r="DW2039" s="2" t="n"/>
      <c r="DX2039" s="2" t="n"/>
      <c r="DY2039" s="2" t="n"/>
      <c r="DZ2039" s="2" t="n"/>
      <c r="EA2039" s="2" t="n"/>
      <c r="EB2039" s="2" t="n"/>
      <c r="EC2039" s="2" t="n"/>
    </row>
    <row r="2040" ht="6.75" customHeight="1" s="118">
      <c r="A2040" s="2" t="n"/>
      <c r="B2040" s="2" t="n"/>
      <c r="C2040" s="2" t="n"/>
      <c r="D2040" s="2" t="n"/>
      <c r="E2040" s="143" t="n"/>
      <c r="K2040" s="144" t="n"/>
      <c r="L2040" s="143"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43" t="n"/>
      <c r="BV2040" s="144" t="n"/>
      <c r="DU2040" s="144" t="n"/>
      <c r="DV2040" s="7" t="n"/>
      <c r="DW2040" s="2" t="n"/>
      <c r="DX2040" s="2" t="n"/>
      <c r="DY2040" s="2" t="n"/>
      <c r="DZ2040" s="2" t="n"/>
      <c r="EA2040" s="2" t="n"/>
      <c r="EB2040" s="2" t="n"/>
      <c r="EC2040" s="2" t="n"/>
    </row>
    <row r="2041" ht="6.75" customHeight="1" s="118">
      <c r="A2041" s="2" t="n"/>
      <c r="B2041" s="2" t="n"/>
      <c r="C2041" s="2" t="n"/>
      <c r="D2041" s="2" t="n"/>
      <c r="E2041" s="143" t="n"/>
      <c r="K2041" s="144" t="n"/>
      <c r="L2041" s="143"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43" t="n"/>
      <c r="BV2041" s="144" t="n"/>
      <c r="DU2041" s="144" t="n"/>
      <c r="DV2041" s="7" t="n"/>
      <c r="DW2041" s="2" t="n"/>
      <c r="DX2041" s="2" t="n"/>
      <c r="DY2041" s="2" t="n"/>
      <c r="DZ2041" s="2" t="n"/>
      <c r="EA2041" s="2" t="n"/>
      <c r="EB2041" s="2" t="n"/>
      <c r="EC2041" s="2" t="n"/>
    </row>
    <row r="2042" ht="6.75" customHeight="1" s="118">
      <c r="A2042" s="2" t="n"/>
      <c r="B2042" s="2" t="n"/>
      <c r="C2042" s="2" t="n"/>
      <c r="D2042" s="2" t="n"/>
      <c r="E2042" s="143" t="n"/>
      <c r="K2042" s="144" t="n"/>
      <c r="L2042" s="174">
        <f>計算!$L$25</f>
        <v/>
      </c>
      <c r="BI2042" s="144" t="n"/>
      <c r="BJ2042" s="2" t="n"/>
      <c r="BK2042" s="2" t="n"/>
      <c r="BL2042" s="2" t="n"/>
      <c r="BM2042" s="2" t="n"/>
      <c r="BN2042" s="2" t="n"/>
      <c r="BO2042" s="2" t="n"/>
      <c r="BP2042" s="143" t="n"/>
      <c r="BV2042" s="144" t="n"/>
      <c r="DU2042" s="144" t="n"/>
      <c r="DV2042" s="7" t="n"/>
      <c r="DW2042" s="2" t="n"/>
      <c r="DX2042" s="2" t="n"/>
      <c r="DY2042" s="2" t="n"/>
      <c r="DZ2042" s="2" t="n"/>
      <c r="EA2042" s="2" t="n"/>
      <c r="EB2042" s="2" t="n"/>
      <c r="EC2042" s="2" t="n"/>
    </row>
    <row r="2043" ht="6.75" customHeight="1" s="118">
      <c r="A2043" s="2" t="n"/>
      <c r="B2043" s="2" t="n"/>
      <c r="C2043" s="2" t="n"/>
      <c r="D2043" s="2" t="n"/>
      <c r="E2043" s="147" t="n"/>
      <c r="F2043" s="148" t="n"/>
      <c r="G2043" s="148" t="n"/>
      <c r="H2043" s="148" t="n"/>
      <c r="I2043" s="148" t="n"/>
      <c r="J2043" s="148" t="n"/>
      <c r="K2043" s="149" t="n"/>
      <c r="L2043" s="148" t="n"/>
      <c r="M2043" s="148" t="n"/>
      <c r="N2043" s="148" t="n"/>
      <c r="O2043" s="148" t="n"/>
      <c r="P2043" s="148" t="n"/>
      <c r="Q2043" s="148" t="n"/>
      <c r="R2043" s="148" t="n"/>
      <c r="S2043" s="148" t="n"/>
      <c r="T2043" s="148" t="n"/>
      <c r="U2043" s="148" t="n"/>
      <c r="V2043" s="148" t="n"/>
      <c r="W2043" s="148" t="n"/>
      <c r="X2043" s="148" t="n"/>
      <c r="Y2043" s="148" t="n"/>
      <c r="Z2043" s="148" t="n"/>
      <c r="AA2043" s="148" t="n"/>
      <c r="AB2043" s="148" t="n"/>
      <c r="AC2043" s="148" t="n"/>
      <c r="AD2043" s="148" t="n"/>
      <c r="AE2043" s="148" t="n"/>
      <c r="AF2043" s="148" t="n"/>
      <c r="AG2043" s="148" t="n"/>
      <c r="AH2043" s="148" t="n"/>
      <c r="AI2043" s="148" t="n"/>
      <c r="AJ2043" s="148" t="n"/>
      <c r="AK2043" s="148" t="n"/>
      <c r="AL2043" s="148" t="n"/>
      <c r="AM2043" s="148" t="n"/>
      <c r="AN2043" s="148" t="n"/>
      <c r="AO2043" s="148" t="n"/>
      <c r="AP2043" s="148" t="n"/>
      <c r="AQ2043" s="148" t="n"/>
      <c r="AR2043" s="148" t="n"/>
      <c r="AS2043" s="148" t="n"/>
      <c r="AT2043" s="148" t="n"/>
      <c r="AU2043" s="148" t="n"/>
      <c r="AV2043" s="148" t="n"/>
      <c r="AW2043" s="148" t="n"/>
      <c r="AX2043" s="148" t="n"/>
      <c r="AY2043" s="148" t="n"/>
      <c r="AZ2043" s="148" t="n"/>
      <c r="BA2043" s="148" t="n"/>
      <c r="BB2043" s="148" t="n"/>
      <c r="BC2043" s="148" t="n"/>
      <c r="BD2043" s="148" t="n"/>
      <c r="BE2043" s="148" t="n"/>
      <c r="BF2043" s="148" t="n"/>
      <c r="BG2043" s="148" t="n"/>
      <c r="BH2043" s="148" t="n"/>
      <c r="BI2043" s="149" t="n"/>
      <c r="BJ2043" s="2" t="n"/>
      <c r="BK2043" s="2" t="n"/>
      <c r="BL2043" s="2" t="n"/>
      <c r="BM2043" s="2" t="n"/>
      <c r="BN2043" s="2" t="n"/>
      <c r="BO2043" s="2" t="n"/>
      <c r="BP2043" s="143" t="n"/>
      <c r="BV2043" s="144" t="n"/>
      <c r="DU2043" s="144"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43" t="n"/>
      <c r="BV2044" s="144" t="n"/>
      <c r="DU2044" s="144"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43" t="n"/>
      <c r="BV2045" s="144" t="n"/>
      <c r="DU2045" s="144"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43" t="n"/>
      <c r="BV2046" s="144" t="n"/>
      <c r="DU2046" s="144"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43" t="n"/>
      <c r="BV2047" s="144" t="n"/>
      <c r="DU2047" s="144"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43" t="n"/>
      <c r="BV2048" s="144" t="n"/>
      <c r="DU2048" s="144"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75" t="n"/>
      <c r="BQ2049" s="140" t="n"/>
      <c r="BR2049" s="176" t="n"/>
      <c r="BS2049" s="140" t="n"/>
      <c r="BT2049" s="140" t="n"/>
      <c r="BU2049" s="28" t="n"/>
      <c r="BV2049" s="29" t="n"/>
      <c r="BW2049" s="177">
        <f>計算!$AR$25</f>
        <v/>
      </c>
      <c r="BX2049" s="140" t="n"/>
      <c r="BY2049" s="140" t="n"/>
      <c r="BZ2049" s="140" t="n"/>
      <c r="CA2049" s="140" t="n"/>
      <c r="CB2049" s="140" t="n"/>
      <c r="CC2049" s="140" t="n"/>
      <c r="CD2049" s="140" t="n"/>
      <c r="CE2049" s="140" t="n"/>
      <c r="CF2049" s="140" t="n"/>
      <c r="CG2049" s="140" t="n"/>
      <c r="CH2049" s="140" t="n"/>
      <c r="CI2049" s="140" t="n"/>
      <c r="CJ2049" s="140" t="n"/>
      <c r="CK2049" s="140" t="n"/>
      <c r="CL2049" s="140" t="n"/>
      <c r="CM2049" s="140" t="n"/>
      <c r="CN2049" s="140" t="n"/>
      <c r="CO2049" s="140" t="n"/>
      <c r="CP2049" s="140" t="n"/>
      <c r="CQ2049" s="140" t="n"/>
      <c r="CR2049" s="140" t="n"/>
      <c r="CS2049" s="140" t="n"/>
      <c r="CT2049" s="140" t="n"/>
      <c r="CU2049" s="140" t="n"/>
      <c r="CV2049" s="140" t="n"/>
      <c r="CW2049" s="140" t="n"/>
      <c r="CX2049" s="140" t="n"/>
      <c r="CY2049" s="140" t="n"/>
      <c r="CZ2049" s="140" t="n"/>
      <c r="DA2049" s="140" t="n"/>
      <c r="DB2049" s="140" t="n"/>
      <c r="DC2049" s="140" t="n"/>
      <c r="DD2049" s="140" t="n"/>
      <c r="DE2049" s="140" t="n"/>
      <c r="DF2049" s="140" t="n"/>
      <c r="DG2049" s="140" t="n"/>
      <c r="DH2049" s="140" t="n"/>
      <c r="DI2049" s="140" t="n"/>
      <c r="DJ2049" s="140" t="n"/>
      <c r="DK2049" s="140" t="n"/>
      <c r="DL2049" s="140" t="n"/>
      <c r="DM2049" s="140" t="n"/>
      <c r="DN2049" s="140" t="n"/>
      <c r="DO2049" s="140" t="n"/>
      <c r="DP2049" s="140" t="n"/>
      <c r="DQ2049" s="140" t="n"/>
      <c r="DR2049" s="140" t="n"/>
      <c r="DS2049" s="140" t="n"/>
      <c r="DT2049" s="140" t="n"/>
      <c r="DU2049" s="141"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43" t="n"/>
      <c r="BU2050" s="31" t="n"/>
      <c r="BV2050" s="32" t="n"/>
      <c r="DU2050" s="144"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43" t="n"/>
      <c r="BU2051" s="72" t="n"/>
      <c r="BV2051" s="144" t="n"/>
      <c r="DU2051" s="144"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43" t="n"/>
      <c r="BV2052" s="144" t="n"/>
      <c r="DU2052" s="144"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43" t="n"/>
      <c r="BV2053" s="144" t="n"/>
      <c r="DU2053" s="144"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43" t="n"/>
      <c r="BV2054" s="144" t="n"/>
      <c r="DU2054" s="144" t="n"/>
      <c r="DV2054" s="7" t="n"/>
      <c r="DW2054" s="2" t="n"/>
      <c r="DX2054" s="2" t="n"/>
      <c r="DY2054" s="2" t="n"/>
      <c r="DZ2054" s="2" t="n"/>
      <c r="EA2054" s="2" t="n"/>
      <c r="EB2054" s="2" t="n"/>
      <c r="EC2054" s="2" t="n"/>
    </row>
    <row r="2055" ht="6.75" customHeight="1" s="118">
      <c r="A2055" s="2" t="n"/>
      <c r="B2055" s="2" t="n"/>
      <c r="C2055" s="2" t="n"/>
      <c r="D2055" s="2" t="n"/>
      <c r="E2055" s="178" t="inlineStr">
        <is>
          <t>在籍校</t>
        </is>
      </c>
      <c r="F2055" s="140" t="n"/>
      <c r="G2055" s="140" t="n"/>
      <c r="H2055" s="140" t="n"/>
      <c r="I2055" s="140" t="n"/>
      <c r="J2055" s="140" t="n"/>
      <c r="K2055" s="141"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0" t="n"/>
      <c r="AY2055" s="140" t="n"/>
      <c r="AZ2055" s="140" t="n"/>
      <c r="BA2055" s="140" t="n"/>
      <c r="BB2055" s="140" t="n"/>
      <c r="BC2055" s="140" t="n"/>
      <c r="BD2055" s="140" t="n"/>
      <c r="BE2055" s="140" t="n"/>
      <c r="BF2055" s="140" t="n"/>
      <c r="BG2055" s="140" t="n"/>
      <c r="BH2055" s="140" t="n"/>
      <c r="BI2055" s="141" t="n"/>
      <c r="BJ2055" s="2" t="n"/>
      <c r="BK2055" s="2" t="n"/>
      <c r="BL2055" s="2" t="n"/>
      <c r="BM2055" s="2" t="n"/>
      <c r="BN2055" s="2" t="n"/>
      <c r="BO2055" s="2" t="n"/>
      <c r="BP2055" s="143" t="n"/>
      <c r="BV2055" s="144" t="n"/>
      <c r="DU2055" s="144" t="n"/>
      <c r="DV2055" s="2" t="n"/>
      <c r="DW2055" s="2" t="n"/>
      <c r="DX2055" s="2" t="n"/>
      <c r="DY2055" s="2" t="n"/>
      <c r="DZ2055" s="2" t="n"/>
      <c r="EA2055" s="2" t="n"/>
      <c r="EB2055" s="2" t="n"/>
      <c r="EC2055" s="2" t="n"/>
    </row>
    <row r="2056" ht="6.75" customHeight="1" s="118">
      <c r="A2056" s="2" t="n"/>
      <c r="B2056" s="2" t="n"/>
      <c r="C2056" s="2" t="n"/>
      <c r="D2056" s="2" t="n"/>
      <c r="E2056" s="143" t="n"/>
      <c r="K2056" s="144" t="n"/>
      <c r="L2056" s="36" t="n"/>
      <c r="M2056" s="19" t="n"/>
      <c r="N2056" s="19" t="n"/>
      <c r="O2056" s="19" t="n"/>
      <c r="P2056" s="19" t="n"/>
      <c r="Q2056" s="19" t="n"/>
      <c r="R2056" s="19" t="n"/>
      <c r="S2056" s="19" t="n"/>
      <c r="T2056" s="19" t="n"/>
      <c r="U2056" s="19" t="n"/>
      <c r="V2056" s="19" t="n"/>
      <c r="W2056" s="19" t="n"/>
      <c r="X2056" s="37" t="n"/>
      <c r="Y2056" s="179">
        <f>計算!$N$25</f>
        <v/>
      </c>
      <c r="BI2056" s="144" t="n"/>
      <c r="BJ2056" s="2" t="n"/>
      <c r="BK2056" s="2" t="n"/>
      <c r="BL2056" s="2" t="n"/>
      <c r="BM2056" s="2" t="n"/>
      <c r="BN2056" s="2" t="n"/>
      <c r="BO2056" s="2" t="n"/>
      <c r="BP2056" s="143" t="n"/>
      <c r="BV2056" s="144" t="n"/>
      <c r="DU2056" s="144" t="n"/>
      <c r="DV2056" s="2" t="n"/>
      <c r="DW2056" s="2" t="n"/>
      <c r="DX2056" s="2" t="n"/>
      <c r="DY2056" s="2" t="n"/>
      <c r="DZ2056" s="2" t="n"/>
      <c r="EA2056" s="2" t="n"/>
      <c r="EB2056" s="2" t="n"/>
      <c r="EC2056" s="2" t="n"/>
    </row>
    <row r="2057" ht="6.75" customHeight="1" s="118">
      <c r="A2057" s="2" t="n"/>
      <c r="B2057" s="2" t="n"/>
      <c r="C2057" s="2" t="n"/>
      <c r="D2057" s="2" t="n"/>
      <c r="E2057" s="143" t="n"/>
      <c r="K2057" s="144" t="n"/>
      <c r="L2057" s="36" t="n"/>
      <c r="M2057" s="19" t="n"/>
      <c r="N2057" s="19" t="n"/>
      <c r="O2057" s="19" t="n"/>
      <c r="P2057" s="180">
        <f>IF(計算!$B$25="","",設定!$B$6)&amp;""</f>
        <v/>
      </c>
      <c r="S2057" s="11" t="n"/>
      <c r="T2057" s="11" t="n"/>
      <c r="U2057" s="181">
        <f>IF(計算!$B$25="","",設定!$B$7)&amp;""</f>
        <v/>
      </c>
      <c r="W2057" s="11" t="n"/>
      <c r="X2057" s="12" t="n"/>
      <c r="Y2057" s="143" t="n"/>
      <c r="BI2057" s="144" t="n"/>
      <c r="BJ2057" s="2" t="n"/>
      <c r="BK2057" s="2" t="n"/>
      <c r="BL2057" s="2" t="n"/>
      <c r="BM2057" s="2" t="n"/>
      <c r="BN2057" s="2" t="n"/>
      <c r="BO2057" s="2" t="n"/>
      <c r="BP2057" s="143" t="n"/>
      <c r="BV2057" s="144" t="n"/>
      <c r="DU2057" s="144" t="n"/>
      <c r="DV2057" s="2" t="n"/>
      <c r="DW2057" s="2" t="n"/>
      <c r="DX2057" s="2" t="n"/>
      <c r="DY2057" s="2" t="n"/>
      <c r="DZ2057" s="2" t="n"/>
      <c r="EA2057" s="2" t="n"/>
      <c r="EB2057" s="2" t="n"/>
      <c r="EC2057" s="2" t="n"/>
    </row>
    <row r="2058" ht="6.75" customHeight="1" s="118">
      <c r="A2058" s="2" t="n"/>
      <c r="B2058" s="2" t="n"/>
      <c r="C2058" s="2" t="n"/>
      <c r="D2058" s="2" t="n"/>
      <c r="E2058" s="143" t="n"/>
      <c r="K2058" s="144" t="n"/>
      <c r="L2058" s="92" t="inlineStr">
        <is>
          <t>令和</t>
        </is>
      </c>
      <c r="S2058" s="52" t="inlineStr">
        <is>
          <t>年</t>
        </is>
      </c>
      <c r="W2058" s="53" t="inlineStr">
        <is>
          <t>月</t>
        </is>
      </c>
      <c r="X2058" s="144" t="n"/>
      <c r="Y2058" s="143" t="n"/>
      <c r="BI2058" s="144" t="n"/>
      <c r="BJ2058" s="2" t="n"/>
      <c r="BK2058" s="2" t="n"/>
      <c r="BL2058" s="2" t="n"/>
      <c r="BM2058" s="2" t="n"/>
      <c r="BN2058" s="2" t="n"/>
      <c r="BO2058" s="2" t="n"/>
      <c r="BP2058" s="143" t="n"/>
      <c r="BV2058" s="144" t="n"/>
      <c r="DU2058" s="144" t="n"/>
      <c r="DV2058" s="2" t="n"/>
      <c r="DW2058" s="2" t="n"/>
      <c r="DX2058" s="2" t="n"/>
      <c r="DY2058" s="2" t="n"/>
      <c r="DZ2058" s="2" t="n"/>
      <c r="EA2058" s="2" t="n"/>
      <c r="EB2058" s="2" t="n"/>
      <c r="EC2058" s="2" t="n"/>
    </row>
    <row r="2059" ht="6.75" customHeight="1" s="118">
      <c r="A2059" s="2" t="n"/>
      <c r="B2059" s="2" t="n"/>
      <c r="C2059" s="2" t="n"/>
      <c r="D2059" s="2" t="n"/>
      <c r="E2059" s="143" t="n"/>
      <c r="K2059" s="144" t="n"/>
      <c r="L2059" s="143" t="n"/>
      <c r="X2059" s="144" t="n"/>
      <c r="Y2059" s="143" t="n"/>
      <c r="AW2059" s="75" t="inlineStr">
        <is>
          <t>卒業</t>
        </is>
      </c>
      <c r="BI2059" s="144" t="n"/>
      <c r="BJ2059" s="2" t="n"/>
      <c r="BK2059" s="2" t="n"/>
      <c r="BL2059" s="2" t="n"/>
      <c r="BM2059" s="2" t="n"/>
      <c r="BN2059" s="2" t="n"/>
      <c r="BO2059" s="2" t="n"/>
      <c r="BP2059" s="143" t="n"/>
      <c r="BV2059" s="144" t="n"/>
      <c r="DU2059" s="144" t="n"/>
      <c r="DV2059" s="2" t="n"/>
      <c r="DW2059" s="2" t="n"/>
      <c r="DX2059" s="2" t="n"/>
      <c r="DY2059" s="2" t="n"/>
      <c r="DZ2059" s="2" t="n"/>
      <c r="EA2059" s="2" t="n"/>
      <c r="EB2059" s="2" t="n"/>
      <c r="EC2059" s="2" t="n"/>
    </row>
    <row r="2060" ht="6.75" customHeight="1" s="118">
      <c r="A2060" s="2" t="n"/>
      <c r="B2060" s="2" t="n"/>
      <c r="C2060" s="2" t="n"/>
      <c r="D2060" s="2" t="n"/>
      <c r="E2060" s="143" t="n"/>
      <c r="K2060" s="144" t="n"/>
      <c r="L2060" s="36" t="n"/>
      <c r="M2060" s="19" t="n"/>
      <c r="N2060" s="19" t="n"/>
      <c r="O2060" s="19" t="n"/>
      <c r="P2060" s="19" t="n"/>
      <c r="Q2060" s="19" t="n"/>
      <c r="R2060" s="19" t="n"/>
      <c r="S2060" s="19" t="n"/>
      <c r="T2060" s="19" t="n"/>
      <c r="U2060" s="19" t="n"/>
      <c r="V2060" s="19" t="n"/>
      <c r="W2060" s="19" t="n"/>
      <c r="X2060" s="37" t="n"/>
      <c r="Y2060" s="143" t="n"/>
      <c r="BI2060" s="144" t="n"/>
      <c r="BJ2060" s="2" t="n"/>
      <c r="BK2060" s="2" t="n"/>
      <c r="BL2060" s="2" t="n"/>
      <c r="BM2060" s="2" t="n"/>
      <c r="BN2060" s="2" t="n"/>
      <c r="BO2060" s="2" t="n"/>
      <c r="BP2060" s="143" t="n"/>
      <c r="BV2060" s="144" t="n"/>
      <c r="DU2060" s="144" t="n"/>
      <c r="DV2060" s="2" t="n"/>
      <c r="DW2060" s="2" t="n"/>
      <c r="DX2060" s="2" t="n"/>
      <c r="DY2060" s="2" t="n"/>
      <c r="DZ2060" s="2" t="n"/>
      <c r="EA2060" s="2" t="n"/>
      <c r="EB2060" s="2" t="n"/>
      <c r="EC2060" s="2" t="n"/>
    </row>
    <row r="2061" ht="6.75" customHeight="1" s="118">
      <c r="A2061" s="2" t="n"/>
      <c r="B2061" s="2" t="n"/>
      <c r="C2061" s="2" t="n"/>
      <c r="D2061" s="2" t="n"/>
      <c r="E2061" s="143" t="n"/>
      <c r="K2061" s="144" t="n"/>
      <c r="L2061" s="36" t="n"/>
      <c r="M2061" s="19" t="n"/>
      <c r="N2061" s="19" t="n"/>
      <c r="O2061" s="19" t="n"/>
      <c r="P2061" s="19" t="n"/>
      <c r="Q2061" s="19" t="n"/>
      <c r="R2061" s="19" t="n"/>
      <c r="S2061" s="19" t="n"/>
      <c r="T2061" s="19" t="n"/>
      <c r="U2061" s="19" t="n"/>
      <c r="V2061" s="19" t="n"/>
      <c r="W2061" s="19" t="n"/>
      <c r="X2061" s="37" t="n"/>
      <c r="Y2061" s="143" t="n"/>
      <c r="BI2061" s="144" t="n"/>
      <c r="BJ2061" s="2" t="n"/>
      <c r="BK2061" s="2" t="n"/>
      <c r="BL2061" s="2" t="n"/>
      <c r="BM2061" s="2" t="n"/>
      <c r="BN2061" s="2" t="n"/>
      <c r="BO2061" s="2" t="n"/>
      <c r="BP2061" s="143" t="n"/>
      <c r="BV2061" s="144" t="n"/>
      <c r="DU2061" s="144" t="n"/>
      <c r="DV2061" s="2" t="n"/>
      <c r="DW2061" s="2" t="n"/>
      <c r="DX2061" s="2" t="n"/>
      <c r="DY2061" s="2" t="n"/>
      <c r="DZ2061" s="2" t="n"/>
      <c r="EA2061" s="2" t="n"/>
      <c r="EB2061" s="2" t="n"/>
      <c r="EC2061" s="2" t="n"/>
    </row>
    <row r="2062" ht="6.75" customHeight="1" s="118">
      <c r="A2062" s="2" t="n"/>
      <c r="B2062" s="2" t="n"/>
      <c r="C2062" s="2" t="n"/>
      <c r="D2062" s="2" t="n"/>
      <c r="E2062" s="147" t="n"/>
      <c r="F2062" s="148" t="n"/>
      <c r="G2062" s="148" t="n"/>
      <c r="H2062" s="148" t="n"/>
      <c r="I2062" s="148" t="n"/>
      <c r="J2062" s="148" t="n"/>
      <c r="K2062" s="149"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48" t="n"/>
      <c r="AX2062" s="148" t="n"/>
      <c r="AY2062" s="148" t="n"/>
      <c r="AZ2062" s="148" t="n"/>
      <c r="BA2062" s="148" t="n"/>
      <c r="BB2062" s="148" t="n"/>
      <c r="BC2062" s="148" t="n"/>
      <c r="BD2062" s="148" t="n"/>
      <c r="BE2062" s="148" t="n"/>
      <c r="BF2062" s="148" t="n"/>
      <c r="BG2062" s="148" t="n"/>
      <c r="BH2062" s="148" t="n"/>
      <c r="BI2062" s="149" t="n"/>
      <c r="BJ2062" s="2" t="n"/>
      <c r="BK2062" s="2" t="n"/>
      <c r="BL2062" s="2" t="n"/>
      <c r="BM2062" s="2" t="n"/>
      <c r="BN2062" s="2" t="n"/>
      <c r="BO2062" s="2" t="n"/>
      <c r="BP2062" s="143" t="n"/>
      <c r="BV2062" s="144" t="n"/>
      <c r="DU2062" s="144"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0" t="n"/>
      <c r="U2063" s="17" t="n"/>
      <c r="V2063" s="17" t="n"/>
      <c r="W2063" s="76" t="n"/>
      <c r="X2063" s="140"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43" t="n"/>
      <c r="BV2063" s="144" t="n"/>
      <c r="DU2063" s="144"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43" t="n"/>
      <c r="BV2064" s="144" t="n"/>
      <c r="DU2064" s="144"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43" t="n"/>
      <c r="BV2065" s="144" t="n"/>
      <c r="DU2065" s="144" t="n"/>
      <c r="DV2065" s="2" t="n"/>
      <c r="DW2065" s="2" t="n"/>
      <c r="DX2065" s="2" t="n"/>
      <c r="DY2065" s="2" t="n"/>
      <c r="DZ2065" s="2" t="n"/>
      <c r="EA2065" s="2" t="n"/>
      <c r="EB2065" s="2" t="n"/>
      <c r="EC2065" s="2" t="n"/>
    </row>
    <row r="2066" ht="6.75" customHeight="1" s="118">
      <c r="A2066" s="2" t="n"/>
      <c r="B2066" s="2" t="n"/>
      <c r="C2066" s="2" t="n"/>
      <c r="D2066" s="2" t="n"/>
      <c r="E2066" s="182" t="inlineStr">
        <is>
          <t>職　歴</t>
        </is>
      </c>
      <c r="K2066" s="144" t="n"/>
      <c r="L2066" s="54" t="inlineStr">
        <is>
          <t>平成</t>
        </is>
      </c>
      <c r="M2066" s="140" t="n"/>
      <c r="N2066" s="140" t="n"/>
      <c r="O2066" s="140" t="n"/>
      <c r="P2066" s="19" t="n"/>
      <c r="Q2066" s="19" t="n"/>
      <c r="R2066" s="19" t="n"/>
      <c r="S2066" s="19" t="n"/>
      <c r="T2066" s="19" t="n"/>
      <c r="U2066" s="19" t="n"/>
      <c r="V2066" s="19" t="n"/>
      <c r="W2066" s="19" t="n"/>
      <c r="X2066" s="37" t="n"/>
      <c r="Y2066" s="172">
        <f>計算!$AV$25</f>
        <v/>
      </c>
      <c r="BI2066" s="144" t="n"/>
      <c r="BJ2066" s="2" t="n"/>
      <c r="BK2066" s="2" t="n"/>
      <c r="BL2066" s="2" t="n"/>
      <c r="BM2066" s="2" t="n"/>
      <c r="BN2066" s="2" t="n"/>
      <c r="BO2066" s="2" t="n"/>
      <c r="BP2066" s="143" t="n"/>
      <c r="BV2066" s="144" t="n"/>
      <c r="DU2066" s="144" t="n"/>
      <c r="DV2066" s="2" t="n"/>
      <c r="DW2066" s="2" t="n"/>
      <c r="DX2066" s="2" t="n"/>
      <c r="DY2066" s="2" t="n"/>
      <c r="DZ2066" s="2" t="n"/>
      <c r="EA2066" s="2" t="n"/>
      <c r="EB2066" s="2" t="n"/>
      <c r="EC2066" s="2" t="n"/>
    </row>
    <row r="2067" ht="6.75" customHeight="1" s="118">
      <c r="A2067" s="2" t="n"/>
      <c r="B2067" s="2" t="n"/>
      <c r="C2067" s="2" t="n"/>
      <c r="D2067" s="2" t="n"/>
      <c r="E2067" s="143" t="n"/>
      <c r="K2067" s="144" t="n"/>
      <c r="L2067" s="143" t="n"/>
      <c r="P2067" s="19" t="n"/>
      <c r="Q2067" s="19" t="n"/>
      <c r="R2067" s="19" t="n"/>
      <c r="S2067" s="19" t="n"/>
      <c r="T2067" s="19" t="n"/>
      <c r="U2067" s="19" t="n"/>
      <c r="V2067" s="19" t="n"/>
      <c r="W2067" s="19" t="n"/>
      <c r="X2067" s="37" t="n"/>
      <c r="Y2067" s="143" t="n"/>
      <c r="BI2067" s="144" t="n"/>
      <c r="BJ2067" s="2" t="n"/>
      <c r="BK2067" s="2" t="n"/>
      <c r="BL2067" s="2" t="n"/>
      <c r="BM2067" s="2" t="n"/>
      <c r="BN2067" s="2" t="n"/>
      <c r="BO2067" s="2" t="n"/>
      <c r="BP2067" s="143" t="n"/>
      <c r="BV2067" s="144" t="n"/>
      <c r="DU2067" s="144" t="n"/>
      <c r="DV2067" s="2" t="n"/>
      <c r="DW2067" s="2" t="n"/>
      <c r="DX2067" s="2" t="n"/>
      <c r="DY2067" s="2" t="n"/>
      <c r="DZ2067" s="2" t="n"/>
      <c r="EA2067" s="2" t="n"/>
      <c r="EB2067" s="2" t="n"/>
      <c r="EC2067" s="2" t="n"/>
    </row>
    <row r="2068" ht="6.75" customHeight="1" s="118">
      <c r="A2068" s="2" t="n"/>
      <c r="B2068" s="2" t="n"/>
      <c r="C2068" s="2" t="n"/>
      <c r="D2068" s="2" t="n"/>
      <c r="E2068" s="143" t="n"/>
      <c r="K2068" s="144" t="n"/>
      <c r="L2068" s="143" t="n"/>
      <c r="P2068" s="180">
        <f>計算!$AT$25</f>
        <v/>
      </c>
      <c r="S2068" s="52" t="inlineStr">
        <is>
          <t>年</t>
        </is>
      </c>
      <c r="U2068" s="181">
        <f>計算!$AU$25</f>
        <v/>
      </c>
      <c r="W2068" s="53" t="inlineStr">
        <is>
          <t>月</t>
        </is>
      </c>
      <c r="X2068" s="144" t="n"/>
      <c r="Y2068" s="143" t="n"/>
      <c r="BI2068" s="144" t="n"/>
      <c r="BJ2068" s="2" t="n"/>
      <c r="BK2068" s="2" t="n"/>
      <c r="BL2068" s="2" t="n"/>
      <c r="BM2068" s="2" t="n"/>
      <c r="BN2068" s="2" t="n"/>
      <c r="BO2068" s="2" t="n"/>
      <c r="BP2068" s="143" t="n"/>
      <c r="BV2068" s="144" t="n"/>
      <c r="DU2068" s="144" t="n"/>
      <c r="DV2068" s="2" t="n"/>
      <c r="DW2068" s="2" t="n"/>
      <c r="DX2068" s="2" t="n"/>
      <c r="DY2068" s="2" t="n"/>
      <c r="DZ2068" s="2" t="n"/>
      <c r="EA2068" s="2" t="n"/>
      <c r="EB2068" s="2" t="n"/>
      <c r="EC2068" s="2" t="n"/>
    </row>
    <row r="2069" ht="6.75" customHeight="1" s="118">
      <c r="A2069" s="2" t="n"/>
      <c r="B2069" s="2" t="n"/>
      <c r="C2069" s="2" t="n"/>
      <c r="D2069" s="2" t="n"/>
      <c r="E2069" s="143" t="n"/>
      <c r="K2069" s="144" t="n"/>
      <c r="L2069" s="49" t="inlineStr">
        <is>
          <t>令和</t>
        </is>
      </c>
      <c r="X2069" s="144" t="n"/>
      <c r="Y2069" s="143" t="n"/>
      <c r="BI2069" s="144" t="n"/>
      <c r="BJ2069" s="2" t="n"/>
      <c r="BK2069" s="2" t="n"/>
      <c r="BL2069" s="2" t="n"/>
      <c r="BM2069" s="2" t="n"/>
      <c r="BN2069" s="2" t="n"/>
      <c r="BO2069" s="2" t="n"/>
      <c r="BP2069" s="143" t="n"/>
      <c r="BV2069" s="144" t="n"/>
      <c r="DU2069" s="144" t="n"/>
      <c r="DV2069" s="2" t="n"/>
      <c r="DW2069" s="2" t="n"/>
      <c r="DX2069" s="2" t="n"/>
      <c r="DY2069" s="2" t="n"/>
      <c r="DZ2069" s="2" t="n"/>
      <c r="EA2069" s="2" t="n"/>
      <c r="EB2069" s="2" t="n"/>
      <c r="EC2069" s="2" t="n"/>
    </row>
    <row r="2070" ht="6.75" customHeight="1" s="118">
      <c r="A2070" s="2" t="n"/>
      <c r="B2070" s="2" t="n"/>
      <c r="C2070" s="2" t="n"/>
      <c r="D2070" s="2" t="n"/>
      <c r="E2070" s="143" t="n"/>
      <c r="K2070" s="144" t="n"/>
      <c r="L2070" s="143" t="n"/>
      <c r="P2070" s="19" t="n"/>
      <c r="Q2070" s="19" t="n"/>
      <c r="R2070" s="19" t="n"/>
      <c r="S2070" s="19" t="n"/>
      <c r="T2070" s="19" t="n"/>
      <c r="U2070" s="19" t="n"/>
      <c r="V2070" s="19" t="n"/>
      <c r="W2070" s="19" t="n"/>
      <c r="X2070" s="37" t="n"/>
      <c r="Y2070" s="143" t="n"/>
      <c r="BI2070" s="144" t="n"/>
      <c r="BJ2070" s="2" t="n"/>
      <c r="BK2070" s="2" t="n"/>
      <c r="BL2070" s="2" t="n"/>
      <c r="BM2070" s="2" t="n"/>
      <c r="BN2070" s="2" t="n"/>
      <c r="BO2070" s="2" t="n"/>
      <c r="BP2070" s="143" t="n"/>
      <c r="BV2070" s="144" t="n"/>
      <c r="DU2070" s="144" t="n"/>
      <c r="DV2070" s="2" t="n"/>
      <c r="DW2070" s="2" t="n"/>
      <c r="DX2070" s="2" t="n"/>
      <c r="DY2070" s="2" t="n"/>
      <c r="DZ2070" s="2" t="n"/>
      <c r="EA2070" s="2" t="n"/>
      <c r="EB2070" s="2" t="n"/>
      <c r="EC2070" s="2" t="n"/>
    </row>
    <row r="2071" ht="5.25" customHeight="1" s="118">
      <c r="A2071" s="2" t="n"/>
      <c r="B2071" s="2" t="n"/>
      <c r="C2071" s="2" t="n"/>
      <c r="D2071" s="2" t="n"/>
      <c r="E2071" s="143" t="n"/>
      <c r="K2071" s="144" t="n"/>
      <c r="L2071" s="147" t="n"/>
      <c r="M2071" s="148" t="n"/>
      <c r="N2071" s="148" t="n"/>
      <c r="O2071" s="148" t="n"/>
      <c r="P2071" s="20" t="n"/>
      <c r="Q2071" s="20" t="n"/>
      <c r="R2071" s="20" t="n"/>
      <c r="S2071" s="20" t="n"/>
      <c r="T2071" s="20" t="n"/>
      <c r="U2071" s="20" t="n"/>
      <c r="V2071" s="20" t="n"/>
      <c r="W2071" s="20" t="n"/>
      <c r="X2071" s="39" t="n"/>
      <c r="Y2071" s="147" t="n"/>
      <c r="Z2071" s="148" t="n"/>
      <c r="AA2071" s="148" t="n"/>
      <c r="AB2071" s="148" t="n"/>
      <c r="AC2071" s="148" t="n"/>
      <c r="AD2071" s="148" t="n"/>
      <c r="AE2071" s="148" t="n"/>
      <c r="AF2071" s="148" t="n"/>
      <c r="AG2071" s="148" t="n"/>
      <c r="AH2071" s="148" t="n"/>
      <c r="AI2071" s="148" t="n"/>
      <c r="AJ2071" s="148" t="n"/>
      <c r="AK2071" s="148" t="n"/>
      <c r="AL2071" s="148" t="n"/>
      <c r="AM2071" s="148" t="n"/>
      <c r="AN2071" s="148" t="n"/>
      <c r="AO2071" s="148" t="n"/>
      <c r="AP2071" s="148" t="n"/>
      <c r="AQ2071" s="148" t="n"/>
      <c r="AR2071" s="148" t="n"/>
      <c r="AS2071" s="148" t="n"/>
      <c r="AT2071" s="148" t="n"/>
      <c r="AU2071" s="148" t="n"/>
      <c r="AV2071" s="148" t="n"/>
      <c r="AW2071" s="148" t="n"/>
      <c r="AX2071" s="148" t="n"/>
      <c r="AY2071" s="148" t="n"/>
      <c r="AZ2071" s="148" t="n"/>
      <c r="BA2071" s="148" t="n"/>
      <c r="BB2071" s="148" t="n"/>
      <c r="BC2071" s="148" t="n"/>
      <c r="BD2071" s="148" t="n"/>
      <c r="BE2071" s="148" t="n"/>
      <c r="BF2071" s="148" t="n"/>
      <c r="BG2071" s="148" t="n"/>
      <c r="BH2071" s="148" t="n"/>
      <c r="BI2071" s="149" t="n"/>
      <c r="BJ2071" s="2" t="n"/>
      <c r="BK2071" s="2" t="n"/>
      <c r="BL2071" s="2" t="n"/>
      <c r="BM2071" s="2" t="n"/>
      <c r="BN2071" s="2" t="n"/>
      <c r="BO2071" s="2" t="n"/>
      <c r="BP2071" s="143" t="n"/>
      <c r="BV2071" s="144" t="n"/>
      <c r="DU2071" s="144" t="n"/>
      <c r="DV2071" s="2" t="n"/>
      <c r="DW2071" s="2" t="n"/>
      <c r="DX2071" s="2" t="n"/>
      <c r="DY2071" s="2" t="n"/>
      <c r="DZ2071" s="2" t="n"/>
      <c r="EA2071" s="2" t="n"/>
      <c r="EB2071" s="2" t="n"/>
      <c r="EC2071" s="2" t="n"/>
    </row>
    <row r="2072" ht="6.75" customHeight="1" s="118">
      <c r="A2072" s="2" t="n"/>
      <c r="B2072" s="2" t="n"/>
      <c r="C2072" s="2" t="n"/>
      <c r="D2072" s="2" t="n"/>
      <c r="E2072" s="143" t="n"/>
      <c r="K2072" s="144" t="n"/>
      <c r="L2072" s="54" t="inlineStr">
        <is>
          <t>平成</t>
        </is>
      </c>
      <c r="M2072" s="140" t="n"/>
      <c r="N2072" s="140" t="n"/>
      <c r="O2072" s="140" t="n"/>
      <c r="P2072" s="18" t="n"/>
      <c r="Q2072" s="18" t="n"/>
      <c r="R2072" s="18" t="n"/>
      <c r="S2072" s="18" t="n"/>
      <c r="T2072" s="18" t="n"/>
      <c r="U2072" s="18" t="n"/>
      <c r="V2072" s="18" t="n"/>
      <c r="W2072" s="18" t="n"/>
      <c r="X2072" s="35" t="n"/>
      <c r="Y2072" s="172">
        <f>計算!$AY$25</f>
        <v/>
      </c>
      <c r="BI2072" s="144" t="n"/>
      <c r="BJ2072" s="2" t="n"/>
      <c r="BK2072" s="2" t="n"/>
      <c r="BL2072" s="2" t="n"/>
      <c r="BM2072" s="2" t="n"/>
      <c r="BN2072" s="2" t="n"/>
      <c r="BO2072" s="2" t="n"/>
      <c r="BP2072" s="143" t="n"/>
      <c r="BV2072" s="144" t="n"/>
      <c r="DU2072" s="144" t="n"/>
      <c r="DV2072" s="2" t="n"/>
      <c r="DW2072" s="2" t="n"/>
      <c r="DX2072" s="2" t="n"/>
      <c r="DY2072" s="2" t="n"/>
      <c r="DZ2072" s="2" t="n"/>
      <c r="EA2072" s="2" t="n"/>
      <c r="EB2072" s="2" t="n"/>
      <c r="EC2072" s="2" t="n"/>
    </row>
    <row r="2073" ht="6.75" customHeight="1" s="118">
      <c r="A2073" s="2" t="n"/>
      <c r="B2073" s="2" t="n"/>
      <c r="C2073" s="2" t="n"/>
      <c r="D2073" s="2" t="n"/>
      <c r="E2073" s="143" t="n"/>
      <c r="K2073" s="144" t="n"/>
      <c r="L2073" s="143" t="n"/>
      <c r="P2073" s="19" t="n"/>
      <c r="Q2073" s="19" t="n"/>
      <c r="R2073" s="19" t="n"/>
      <c r="S2073" s="19" t="n"/>
      <c r="T2073" s="19" t="n"/>
      <c r="U2073" s="19" t="n"/>
      <c r="V2073" s="19" t="n"/>
      <c r="W2073" s="19" t="n"/>
      <c r="X2073" s="37" t="n"/>
      <c r="Y2073" s="143" t="n"/>
      <c r="BI2073" s="144" t="n"/>
      <c r="BJ2073" s="2" t="n"/>
      <c r="BK2073" s="2" t="n"/>
      <c r="BL2073" s="2" t="n"/>
      <c r="BM2073" s="2" t="n"/>
      <c r="BN2073" s="2" t="n"/>
      <c r="BO2073" s="2" t="n"/>
      <c r="BP2073" s="143" t="n"/>
      <c r="BV2073" s="144" t="n"/>
      <c r="DU2073" s="144" t="n"/>
      <c r="DV2073" s="2" t="n"/>
      <c r="DW2073" s="2" t="n"/>
      <c r="DX2073" s="2" t="n"/>
      <c r="DY2073" s="2" t="n"/>
      <c r="DZ2073" s="2" t="n"/>
      <c r="EA2073" s="2" t="n"/>
      <c r="EB2073" s="2" t="n"/>
      <c r="EC2073" s="2" t="n"/>
    </row>
    <row r="2074" ht="6.75" customHeight="1" s="118">
      <c r="A2074" s="2" t="n"/>
      <c r="B2074" s="2" t="n"/>
      <c r="C2074" s="2" t="n"/>
      <c r="D2074" s="2" t="n"/>
      <c r="E2074" s="143" t="n"/>
      <c r="K2074" s="144" t="n"/>
      <c r="L2074" s="143" t="n"/>
      <c r="P2074" s="180">
        <f>計算!$AW$25</f>
        <v/>
      </c>
      <c r="S2074" s="52" t="inlineStr">
        <is>
          <t>年</t>
        </is>
      </c>
      <c r="U2074" s="181">
        <f>計算!$AX$25</f>
        <v/>
      </c>
      <c r="W2074" s="53" t="inlineStr">
        <is>
          <t>月</t>
        </is>
      </c>
      <c r="X2074" s="144" t="n"/>
      <c r="Y2074" s="143" t="n"/>
      <c r="BI2074" s="144" t="n"/>
      <c r="BJ2074" s="2" t="n"/>
      <c r="BK2074" s="2" t="n"/>
      <c r="BL2074" s="2" t="n"/>
      <c r="BM2074" s="2" t="n"/>
      <c r="BN2074" s="2" t="n"/>
      <c r="BO2074" s="2" t="n"/>
      <c r="BP2074" s="143" t="n"/>
      <c r="BV2074" s="144" t="n"/>
      <c r="DU2074" s="144" t="n"/>
      <c r="DV2074" s="2" t="n"/>
      <c r="DW2074" s="2" t="n"/>
      <c r="DX2074" s="2" t="n"/>
      <c r="DY2074" s="2" t="n"/>
      <c r="DZ2074" s="2" t="n"/>
      <c r="EA2074" s="2" t="n"/>
      <c r="EB2074" s="2" t="n"/>
      <c r="EC2074" s="2" t="n"/>
    </row>
    <row r="2075" ht="6.75" customHeight="1" s="118">
      <c r="A2075" s="2" t="n"/>
      <c r="B2075" s="2" t="n"/>
      <c r="C2075" s="2" t="n"/>
      <c r="D2075" s="2" t="n"/>
      <c r="E2075" s="143" t="n"/>
      <c r="K2075" s="144" t="n"/>
      <c r="L2075" s="49" t="inlineStr">
        <is>
          <t>令和</t>
        </is>
      </c>
      <c r="X2075" s="144" t="n"/>
      <c r="Y2075" s="143" t="n"/>
      <c r="BI2075" s="144" t="n"/>
      <c r="BJ2075" s="2" t="n"/>
      <c r="BK2075" s="2" t="n"/>
      <c r="BL2075" s="2" t="n"/>
      <c r="BM2075" s="2" t="n"/>
      <c r="BN2075" s="2" t="n"/>
      <c r="BO2075" s="2" t="n"/>
      <c r="BP2075" s="143" t="n"/>
      <c r="BV2075" s="144" t="n"/>
      <c r="DU2075" s="144" t="n"/>
      <c r="DV2075" s="2" t="n"/>
      <c r="DW2075" s="2" t="n"/>
      <c r="DX2075" s="2" t="n"/>
      <c r="DY2075" s="2" t="n"/>
      <c r="DZ2075" s="2" t="n"/>
      <c r="EA2075" s="2" t="n"/>
      <c r="EB2075" s="2" t="n"/>
      <c r="EC2075" s="2" t="n"/>
    </row>
    <row r="2076" ht="6.75" customHeight="1" s="118">
      <c r="A2076" s="2" t="n"/>
      <c r="B2076" s="2" t="n"/>
      <c r="C2076" s="2" t="n"/>
      <c r="D2076" s="2" t="n"/>
      <c r="E2076" s="143" t="n"/>
      <c r="K2076" s="144" t="n"/>
      <c r="L2076" s="143" t="n"/>
      <c r="P2076" s="19" t="n"/>
      <c r="Q2076" s="19" t="n"/>
      <c r="R2076" s="19" t="n"/>
      <c r="S2076" s="19" t="n"/>
      <c r="T2076" s="19" t="n"/>
      <c r="U2076" s="19" t="n"/>
      <c r="V2076" s="19" t="n"/>
      <c r="W2076" s="19" t="n"/>
      <c r="X2076" s="37" t="n"/>
      <c r="Y2076" s="143" t="n"/>
      <c r="BI2076" s="144" t="n"/>
      <c r="BJ2076" s="2" t="n"/>
      <c r="BK2076" s="2" t="n"/>
      <c r="BL2076" s="2" t="n"/>
      <c r="BM2076" s="2" t="n"/>
      <c r="BN2076" s="2" t="n"/>
      <c r="BO2076" s="2" t="n"/>
      <c r="BP2076" s="143" t="n"/>
      <c r="BU2076" s="43" t="n"/>
      <c r="BV2076" s="44" t="n"/>
      <c r="DU2076" s="144" t="n"/>
      <c r="DV2076" s="2" t="n"/>
      <c r="DW2076" s="2" t="n"/>
      <c r="DX2076" s="2" t="n"/>
      <c r="DY2076" s="2" t="n"/>
      <c r="DZ2076" s="2" t="n"/>
      <c r="EA2076" s="2" t="n"/>
      <c r="EB2076" s="2" t="n"/>
      <c r="EC2076" s="2" t="n"/>
    </row>
    <row r="2077" ht="4.5" customHeight="1" s="118">
      <c r="A2077" s="2" t="n"/>
      <c r="B2077" s="2" t="n"/>
      <c r="C2077" s="2" t="n"/>
      <c r="D2077" s="2" t="n"/>
      <c r="E2077" s="143" t="n"/>
      <c r="K2077" s="144" t="n"/>
      <c r="L2077" s="147" t="n"/>
      <c r="M2077" s="148" t="n"/>
      <c r="N2077" s="148" t="n"/>
      <c r="O2077" s="148" t="n"/>
      <c r="P2077" s="20" t="n"/>
      <c r="Q2077" s="20" t="n"/>
      <c r="R2077" s="20" t="n"/>
      <c r="S2077" s="20" t="n"/>
      <c r="T2077" s="20" t="n"/>
      <c r="U2077" s="20" t="n"/>
      <c r="V2077" s="20" t="n"/>
      <c r="W2077" s="20" t="n"/>
      <c r="X2077" s="39" t="n"/>
      <c r="Y2077" s="147" t="n"/>
      <c r="Z2077" s="148" t="n"/>
      <c r="AA2077" s="148" t="n"/>
      <c r="AB2077" s="148" t="n"/>
      <c r="AC2077" s="148" t="n"/>
      <c r="AD2077" s="148" t="n"/>
      <c r="AE2077" s="148" t="n"/>
      <c r="AF2077" s="148" t="n"/>
      <c r="AG2077" s="148" t="n"/>
      <c r="AH2077" s="148" t="n"/>
      <c r="AI2077" s="148" t="n"/>
      <c r="AJ2077" s="148" t="n"/>
      <c r="AK2077" s="148" t="n"/>
      <c r="AL2077" s="148" t="n"/>
      <c r="AM2077" s="148" t="n"/>
      <c r="AN2077" s="148" t="n"/>
      <c r="AO2077" s="148" t="n"/>
      <c r="AP2077" s="148" t="n"/>
      <c r="AQ2077" s="148" t="n"/>
      <c r="AR2077" s="148" t="n"/>
      <c r="AS2077" s="148" t="n"/>
      <c r="AT2077" s="148" t="n"/>
      <c r="AU2077" s="148" t="n"/>
      <c r="AV2077" s="148" t="n"/>
      <c r="AW2077" s="148" t="n"/>
      <c r="AX2077" s="148" t="n"/>
      <c r="AY2077" s="148" t="n"/>
      <c r="AZ2077" s="148" t="n"/>
      <c r="BA2077" s="148" t="n"/>
      <c r="BB2077" s="148" t="n"/>
      <c r="BC2077" s="148" t="n"/>
      <c r="BD2077" s="148" t="n"/>
      <c r="BE2077" s="148" t="n"/>
      <c r="BF2077" s="148" t="n"/>
      <c r="BG2077" s="148" t="n"/>
      <c r="BH2077" s="148" t="n"/>
      <c r="BI2077" s="149" t="n"/>
      <c r="BJ2077" s="2" t="n"/>
      <c r="BK2077" s="2" t="n"/>
      <c r="BL2077" s="2" t="n"/>
      <c r="BM2077" s="2" t="n"/>
      <c r="BN2077" s="2" t="n"/>
      <c r="BO2077" s="2" t="n"/>
      <c r="BP2077" s="147" t="n"/>
      <c r="BQ2077" s="148" t="n"/>
      <c r="BR2077" s="148" t="n"/>
      <c r="BS2077" s="148" t="n"/>
      <c r="BT2077" s="148" t="n"/>
      <c r="BU2077" s="42" t="n"/>
      <c r="BV2077" s="45" t="n"/>
      <c r="BW2077" s="148" t="n"/>
      <c r="BX2077" s="148" t="n"/>
      <c r="BY2077" s="148" t="n"/>
      <c r="BZ2077" s="148" t="n"/>
      <c r="CA2077" s="148" t="n"/>
      <c r="CB2077" s="148" t="n"/>
      <c r="CC2077" s="148" t="n"/>
      <c r="CD2077" s="148" t="n"/>
      <c r="CE2077" s="148" t="n"/>
      <c r="CF2077" s="148" t="n"/>
      <c r="CG2077" s="148" t="n"/>
      <c r="CH2077" s="148" t="n"/>
      <c r="CI2077" s="148" t="n"/>
      <c r="CJ2077" s="148" t="n"/>
      <c r="CK2077" s="148" t="n"/>
      <c r="CL2077" s="148" t="n"/>
      <c r="CM2077" s="148" t="n"/>
      <c r="CN2077" s="148" t="n"/>
      <c r="CO2077" s="148" t="n"/>
      <c r="CP2077" s="148" t="n"/>
      <c r="CQ2077" s="148" t="n"/>
      <c r="CR2077" s="148" t="n"/>
      <c r="CS2077" s="148" t="n"/>
      <c r="CT2077" s="148" t="n"/>
      <c r="CU2077" s="148" t="n"/>
      <c r="CV2077" s="148" t="n"/>
      <c r="CW2077" s="148" t="n"/>
      <c r="CX2077" s="148" t="n"/>
      <c r="CY2077" s="148" t="n"/>
      <c r="CZ2077" s="148" t="n"/>
      <c r="DA2077" s="148" t="n"/>
      <c r="DB2077" s="148" t="n"/>
      <c r="DC2077" s="148" t="n"/>
      <c r="DD2077" s="148" t="n"/>
      <c r="DE2077" s="148" t="n"/>
      <c r="DF2077" s="148" t="n"/>
      <c r="DG2077" s="148" t="n"/>
      <c r="DH2077" s="148" t="n"/>
      <c r="DI2077" s="148" t="n"/>
      <c r="DJ2077" s="148" t="n"/>
      <c r="DK2077" s="148" t="n"/>
      <c r="DL2077" s="148" t="n"/>
      <c r="DM2077" s="148" t="n"/>
      <c r="DN2077" s="148" t="n"/>
      <c r="DO2077" s="148" t="n"/>
      <c r="DP2077" s="148" t="n"/>
      <c r="DQ2077" s="148" t="n"/>
      <c r="DR2077" s="148" t="n"/>
      <c r="DS2077" s="148" t="n"/>
      <c r="DT2077" s="148" t="n"/>
      <c r="DU2077" s="149" t="n"/>
      <c r="DV2077" s="2" t="n"/>
      <c r="DW2077" s="2" t="n"/>
      <c r="DX2077" s="2" t="n"/>
      <c r="DY2077" s="2" t="n"/>
      <c r="DZ2077" s="2" t="n"/>
      <c r="EA2077" s="2" t="n"/>
      <c r="EB2077" s="2" t="n"/>
      <c r="EC2077" s="2" t="n"/>
    </row>
    <row r="2078" ht="6.75" customHeight="1" s="118">
      <c r="A2078" s="2" t="n"/>
      <c r="B2078" s="2" t="n"/>
      <c r="C2078" s="2" t="n"/>
      <c r="D2078" s="2" t="n"/>
      <c r="E2078" s="143" t="n"/>
      <c r="K2078" s="144" t="n"/>
      <c r="L2078" s="54" t="inlineStr">
        <is>
          <t>平成</t>
        </is>
      </c>
      <c r="M2078" s="140" t="n"/>
      <c r="N2078" s="140" t="n"/>
      <c r="O2078" s="140"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39" t="inlineStr">
        <is>
          <t>備　考</t>
        </is>
      </c>
      <c r="BQ2078" s="140" t="n"/>
      <c r="BR2078" s="140" t="n"/>
      <c r="BS2078" s="140" t="n"/>
      <c r="BT2078" s="140" t="n"/>
      <c r="BU2078" s="140" t="n"/>
      <c r="BV2078" s="141" t="n"/>
      <c r="BW2078" s="177">
        <f>計算!$AS$25</f>
        <v/>
      </c>
      <c r="BX2078" s="140" t="n"/>
      <c r="BY2078" s="140" t="n"/>
      <c r="BZ2078" s="140" t="n"/>
      <c r="CA2078" s="140" t="n"/>
      <c r="CB2078" s="140" t="n"/>
      <c r="CC2078" s="140" t="n"/>
      <c r="CD2078" s="140" t="n"/>
      <c r="CE2078" s="140" t="n"/>
      <c r="CF2078" s="140" t="n"/>
      <c r="CG2078" s="140" t="n"/>
      <c r="CH2078" s="140" t="n"/>
      <c r="CI2078" s="140" t="n"/>
      <c r="CJ2078" s="140" t="n"/>
      <c r="CK2078" s="140" t="n"/>
      <c r="CL2078" s="140" t="n"/>
      <c r="CM2078" s="140" t="n"/>
      <c r="CN2078" s="140" t="n"/>
      <c r="CO2078" s="140" t="n"/>
      <c r="CP2078" s="140" t="n"/>
      <c r="CQ2078" s="140" t="n"/>
      <c r="CR2078" s="140" t="n"/>
      <c r="CS2078" s="140" t="n"/>
      <c r="CT2078" s="140" t="n"/>
      <c r="CU2078" s="140" t="n"/>
      <c r="CV2078" s="140" t="n"/>
      <c r="CW2078" s="140" t="n"/>
      <c r="CX2078" s="140" t="n"/>
      <c r="CY2078" s="140" t="n"/>
      <c r="CZ2078" s="140" t="n"/>
      <c r="DA2078" s="140" t="n"/>
      <c r="DB2078" s="140" t="n"/>
      <c r="DC2078" s="140" t="n"/>
      <c r="DD2078" s="140" t="n"/>
      <c r="DE2078" s="140" t="n"/>
      <c r="DF2078" s="140" t="n"/>
      <c r="DG2078" s="140" t="n"/>
      <c r="DH2078" s="140" t="n"/>
      <c r="DI2078" s="140" t="n"/>
      <c r="DJ2078" s="140" t="n"/>
      <c r="DK2078" s="140" t="n"/>
      <c r="DL2078" s="140" t="n"/>
      <c r="DM2078" s="140" t="n"/>
      <c r="DN2078" s="140" t="n"/>
      <c r="DO2078" s="140" t="n"/>
      <c r="DP2078" s="140" t="n"/>
      <c r="DQ2078" s="140" t="n"/>
      <c r="DR2078" s="140" t="n"/>
      <c r="DS2078" s="140" t="n"/>
      <c r="DT2078" s="140" t="n"/>
      <c r="DU2078" s="141" t="n"/>
      <c r="DV2078" s="2" t="n"/>
      <c r="DW2078" s="2" t="n"/>
      <c r="DX2078" s="2" t="n"/>
      <c r="DY2078" s="2" t="n"/>
      <c r="DZ2078" s="2" t="n"/>
      <c r="EA2078" s="2" t="n"/>
      <c r="EB2078" s="2" t="n"/>
      <c r="EC2078" s="2" t="n"/>
    </row>
    <row r="2079" ht="6.75" customHeight="1" s="118">
      <c r="A2079" s="2" t="n"/>
      <c r="B2079" s="2" t="n"/>
      <c r="C2079" s="2" t="n"/>
      <c r="D2079" s="2" t="n"/>
      <c r="E2079" s="143" t="n"/>
      <c r="K2079" s="144" t="n"/>
      <c r="L2079" s="143"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43" t="n"/>
      <c r="BV2079" s="144" t="n"/>
      <c r="DU2079" s="144" t="n"/>
      <c r="DV2079" s="2" t="n"/>
      <c r="DW2079" s="2" t="n"/>
      <c r="DX2079" s="2" t="n"/>
      <c r="DY2079" s="2" t="n"/>
      <c r="DZ2079" s="2" t="n"/>
      <c r="EA2079" s="2" t="n"/>
      <c r="EB2079" s="2" t="n"/>
      <c r="EC2079" s="2" t="n"/>
    </row>
    <row r="2080" ht="6.75" customHeight="1" s="118">
      <c r="A2080" s="2" t="n"/>
      <c r="B2080" s="2" t="n"/>
      <c r="C2080" s="2" t="n"/>
      <c r="D2080" s="2" t="n"/>
      <c r="E2080" s="143" t="n"/>
      <c r="K2080" s="144" t="n"/>
      <c r="L2080" s="143" t="n"/>
      <c r="P2080" s="19" t="n"/>
      <c r="Q2080" s="19" t="n"/>
      <c r="R2080" s="19" t="n"/>
      <c r="S2080" s="52" t="inlineStr">
        <is>
          <t>年</t>
        </is>
      </c>
      <c r="U2080" s="11" t="n"/>
      <c r="V2080" s="11" t="n"/>
      <c r="W2080" s="53" t="inlineStr">
        <is>
          <t>月</t>
        </is>
      </c>
      <c r="X2080" s="144"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43" t="n"/>
      <c r="BV2080" s="144" t="n"/>
      <c r="DU2080" s="144" t="n"/>
      <c r="DV2080" s="2" t="n"/>
      <c r="DW2080" s="2" t="n"/>
      <c r="DX2080" s="2" t="n"/>
      <c r="DY2080" s="2" t="n"/>
      <c r="DZ2080" s="2" t="n"/>
      <c r="EA2080" s="2" t="n"/>
      <c r="EB2080" s="2" t="n"/>
      <c r="EC2080" s="2" t="n"/>
    </row>
    <row r="2081" ht="6.75" customHeight="1" s="118">
      <c r="A2081" s="2" t="n"/>
      <c r="B2081" s="2" t="n"/>
      <c r="C2081" s="2" t="n"/>
      <c r="D2081" s="2" t="n"/>
      <c r="E2081" s="143" t="n"/>
      <c r="K2081" s="144" t="n"/>
      <c r="L2081" s="49" t="inlineStr">
        <is>
          <t>令和</t>
        </is>
      </c>
      <c r="P2081" s="19" t="n"/>
      <c r="Q2081" s="19" t="n"/>
      <c r="R2081" s="19" t="n"/>
      <c r="U2081" s="11" t="n"/>
      <c r="V2081" s="11" t="n"/>
      <c r="X2081" s="144"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43" t="n"/>
      <c r="BV2081" s="144" t="n"/>
      <c r="DU2081" s="144" t="n"/>
      <c r="DV2081" s="2" t="n"/>
      <c r="DW2081" s="2" t="n"/>
      <c r="DX2081" s="2" t="n"/>
      <c r="DY2081" s="2" t="n"/>
      <c r="DZ2081" s="2" t="n"/>
      <c r="EA2081" s="2" t="n"/>
      <c r="EB2081" s="2" t="n"/>
      <c r="EC2081" s="2" t="n"/>
    </row>
    <row r="2082" ht="6.75" customHeight="1" s="118">
      <c r="A2082" s="2" t="n"/>
      <c r="B2082" s="2" t="n"/>
      <c r="C2082" s="2" t="n"/>
      <c r="D2082" s="2" t="n"/>
      <c r="E2082" s="143" t="n"/>
      <c r="K2082" s="144" t="n"/>
      <c r="L2082" s="143"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43" t="n"/>
      <c r="BV2082" s="144" t="n"/>
      <c r="DU2082" s="144" t="n"/>
      <c r="DV2082" s="2" t="n"/>
      <c r="DW2082" s="2" t="n"/>
      <c r="DX2082" s="2" t="n"/>
      <c r="DY2082" s="2" t="n"/>
      <c r="DZ2082" s="2" t="n"/>
      <c r="EA2082" s="2" t="n"/>
      <c r="EB2082" s="2" t="n"/>
      <c r="EC2082" s="2" t="n"/>
    </row>
    <row r="2083" ht="3.75" customHeight="1" s="118">
      <c r="A2083" s="2" t="n"/>
      <c r="B2083" s="2" t="n"/>
      <c r="C2083" s="2" t="n"/>
      <c r="D2083" s="2" t="n"/>
      <c r="E2083" s="143" t="n"/>
      <c r="K2083" s="144" t="n"/>
      <c r="L2083" s="147" t="n"/>
      <c r="M2083" s="148" t="n"/>
      <c r="N2083" s="148" t="n"/>
      <c r="O2083" s="148"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43" t="n"/>
      <c r="BV2083" s="144" t="n"/>
      <c r="DU2083" s="144" t="n"/>
      <c r="DV2083" s="2" t="n"/>
      <c r="DW2083" s="2" t="n"/>
      <c r="DX2083" s="2" t="n"/>
      <c r="DY2083" s="2" t="n"/>
      <c r="DZ2083" s="2" t="n"/>
      <c r="EA2083" s="2" t="n"/>
      <c r="EB2083" s="2" t="n"/>
      <c r="EC2083" s="2" t="n"/>
    </row>
    <row r="2084" ht="6.75" customHeight="1" s="118">
      <c r="A2084" s="2" t="n"/>
      <c r="B2084" s="2" t="n"/>
      <c r="C2084" s="2" t="n"/>
      <c r="D2084" s="2" t="n"/>
      <c r="E2084" s="143" t="n"/>
      <c r="K2084" s="144" t="n"/>
      <c r="L2084" s="54" t="inlineStr">
        <is>
          <t>平成</t>
        </is>
      </c>
      <c r="M2084" s="140" t="n"/>
      <c r="N2084" s="140" t="n"/>
      <c r="O2084" s="140"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43" t="n"/>
      <c r="BV2084" s="144" t="n"/>
      <c r="DU2084" s="144" t="n"/>
      <c r="DV2084" s="2" t="n"/>
      <c r="DW2084" s="2" t="n"/>
      <c r="DX2084" s="2" t="n"/>
      <c r="DY2084" s="2" t="n"/>
      <c r="DZ2084" s="2" t="n"/>
      <c r="EA2084" s="2" t="n"/>
      <c r="EB2084" s="2" t="n"/>
      <c r="EC2084" s="2" t="n"/>
    </row>
    <row r="2085" ht="6.75" customHeight="1" s="118">
      <c r="A2085" s="2" t="n"/>
      <c r="B2085" s="2" t="n"/>
      <c r="C2085" s="2" t="n"/>
      <c r="D2085" s="2" t="n"/>
      <c r="E2085" s="143" t="n"/>
      <c r="K2085" s="144" t="n"/>
      <c r="L2085" s="143"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43" t="n"/>
      <c r="BV2085" s="144" t="n"/>
      <c r="DU2085" s="144" t="n"/>
      <c r="DV2085" s="2" t="n"/>
      <c r="DW2085" s="2" t="n"/>
      <c r="DX2085" s="2" t="n"/>
      <c r="DY2085" s="2" t="n"/>
      <c r="DZ2085" s="2" t="n"/>
      <c r="EA2085" s="2" t="n"/>
      <c r="EB2085" s="2" t="n"/>
      <c r="EC2085" s="2" t="n"/>
    </row>
    <row r="2086" ht="6.75" customHeight="1" s="118">
      <c r="A2086" s="2" t="n"/>
      <c r="B2086" s="2" t="n"/>
      <c r="C2086" s="2" t="n"/>
      <c r="D2086" s="2" t="n"/>
      <c r="E2086" s="143" t="n"/>
      <c r="K2086" s="144" t="n"/>
      <c r="L2086" s="143" t="n"/>
      <c r="P2086" s="19" t="n"/>
      <c r="Q2086" s="19" t="n"/>
      <c r="R2086" s="19" t="n"/>
      <c r="S2086" s="52" t="inlineStr">
        <is>
          <t>年</t>
        </is>
      </c>
      <c r="U2086" s="11" t="n"/>
      <c r="V2086" s="11" t="n"/>
      <c r="W2086" s="53" t="inlineStr">
        <is>
          <t>月</t>
        </is>
      </c>
      <c r="X2086" s="144"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43" t="n"/>
      <c r="BV2086" s="144" t="n"/>
      <c r="DU2086" s="144" t="n"/>
      <c r="DV2086" s="2" t="n"/>
      <c r="DW2086" s="2" t="n"/>
      <c r="DX2086" s="2" t="n"/>
      <c r="DY2086" s="2" t="n"/>
      <c r="DZ2086" s="2" t="n"/>
      <c r="EA2086" s="2" t="n"/>
      <c r="EB2086" s="2" t="n"/>
      <c r="EC2086" s="2" t="n"/>
    </row>
    <row r="2087" ht="6.75" customHeight="1" s="118">
      <c r="A2087" s="2" t="n"/>
      <c r="B2087" s="2" t="n"/>
      <c r="C2087" s="2" t="n"/>
      <c r="D2087" s="2" t="n"/>
      <c r="E2087" s="143" t="n"/>
      <c r="K2087" s="144" t="n"/>
      <c r="L2087" s="49" t="inlineStr">
        <is>
          <t>令和</t>
        </is>
      </c>
      <c r="P2087" s="19" t="n"/>
      <c r="Q2087" s="19" t="n"/>
      <c r="R2087" s="19" t="n"/>
      <c r="U2087" s="11" t="n"/>
      <c r="V2087" s="11" t="n"/>
      <c r="X2087" s="144"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43" t="n"/>
      <c r="BV2087" s="144" t="n"/>
      <c r="DU2087" s="144" t="n"/>
      <c r="DV2087" s="2" t="n"/>
      <c r="DW2087" s="2" t="n"/>
      <c r="DX2087" s="2" t="n"/>
      <c r="DY2087" s="2" t="n"/>
      <c r="DZ2087" s="2" t="n"/>
      <c r="EA2087" s="2" t="n"/>
      <c r="EB2087" s="2" t="n"/>
      <c r="EC2087" s="2" t="n"/>
    </row>
    <row r="2088" ht="6.75" customHeight="1" s="118">
      <c r="A2088" s="2" t="n"/>
      <c r="B2088" s="2" t="n"/>
      <c r="C2088" s="2" t="n"/>
      <c r="D2088" s="2" t="n"/>
      <c r="E2088" s="143" t="n"/>
      <c r="K2088" s="144" t="n"/>
      <c r="L2088" s="143"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43" t="n"/>
      <c r="BV2088" s="144" t="n"/>
      <c r="DU2088" s="144" t="n"/>
      <c r="DV2088" s="2" t="n"/>
      <c r="DW2088" s="2" t="n"/>
      <c r="DX2088" s="2" t="n"/>
      <c r="DY2088" s="2" t="n"/>
      <c r="DZ2088" s="2" t="n"/>
      <c r="EA2088" s="2" t="n"/>
      <c r="EB2088" s="2" t="n"/>
      <c r="EC2088" s="2" t="n"/>
    </row>
    <row r="2089" ht="6.75" customHeight="1" s="118">
      <c r="A2089" s="2" t="n"/>
      <c r="B2089" s="2" t="n"/>
      <c r="C2089" s="2" t="n"/>
      <c r="D2089" s="2" t="n"/>
      <c r="E2089" s="147" t="n"/>
      <c r="F2089" s="148" t="n"/>
      <c r="G2089" s="148" t="n"/>
      <c r="H2089" s="148" t="n"/>
      <c r="I2089" s="148" t="n"/>
      <c r="J2089" s="148" t="n"/>
      <c r="K2089" s="149" t="n"/>
      <c r="L2089" s="147" t="n"/>
      <c r="M2089" s="148" t="n"/>
      <c r="N2089" s="148" t="n"/>
      <c r="O2089" s="148"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47" t="n"/>
      <c r="BQ2089" s="148" t="n"/>
      <c r="BR2089" s="148" t="n"/>
      <c r="BS2089" s="148" t="n"/>
      <c r="BT2089" s="148" t="n"/>
      <c r="BU2089" s="148" t="n"/>
      <c r="BV2089" s="149" t="n"/>
      <c r="BW2089" s="148" t="n"/>
      <c r="BX2089" s="148" t="n"/>
      <c r="BY2089" s="148" t="n"/>
      <c r="BZ2089" s="148" t="n"/>
      <c r="CA2089" s="148" t="n"/>
      <c r="CB2089" s="148" t="n"/>
      <c r="CC2089" s="148" t="n"/>
      <c r="CD2089" s="148" t="n"/>
      <c r="CE2089" s="148" t="n"/>
      <c r="CF2089" s="148" t="n"/>
      <c r="CG2089" s="148" t="n"/>
      <c r="CH2089" s="148" t="n"/>
      <c r="CI2089" s="148" t="n"/>
      <c r="CJ2089" s="148" t="n"/>
      <c r="CK2089" s="148" t="n"/>
      <c r="CL2089" s="148" t="n"/>
      <c r="CM2089" s="148" t="n"/>
      <c r="CN2089" s="148" t="n"/>
      <c r="CO2089" s="148" t="n"/>
      <c r="CP2089" s="148" t="n"/>
      <c r="CQ2089" s="148" t="n"/>
      <c r="CR2089" s="148" t="n"/>
      <c r="CS2089" s="148" t="n"/>
      <c r="CT2089" s="148" t="n"/>
      <c r="CU2089" s="148" t="n"/>
      <c r="CV2089" s="148" t="n"/>
      <c r="CW2089" s="148" t="n"/>
      <c r="CX2089" s="148" t="n"/>
      <c r="CY2089" s="148" t="n"/>
      <c r="CZ2089" s="148" t="n"/>
      <c r="DA2089" s="148" t="n"/>
      <c r="DB2089" s="148" t="n"/>
      <c r="DC2089" s="148" t="n"/>
      <c r="DD2089" s="148" t="n"/>
      <c r="DE2089" s="148" t="n"/>
      <c r="DF2089" s="148" t="n"/>
      <c r="DG2089" s="148" t="n"/>
      <c r="DH2089" s="148" t="n"/>
      <c r="DI2089" s="148" t="n"/>
      <c r="DJ2089" s="148" t="n"/>
      <c r="DK2089" s="148" t="n"/>
      <c r="DL2089" s="148" t="n"/>
      <c r="DM2089" s="148" t="n"/>
      <c r="DN2089" s="148" t="n"/>
      <c r="DO2089" s="148" t="n"/>
      <c r="DP2089" s="148" t="n"/>
      <c r="DQ2089" s="148" t="n"/>
      <c r="DR2089" s="148" t="n"/>
      <c r="DS2089" s="148" t="n"/>
      <c r="DT2089" s="148" t="n"/>
      <c r="DU2089" s="149"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39" t="inlineStr">
        <is>
          <t xml:space="preserve">資 　格  等      </t>
        </is>
      </c>
      <c r="BQ2098" s="140" t="n"/>
      <c r="BR2098" s="140" t="n"/>
      <c r="BS2098" s="140" t="n"/>
      <c r="BT2098" s="140" t="n"/>
      <c r="BU2098" s="140" t="n"/>
      <c r="BV2098" s="141" t="n"/>
      <c r="BW2098" s="142" t="inlineStr">
        <is>
          <t>取  得  年  月</t>
        </is>
      </c>
      <c r="BX2098" s="140" t="n"/>
      <c r="BY2098" s="140" t="n"/>
      <c r="BZ2098" s="140" t="n"/>
      <c r="CA2098" s="140" t="n"/>
      <c r="CB2098" s="140" t="n"/>
      <c r="CC2098" s="140" t="n"/>
      <c r="CD2098" s="140" t="n"/>
      <c r="CE2098" s="140" t="n"/>
      <c r="CF2098" s="140" t="n"/>
      <c r="CG2098" s="141" t="n"/>
      <c r="CH2098" s="142" t="inlineStr">
        <is>
          <t>資       格       等       の       名       称</t>
        </is>
      </c>
      <c r="CI2098" s="140" t="n"/>
      <c r="CJ2098" s="140" t="n"/>
      <c r="CK2098" s="140" t="n"/>
      <c r="CL2098" s="140" t="n"/>
      <c r="CM2098" s="140" t="n"/>
      <c r="CN2098" s="140" t="n"/>
      <c r="CO2098" s="140" t="n"/>
      <c r="CP2098" s="140" t="n"/>
      <c r="CQ2098" s="140" t="n"/>
      <c r="CR2098" s="140" t="n"/>
      <c r="CS2098" s="140" t="n"/>
      <c r="CT2098" s="140" t="n"/>
      <c r="CU2098" s="140" t="n"/>
      <c r="CV2098" s="140" t="n"/>
      <c r="CW2098" s="140" t="n"/>
      <c r="CX2098" s="140" t="n"/>
      <c r="CY2098" s="140" t="n"/>
      <c r="CZ2098" s="140" t="n"/>
      <c r="DA2098" s="140" t="n"/>
      <c r="DB2098" s="140" t="n"/>
      <c r="DC2098" s="140" t="n"/>
      <c r="DD2098" s="140" t="n"/>
      <c r="DE2098" s="140" t="n"/>
      <c r="DF2098" s="140" t="n"/>
      <c r="DG2098" s="140" t="n"/>
      <c r="DH2098" s="140" t="n"/>
      <c r="DI2098" s="140" t="n"/>
      <c r="DJ2098" s="140" t="n"/>
      <c r="DK2098" s="140" t="n"/>
      <c r="DL2098" s="140" t="n"/>
      <c r="DM2098" s="140" t="n"/>
      <c r="DN2098" s="140" t="n"/>
      <c r="DO2098" s="140" t="n"/>
      <c r="DP2098" s="140" t="n"/>
      <c r="DQ2098" s="140" t="n"/>
      <c r="DR2098" s="140" t="n"/>
      <c r="DS2098" s="140" t="n"/>
      <c r="DT2098" s="140" t="n"/>
      <c r="DU2098" s="141"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43" t="n"/>
      <c r="BV2099" s="144" t="n"/>
      <c r="BW2099" s="143" t="n"/>
      <c r="CG2099" s="144" t="n"/>
      <c r="CH2099" s="143" t="n"/>
      <c r="DU2099" s="144"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43" t="n"/>
      <c r="BV2100" s="144" t="n"/>
      <c r="BW2100" s="143" t="n"/>
      <c r="CG2100" s="144" t="n"/>
      <c r="CH2100" s="143" t="n"/>
      <c r="DU2100" s="144"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45">
        <f>IF(計算!$B$26="","",IF(N(設定!$B$3)=0,"",YEAR(設定!$B$3)-2018))&amp;""</f>
        <v/>
      </c>
      <c r="AG2101" s="95" t="inlineStr">
        <is>
          <t>年</t>
        </is>
      </c>
      <c r="AI2101" s="145">
        <f>IF(計算!$B$26="","",IF(N(設定!$B$3)=0,"",MONTH(設定!$B$3)))&amp;""</f>
        <v/>
      </c>
      <c r="AL2101" s="95" t="inlineStr">
        <is>
          <t>月</t>
        </is>
      </c>
      <c r="AN2101" s="146">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43" t="n"/>
      <c r="BV2101" s="144" t="n"/>
      <c r="BW2101" s="147" t="n"/>
      <c r="BX2101" s="148" t="n"/>
      <c r="BY2101" s="148" t="n"/>
      <c r="BZ2101" s="148" t="n"/>
      <c r="CA2101" s="148" t="n"/>
      <c r="CB2101" s="148" t="n"/>
      <c r="CC2101" s="148" t="n"/>
      <c r="CD2101" s="148" t="n"/>
      <c r="CE2101" s="148" t="n"/>
      <c r="CF2101" s="148" t="n"/>
      <c r="CG2101" s="149" t="n"/>
      <c r="CH2101" s="147" t="n"/>
      <c r="CI2101" s="148" t="n"/>
      <c r="CJ2101" s="148" t="n"/>
      <c r="CK2101" s="148" t="n"/>
      <c r="CL2101" s="148" t="n"/>
      <c r="CM2101" s="148" t="n"/>
      <c r="CN2101" s="148" t="n"/>
      <c r="CO2101" s="148" t="n"/>
      <c r="CP2101" s="148" t="n"/>
      <c r="CQ2101" s="148" t="n"/>
      <c r="CR2101" s="148" t="n"/>
      <c r="CS2101" s="148" t="n"/>
      <c r="CT2101" s="148" t="n"/>
      <c r="CU2101" s="148" t="n"/>
      <c r="CV2101" s="148" t="n"/>
      <c r="CW2101" s="148" t="n"/>
      <c r="CX2101" s="148" t="n"/>
      <c r="CY2101" s="148" t="n"/>
      <c r="CZ2101" s="148" t="n"/>
      <c r="DA2101" s="148" t="n"/>
      <c r="DB2101" s="148" t="n"/>
      <c r="DC2101" s="148" t="n"/>
      <c r="DD2101" s="148" t="n"/>
      <c r="DE2101" s="148" t="n"/>
      <c r="DF2101" s="148" t="n"/>
      <c r="DG2101" s="148" t="n"/>
      <c r="DH2101" s="148" t="n"/>
      <c r="DI2101" s="148" t="n"/>
      <c r="DJ2101" s="148" t="n"/>
      <c r="DK2101" s="148" t="n"/>
      <c r="DL2101" s="148" t="n"/>
      <c r="DM2101" s="148" t="n"/>
      <c r="DN2101" s="148" t="n"/>
      <c r="DO2101" s="148" t="n"/>
      <c r="DP2101" s="148" t="n"/>
      <c r="DQ2101" s="148" t="n"/>
      <c r="DR2101" s="148" t="n"/>
      <c r="DS2101" s="148" t="n"/>
      <c r="DT2101" s="148" t="n"/>
      <c r="DU2101" s="149"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43" t="n"/>
      <c r="BV2102" s="144" t="n"/>
      <c r="BW2102" s="150">
        <f>計算!$BD$26</f>
        <v/>
      </c>
      <c r="CG2102" s="144" t="n"/>
      <c r="CH2102" s="151">
        <f>計算!$BE$26</f>
        <v/>
      </c>
      <c r="DU2102" s="144"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48" t="n"/>
      <c r="AA2103" s="148" t="n"/>
      <c r="AB2103" s="148" t="n"/>
      <c r="AC2103" s="148" t="n"/>
      <c r="AD2103" s="148" t="n"/>
      <c r="AE2103" s="148" t="n"/>
      <c r="AF2103" s="148" t="n"/>
      <c r="AG2103" s="148" t="n"/>
      <c r="AH2103" s="148" t="n"/>
      <c r="AI2103" s="148" t="n"/>
      <c r="AJ2103" s="148" t="n"/>
      <c r="AK2103" s="148" t="n"/>
      <c r="AL2103" s="148" t="n"/>
      <c r="AM2103" s="148" t="n"/>
      <c r="AN2103" s="148" t="n"/>
      <c r="AO2103" s="148" t="n"/>
      <c r="AP2103" s="148" t="n"/>
      <c r="AQ2103" s="148" t="n"/>
      <c r="AR2103" s="148" t="n"/>
      <c r="AS2103" s="148" t="n"/>
      <c r="AT2103" s="148" t="n"/>
      <c r="AU2103" s="12" t="n"/>
      <c r="AV2103" s="7" t="n"/>
      <c r="BI2103" s="8" t="n"/>
      <c r="BJ2103" s="7" t="n"/>
      <c r="BK2103" s="2" t="n"/>
      <c r="BL2103" s="2" t="n"/>
      <c r="BM2103" s="2" t="n"/>
      <c r="BN2103" s="2" t="n"/>
      <c r="BO2103" s="2" t="n"/>
      <c r="BP2103" s="143" t="n"/>
      <c r="BV2103" s="144" t="n"/>
      <c r="BW2103" s="143" t="n"/>
      <c r="CG2103" s="144" t="n"/>
      <c r="DU2103" s="144" t="n"/>
      <c r="DV2103" s="2" t="n"/>
      <c r="DW2103" s="2" t="n"/>
      <c r="DX2103" s="2" t="n"/>
      <c r="DY2103" s="2" t="n"/>
      <c r="DZ2103" s="2" t="n"/>
      <c r="EA2103" s="2" t="n"/>
      <c r="EB2103" s="2" t="n"/>
      <c r="EC2103" s="2" t="n"/>
    </row>
    <row r="2104" ht="6.75" customHeight="1" s="118">
      <c r="A2104" s="2" t="n"/>
      <c r="B2104" s="2" t="n"/>
      <c r="C2104" s="2" t="n"/>
      <c r="D2104" s="2" t="n"/>
      <c r="E2104" s="142" t="inlineStr">
        <is>
          <t>ふ り が な</t>
        </is>
      </c>
      <c r="F2104" s="140" t="n"/>
      <c r="G2104" s="140" t="n"/>
      <c r="H2104" s="140" t="n"/>
      <c r="I2104" s="140" t="n"/>
      <c r="J2104" s="140" t="n"/>
      <c r="K2104" s="141" t="n"/>
      <c r="L2104" s="152">
        <f>計算!$C$26</f>
        <v/>
      </c>
      <c r="M2104" s="140" t="n"/>
      <c r="N2104" s="140" t="n"/>
      <c r="O2104" s="140" t="n"/>
      <c r="P2104" s="140" t="n"/>
      <c r="Q2104" s="140" t="n"/>
      <c r="R2104" s="140" t="n"/>
      <c r="S2104" s="140" t="n"/>
      <c r="T2104" s="140" t="n"/>
      <c r="U2104" s="140" t="n"/>
      <c r="V2104" s="140" t="n"/>
      <c r="W2104" s="140" t="n"/>
      <c r="X2104" s="140" t="n"/>
      <c r="Y2104" s="140" t="n"/>
      <c r="Z2104" s="140" t="n"/>
      <c r="AA2104" s="140" t="n"/>
      <c r="AB2104" s="140" t="n"/>
      <c r="AC2104" s="140" t="n"/>
      <c r="AD2104" s="140" t="n"/>
      <c r="AE2104" s="140" t="n"/>
      <c r="AF2104" s="140" t="n"/>
      <c r="AG2104" s="140" t="n"/>
      <c r="AH2104" s="140" t="n"/>
      <c r="AI2104" s="140" t="n"/>
      <c r="AJ2104" s="140" t="n"/>
      <c r="AK2104" s="140" t="n"/>
      <c r="AL2104" s="140" t="n"/>
      <c r="AM2104" s="140" t="n"/>
      <c r="AN2104" s="140" t="n"/>
      <c r="AO2104" s="140" t="n"/>
      <c r="AP2104" s="140" t="n"/>
      <c r="AQ2104" s="140" t="n"/>
      <c r="AR2104" s="140" t="n"/>
      <c r="AS2104" s="140" t="n"/>
      <c r="AT2104" s="141"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43" t="n"/>
      <c r="BV2104" s="144" t="n"/>
      <c r="BW2104" s="143" t="n"/>
      <c r="CG2104" s="144" t="n"/>
      <c r="DU2104" s="144" t="n"/>
      <c r="DV2104" s="2" t="n"/>
      <c r="DW2104" s="2" t="n"/>
      <c r="DX2104" s="2" t="n"/>
      <c r="DY2104" s="2" t="n"/>
      <c r="DZ2104" s="2" t="n"/>
      <c r="EA2104" s="2" t="n"/>
      <c r="EB2104" s="2" t="n"/>
      <c r="EC2104" s="2" t="n"/>
    </row>
    <row r="2105" ht="6.75" customHeight="1" s="118">
      <c r="A2105" s="2" t="n"/>
      <c r="B2105" s="2" t="n"/>
      <c r="C2105" s="2" t="n"/>
      <c r="D2105" s="2" t="n"/>
      <c r="E2105" s="143" t="n"/>
      <c r="K2105" s="144" t="n"/>
      <c r="AT2105" s="144"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43" t="n"/>
      <c r="BV2105" s="144" t="n"/>
      <c r="BW2105" s="143" t="n"/>
      <c r="CG2105" s="144" t="n"/>
      <c r="DU2105" s="144" t="n"/>
      <c r="DV2105" s="2" t="n"/>
      <c r="DW2105" s="2" t="n"/>
      <c r="DX2105" s="2" t="n"/>
      <c r="DY2105" s="2" t="n"/>
      <c r="DZ2105" s="2" t="n"/>
      <c r="EA2105" s="2" t="n"/>
      <c r="EB2105" s="2" t="n"/>
      <c r="EC2105" s="2" t="n"/>
    </row>
    <row r="2106" ht="6.75" customHeight="1" s="118">
      <c r="A2106" s="2" t="n"/>
      <c r="B2106" s="2" t="n"/>
      <c r="C2106" s="2" t="n"/>
      <c r="D2106" s="2" t="n"/>
      <c r="E2106" s="143" t="n"/>
      <c r="K2106" s="144" t="n"/>
      <c r="AT2106" s="144"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43" t="n"/>
      <c r="BV2106" s="144" t="n"/>
      <c r="BW2106" s="143" t="n"/>
      <c r="CG2106" s="144" t="n"/>
      <c r="DU2106" s="144" t="n"/>
      <c r="DV2106" s="2" t="n"/>
      <c r="DW2106" s="2" t="n"/>
      <c r="DX2106" s="2" t="n"/>
      <c r="DY2106" s="2" t="n"/>
      <c r="DZ2106" s="2" t="n"/>
      <c r="EA2106" s="2" t="n"/>
      <c r="EB2106" s="2" t="n"/>
      <c r="EC2106" s="2" t="n"/>
    </row>
    <row r="2107" ht="6.75" customHeight="1" s="118">
      <c r="A2107" s="2" t="n"/>
      <c r="B2107" s="2" t="n"/>
      <c r="C2107" s="2" t="n"/>
      <c r="D2107" s="2" t="n"/>
      <c r="E2107" s="147" t="n"/>
      <c r="F2107" s="148" t="n"/>
      <c r="G2107" s="148" t="n"/>
      <c r="H2107" s="148" t="n"/>
      <c r="I2107" s="148" t="n"/>
      <c r="J2107" s="148" t="n"/>
      <c r="K2107" s="149" t="n"/>
      <c r="L2107" s="148" t="n"/>
      <c r="M2107" s="148" t="n"/>
      <c r="N2107" s="148" t="n"/>
      <c r="O2107" s="148" t="n"/>
      <c r="P2107" s="148" t="n"/>
      <c r="Q2107" s="148" t="n"/>
      <c r="R2107" s="148" t="n"/>
      <c r="S2107" s="148" t="n"/>
      <c r="T2107" s="148" t="n"/>
      <c r="U2107" s="148" t="n"/>
      <c r="V2107" s="148" t="n"/>
      <c r="W2107" s="148" t="n"/>
      <c r="X2107" s="148" t="n"/>
      <c r="Y2107" s="148" t="n"/>
      <c r="Z2107" s="148" t="n"/>
      <c r="AA2107" s="148" t="n"/>
      <c r="AB2107" s="148" t="n"/>
      <c r="AC2107" s="148" t="n"/>
      <c r="AD2107" s="148" t="n"/>
      <c r="AE2107" s="148" t="n"/>
      <c r="AF2107" s="148" t="n"/>
      <c r="AG2107" s="148" t="n"/>
      <c r="AH2107" s="148" t="n"/>
      <c r="AI2107" s="148" t="n"/>
      <c r="AJ2107" s="148" t="n"/>
      <c r="AK2107" s="148" t="n"/>
      <c r="AL2107" s="148" t="n"/>
      <c r="AM2107" s="148" t="n"/>
      <c r="AN2107" s="148" t="n"/>
      <c r="AO2107" s="148" t="n"/>
      <c r="AP2107" s="148" t="n"/>
      <c r="AQ2107" s="148" t="n"/>
      <c r="AR2107" s="148" t="n"/>
      <c r="AS2107" s="148" t="n"/>
      <c r="AT2107" s="149"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43" t="n"/>
      <c r="BV2107" s="144" t="n"/>
      <c r="BW2107" s="143" t="n"/>
      <c r="CG2107" s="144" t="n"/>
      <c r="DU2107" s="144" t="n"/>
      <c r="DV2107" s="2" t="n"/>
      <c r="DW2107" s="2" t="n"/>
      <c r="DX2107" s="2" t="n"/>
      <c r="DY2107" s="2" t="n"/>
      <c r="DZ2107" s="2" t="n"/>
      <c r="EA2107" s="2" t="n"/>
      <c r="EB2107" s="2" t="n"/>
      <c r="EC2107" s="2" t="n"/>
    </row>
    <row r="2108" ht="6.75" customHeight="1" s="118">
      <c r="A2108" s="2" t="n"/>
      <c r="B2108" s="2" t="n"/>
      <c r="C2108" s="2" t="n"/>
      <c r="D2108" s="2" t="n"/>
      <c r="E2108" s="153" t="inlineStr">
        <is>
          <t>名　前</t>
        </is>
      </c>
      <c r="F2108" s="140" t="n"/>
      <c r="G2108" s="140" t="n"/>
      <c r="H2108" s="140" t="n"/>
      <c r="I2108" s="140" t="n"/>
      <c r="J2108" s="140" t="n"/>
      <c r="K2108" s="141" t="n"/>
      <c r="L2108" s="154">
        <f>計算!$B$26</f>
        <v/>
      </c>
      <c r="M2108" s="140" t="n"/>
      <c r="N2108" s="140" t="n"/>
      <c r="O2108" s="140" t="n"/>
      <c r="P2108" s="140" t="n"/>
      <c r="Q2108" s="140" t="n"/>
      <c r="R2108" s="140" t="n"/>
      <c r="S2108" s="140" t="n"/>
      <c r="T2108" s="140" t="n"/>
      <c r="U2108" s="140" t="n"/>
      <c r="V2108" s="140" t="n"/>
      <c r="W2108" s="140" t="n"/>
      <c r="X2108" s="140" t="n"/>
      <c r="Y2108" s="140" t="n"/>
      <c r="Z2108" s="140" t="n"/>
      <c r="AA2108" s="140" t="n"/>
      <c r="AB2108" s="140" t="n"/>
      <c r="AC2108" s="140" t="n"/>
      <c r="AD2108" s="140" t="n"/>
      <c r="AE2108" s="140" t="n"/>
      <c r="AF2108" s="140" t="n"/>
      <c r="AG2108" s="140" t="n"/>
      <c r="AH2108" s="140" t="n"/>
      <c r="AI2108" s="140" t="n"/>
      <c r="AJ2108" s="140" t="n"/>
      <c r="AK2108" s="140" t="n"/>
      <c r="AL2108" s="140" t="n"/>
      <c r="AM2108" s="140" t="n"/>
      <c r="AN2108" s="140" t="n"/>
      <c r="AO2108" s="140" t="n"/>
      <c r="AP2108" s="140" t="n"/>
      <c r="AQ2108" s="140" t="n"/>
      <c r="AR2108" s="140" t="n"/>
      <c r="AS2108" s="140" t="n"/>
      <c r="AT2108" s="141"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43" t="n"/>
      <c r="BV2108" s="144" t="n"/>
      <c r="BW2108" s="143" t="n"/>
      <c r="CG2108" s="144" t="n"/>
      <c r="DU2108" s="144" t="n"/>
      <c r="DV2108" s="2" t="n"/>
      <c r="DW2108" s="2" t="n"/>
      <c r="DX2108" s="2" t="n"/>
      <c r="DY2108" s="2" t="n"/>
      <c r="DZ2108" s="2" t="n"/>
      <c r="EA2108" s="2" t="n"/>
      <c r="EB2108" s="2" t="n"/>
      <c r="EC2108" s="2" t="n"/>
    </row>
    <row r="2109" ht="6.75" customHeight="1" s="118">
      <c r="A2109" s="2" t="n"/>
      <c r="B2109" s="2" t="n"/>
      <c r="C2109" s="2" t="n"/>
      <c r="D2109" s="2" t="n"/>
      <c r="E2109" s="143" t="n"/>
      <c r="K2109" s="144" t="n"/>
      <c r="L2109" s="143" t="n"/>
      <c r="AT2109" s="144" t="n"/>
      <c r="AU2109" s="8" t="n"/>
      <c r="AV2109" s="7" t="n"/>
      <c r="AW2109" s="2" t="n"/>
      <c r="AX2109" s="52" t="inlineStr">
        <is>
          <t>（30×40mm）</t>
        </is>
      </c>
      <c r="BH2109" s="2" t="n"/>
      <c r="BI2109" s="8" t="n"/>
      <c r="BJ2109" s="7" t="n"/>
      <c r="BK2109" s="2" t="n"/>
      <c r="BL2109" s="2" t="n"/>
      <c r="BM2109" s="2" t="n"/>
      <c r="BN2109" s="2" t="n"/>
      <c r="BO2109" s="2" t="n"/>
      <c r="BP2109" s="143" t="n"/>
      <c r="BV2109" s="144" t="n"/>
      <c r="BW2109" s="143" t="n"/>
      <c r="CG2109" s="144" t="n"/>
      <c r="DU2109" s="144" t="n"/>
      <c r="DV2109" s="2" t="n"/>
      <c r="DW2109" s="2" t="n"/>
      <c r="DX2109" s="2" t="n"/>
      <c r="DY2109" s="2" t="n"/>
      <c r="DZ2109" s="2" t="n"/>
      <c r="EA2109" s="2" t="n"/>
      <c r="EB2109" s="2" t="n"/>
      <c r="EC2109" s="2" t="n"/>
    </row>
    <row r="2110" ht="6.75" customHeight="1" s="118">
      <c r="A2110" s="2" t="n"/>
      <c r="B2110" s="2" t="n"/>
      <c r="C2110" s="2" t="n"/>
      <c r="D2110" s="2" t="n"/>
      <c r="E2110" s="143" t="n"/>
      <c r="K2110" s="144" t="n"/>
      <c r="L2110" s="143" t="n"/>
      <c r="AT2110" s="144" t="n"/>
      <c r="AU2110" s="8" t="n"/>
      <c r="AV2110" s="7" t="n"/>
      <c r="AW2110" s="2" t="n"/>
      <c r="BH2110" s="2" t="n"/>
      <c r="BI2110" s="8" t="n"/>
      <c r="BJ2110" s="7" t="n"/>
      <c r="BK2110" s="2" t="n"/>
      <c r="BL2110" s="2" t="n"/>
      <c r="BM2110" s="2" t="n"/>
      <c r="BN2110" s="2" t="n"/>
      <c r="BO2110" s="2" t="n"/>
      <c r="BP2110" s="143" t="n"/>
      <c r="BV2110" s="144" t="n"/>
      <c r="BW2110" s="143" t="n"/>
      <c r="CG2110" s="144" t="n"/>
      <c r="DU2110" s="144" t="n"/>
      <c r="DV2110" s="2" t="n"/>
      <c r="DW2110" s="2" t="n"/>
      <c r="DX2110" s="2" t="n"/>
      <c r="DY2110" s="2" t="n"/>
      <c r="DZ2110" s="2" t="n"/>
      <c r="EA2110" s="2" t="n"/>
      <c r="EB2110" s="2" t="n"/>
      <c r="EC2110" s="2" t="n"/>
    </row>
    <row r="2111" ht="6.75" customHeight="1" s="118">
      <c r="A2111" s="2" t="n"/>
      <c r="B2111" s="2" t="n"/>
      <c r="C2111" s="2" t="n"/>
      <c r="D2111" s="2" t="n"/>
      <c r="E2111" s="143" t="n"/>
      <c r="K2111" s="144" t="n"/>
      <c r="L2111" s="143" t="n"/>
      <c r="AT2111" s="144"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43" t="n"/>
      <c r="BV2111" s="144" t="n"/>
      <c r="BW2111" s="143" t="n"/>
      <c r="CG2111" s="144" t="n"/>
      <c r="DU2111" s="144" t="n"/>
      <c r="DV2111" s="2" t="n"/>
      <c r="DW2111" s="2" t="n"/>
      <c r="DX2111" s="2" t="n"/>
      <c r="DY2111" s="2" t="n"/>
      <c r="DZ2111" s="2" t="n"/>
      <c r="EA2111" s="2" t="n"/>
      <c r="EB2111" s="2" t="n"/>
      <c r="EC2111" s="2" t="n"/>
    </row>
    <row r="2112" ht="6.75" customHeight="1" s="118">
      <c r="A2112" s="2" t="n"/>
      <c r="B2112" s="2" t="n"/>
      <c r="C2112" s="2" t="n"/>
      <c r="D2112" s="2" t="n"/>
      <c r="E2112" s="143" t="n"/>
      <c r="K2112" s="144" t="n"/>
      <c r="L2112" s="143" t="n"/>
      <c r="AT2112" s="144"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43" t="n"/>
      <c r="BV2112" s="144" t="n"/>
      <c r="BW2112" s="143" t="n"/>
      <c r="CG2112" s="144" t="n"/>
      <c r="DU2112" s="144" t="n"/>
      <c r="DV2112" s="2" t="n"/>
      <c r="DW2112" s="2" t="n"/>
      <c r="DX2112" s="2" t="n"/>
      <c r="DY2112" s="2" t="n"/>
      <c r="DZ2112" s="2" t="n"/>
      <c r="EA2112" s="2" t="n"/>
      <c r="EB2112" s="2" t="n"/>
      <c r="EC2112" s="2" t="n"/>
    </row>
    <row r="2113" ht="4.5" customHeight="1" s="118">
      <c r="A2113" s="2" t="n"/>
      <c r="B2113" s="2" t="n"/>
      <c r="C2113" s="2" t="n"/>
      <c r="D2113" s="2" t="n"/>
      <c r="E2113" s="147" t="n"/>
      <c r="F2113" s="148" t="n"/>
      <c r="G2113" s="148" t="n"/>
      <c r="H2113" s="148" t="n"/>
      <c r="I2113" s="148" t="n"/>
      <c r="J2113" s="148" t="n"/>
      <c r="K2113" s="149" t="n"/>
      <c r="L2113" s="147" t="n"/>
      <c r="M2113" s="148" t="n"/>
      <c r="N2113" s="148" t="n"/>
      <c r="O2113" s="148" t="n"/>
      <c r="P2113" s="148" t="n"/>
      <c r="Q2113" s="148" t="n"/>
      <c r="R2113" s="148" t="n"/>
      <c r="S2113" s="148" t="n"/>
      <c r="T2113" s="148" t="n"/>
      <c r="U2113" s="148" t="n"/>
      <c r="V2113" s="148" t="n"/>
      <c r="W2113" s="148" t="n"/>
      <c r="X2113" s="148" t="n"/>
      <c r="Y2113" s="148" t="n"/>
      <c r="Z2113" s="148" t="n"/>
      <c r="AA2113" s="148" t="n"/>
      <c r="AB2113" s="148" t="n"/>
      <c r="AC2113" s="148" t="n"/>
      <c r="AD2113" s="148" t="n"/>
      <c r="AE2113" s="148" t="n"/>
      <c r="AF2113" s="148" t="n"/>
      <c r="AG2113" s="148" t="n"/>
      <c r="AH2113" s="148" t="n"/>
      <c r="AI2113" s="148" t="n"/>
      <c r="AJ2113" s="148" t="n"/>
      <c r="AK2113" s="148" t="n"/>
      <c r="AL2113" s="148" t="n"/>
      <c r="AM2113" s="148" t="n"/>
      <c r="AN2113" s="148" t="n"/>
      <c r="AO2113" s="148" t="n"/>
      <c r="AP2113" s="148" t="n"/>
      <c r="AQ2113" s="148" t="n"/>
      <c r="AR2113" s="148" t="n"/>
      <c r="AS2113" s="148" t="n"/>
      <c r="AT2113" s="149"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43" t="n"/>
      <c r="BV2113" s="144" t="n"/>
      <c r="BW2113" s="143" t="n"/>
      <c r="CG2113" s="144" t="n"/>
      <c r="DU2113" s="144" t="n"/>
      <c r="DV2113" s="2" t="n"/>
      <c r="DW2113" s="2" t="n"/>
      <c r="DX2113" s="2" t="n"/>
      <c r="DY2113" s="2" t="n"/>
      <c r="DZ2113" s="2" t="n"/>
      <c r="EA2113" s="2" t="n"/>
      <c r="EB2113" s="2" t="n"/>
      <c r="EC2113" s="2" t="n"/>
    </row>
    <row r="2114" ht="6.75" customHeight="1" s="118">
      <c r="A2114" s="2" t="n"/>
      <c r="B2114" s="2" t="n"/>
      <c r="C2114" s="2" t="n"/>
      <c r="D2114" s="2" t="n"/>
      <c r="E2114" s="153" t="inlineStr">
        <is>
          <t>生年月日</t>
        </is>
      </c>
      <c r="F2114" s="140" t="n"/>
      <c r="G2114" s="140" t="n"/>
      <c r="H2114" s="140" t="n"/>
      <c r="I2114" s="140" t="n"/>
      <c r="J2114" s="140" t="n"/>
      <c r="K2114" s="141" t="n"/>
      <c r="L2114" s="155" t="inlineStr">
        <is>
          <t>昭和 ・ 平成</t>
        </is>
      </c>
      <c r="M2114" s="140" t="n"/>
      <c r="N2114" s="140" t="n"/>
      <c r="O2114" s="140" t="n"/>
      <c r="P2114" s="140" t="n"/>
      <c r="Q2114" s="140" t="n"/>
      <c r="R2114" s="140" t="n"/>
      <c r="S2114" s="140" t="n"/>
      <c r="T2114" s="140" t="n"/>
      <c r="U2114" s="140" t="n"/>
      <c r="V2114" s="156">
        <f>計算!$D$26</f>
        <v/>
      </c>
      <c r="W2114" s="140" t="n"/>
      <c r="X2114" s="157" t="inlineStr">
        <is>
          <t>年</t>
        </is>
      </c>
      <c r="Y2114" s="140" t="n"/>
      <c r="Z2114" s="158">
        <f>計算!$E$26</f>
        <v/>
      </c>
      <c r="AA2114" s="140" t="n"/>
      <c r="AB2114" s="140" t="n"/>
      <c r="AC2114" s="157" t="inlineStr">
        <is>
          <t>月</t>
        </is>
      </c>
      <c r="AD2114" s="140" t="n"/>
      <c r="AE2114" s="158">
        <f>計算!$F$26</f>
        <v/>
      </c>
      <c r="AF2114" s="140" t="n"/>
      <c r="AG2114" s="140" t="n"/>
      <c r="AH2114" s="157" t="inlineStr">
        <is>
          <t>日　生 （満</t>
        </is>
      </c>
      <c r="AI2114" s="140" t="n"/>
      <c r="AJ2114" s="140" t="n"/>
      <c r="AK2114" s="140" t="n"/>
      <c r="AL2114" s="140" t="n"/>
      <c r="AM2114" s="140" t="n"/>
      <c r="AN2114" s="140" t="n"/>
      <c r="AO2114" s="140" t="n"/>
      <c r="AP2114" s="159">
        <f>計算!$G$26</f>
        <v/>
      </c>
      <c r="AQ2114" s="140" t="n"/>
      <c r="AR2114" s="160" t="inlineStr">
        <is>
          <t>歳）</t>
        </is>
      </c>
      <c r="AS2114" s="140" t="n"/>
      <c r="AT2114" s="141"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43" t="n"/>
      <c r="BV2114" s="144" t="n"/>
      <c r="BW2114" s="143" t="n"/>
      <c r="CG2114" s="144" t="n"/>
      <c r="DU2114" s="144" t="n"/>
      <c r="DV2114" s="2" t="n"/>
      <c r="DW2114" s="2" t="n"/>
      <c r="DX2114" s="2" t="n"/>
      <c r="DY2114" s="2" t="n"/>
      <c r="DZ2114" s="2" t="n"/>
      <c r="EA2114" s="2" t="n"/>
      <c r="EB2114" s="2" t="n"/>
      <c r="EC2114" s="2" t="n"/>
    </row>
    <row r="2115" ht="6.75" customHeight="1" s="118">
      <c r="A2115" s="2" t="n"/>
      <c r="B2115" s="2" t="n"/>
      <c r="C2115" s="2" t="n"/>
      <c r="D2115" s="2" t="n"/>
      <c r="E2115" s="143" t="n"/>
      <c r="K2115" s="144" t="n"/>
      <c r="L2115" s="143" t="n"/>
      <c r="AT2115" s="144"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43" t="n"/>
      <c r="BV2115" s="144" t="n"/>
      <c r="BW2115" s="143" t="n"/>
      <c r="CG2115" s="144" t="n"/>
      <c r="DU2115" s="144" t="n"/>
      <c r="DV2115" s="2" t="n"/>
      <c r="DW2115" s="2" t="n"/>
      <c r="DX2115" s="2" t="n"/>
      <c r="DY2115" s="2" t="n"/>
      <c r="DZ2115" s="2" t="n"/>
      <c r="EA2115" s="2" t="n"/>
      <c r="EB2115" s="2" t="n"/>
      <c r="EC2115" s="2" t="n"/>
    </row>
    <row r="2116" ht="6.75" customHeight="1" s="118">
      <c r="A2116" s="2" t="n"/>
      <c r="B2116" s="2" t="n"/>
      <c r="C2116" s="2" t="n"/>
      <c r="D2116" s="2" t="n"/>
      <c r="E2116" s="143" t="n"/>
      <c r="K2116" s="144" t="n"/>
      <c r="L2116" s="143" t="n"/>
      <c r="AT2116" s="144"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43" t="n"/>
      <c r="BV2116" s="144" t="n"/>
      <c r="BW2116" s="143" t="n"/>
      <c r="CG2116" s="144" t="n"/>
      <c r="DU2116" s="144" t="n"/>
      <c r="DV2116" s="2" t="n"/>
      <c r="DW2116" s="2" t="n"/>
      <c r="DX2116" s="2" t="n"/>
      <c r="DY2116" s="2" t="n"/>
      <c r="DZ2116" s="2" t="n"/>
      <c r="EA2116" s="2" t="n"/>
      <c r="EB2116" s="2" t="n"/>
      <c r="EC2116" s="2" t="n"/>
    </row>
    <row r="2117" ht="3.75" customHeight="1" s="118">
      <c r="A2117" s="2" t="n"/>
      <c r="B2117" s="2" t="n"/>
      <c r="C2117" s="2" t="n"/>
      <c r="D2117" s="2" t="n"/>
      <c r="E2117" s="147" t="n"/>
      <c r="F2117" s="148" t="n"/>
      <c r="G2117" s="148" t="n"/>
      <c r="H2117" s="148" t="n"/>
      <c r="I2117" s="148" t="n"/>
      <c r="J2117" s="148" t="n"/>
      <c r="K2117" s="149" t="n"/>
      <c r="L2117" s="147" t="n"/>
      <c r="M2117" s="148" t="n"/>
      <c r="N2117" s="148" t="n"/>
      <c r="O2117" s="148" t="n"/>
      <c r="P2117" s="148" t="n"/>
      <c r="Q2117" s="148" t="n"/>
      <c r="R2117" s="148" t="n"/>
      <c r="S2117" s="148" t="n"/>
      <c r="T2117" s="148" t="n"/>
      <c r="U2117" s="148" t="n"/>
      <c r="X2117" s="148" t="n"/>
      <c r="Y2117" s="148" t="n"/>
      <c r="AC2117" s="148" t="n"/>
      <c r="AD2117" s="148" t="n"/>
      <c r="AH2117" s="148" t="n"/>
      <c r="AI2117" s="148" t="n"/>
      <c r="AJ2117" s="148" t="n"/>
      <c r="AK2117" s="148" t="n"/>
      <c r="AL2117" s="148" t="n"/>
      <c r="AM2117" s="148" t="n"/>
      <c r="AN2117" s="148" t="n"/>
      <c r="AO2117" s="148" t="n"/>
      <c r="AP2117" s="148" t="n"/>
      <c r="AQ2117" s="148" t="n"/>
      <c r="AR2117" s="148" t="n"/>
      <c r="AS2117" s="148" t="n"/>
      <c r="AT2117" s="149"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43" t="n"/>
      <c r="BV2117" s="144" t="n"/>
      <c r="BW2117" s="143" t="n"/>
      <c r="CG2117" s="144" t="n"/>
      <c r="DU2117" s="144" t="n"/>
      <c r="DV2117" s="2" t="n"/>
      <c r="DW2117" s="2" t="n"/>
      <c r="DX2117" s="2" t="n"/>
      <c r="DY2117" s="2" t="n"/>
      <c r="DZ2117" s="2" t="n"/>
      <c r="EA2117" s="2" t="n"/>
      <c r="EB2117" s="2" t="n"/>
      <c r="EC2117" s="2" t="n"/>
    </row>
    <row r="2118" ht="6.75" customHeight="1" s="118">
      <c r="A2118" s="2" t="n"/>
      <c r="B2118" s="2" t="n"/>
      <c r="C2118" s="2" t="n"/>
      <c r="D2118" s="2" t="n"/>
      <c r="E2118" s="161" t="inlineStr">
        <is>
          <t>ふ り が な</t>
        </is>
      </c>
      <c r="F2118" s="140" t="n"/>
      <c r="G2118" s="140" t="n"/>
      <c r="H2118" s="140" t="n"/>
      <c r="I2118" s="140" t="n"/>
      <c r="J2118" s="140" t="n"/>
      <c r="K2118" s="141" t="n"/>
      <c r="L2118" s="162">
        <f>計算!$J$26</f>
        <v/>
      </c>
      <c r="M2118" s="140" t="n"/>
      <c r="N2118" s="140" t="n"/>
      <c r="O2118" s="140" t="n"/>
      <c r="P2118" s="140" t="n"/>
      <c r="Q2118" s="140" t="n"/>
      <c r="R2118" s="140" t="n"/>
      <c r="S2118" s="140" t="n"/>
      <c r="T2118" s="140" t="n"/>
      <c r="U2118" s="140" t="n"/>
      <c r="V2118" s="140" t="n"/>
      <c r="W2118" s="140" t="n"/>
      <c r="X2118" s="140" t="n"/>
      <c r="Y2118" s="140" t="n"/>
      <c r="Z2118" s="140" t="n"/>
      <c r="AA2118" s="140" t="n"/>
      <c r="AB2118" s="140" t="n"/>
      <c r="AC2118" s="140" t="n"/>
      <c r="AD2118" s="140" t="n"/>
      <c r="AE2118" s="140" t="n"/>
      <c r="AF2118" s="140" t="n"/>
      <c r="AG2118" s="140" t="n"/>
      <c r="AH2118" s="140" t="n"/>
      <c r="AI2118" s="140" t="n"/>
      <c r="AJ2118" s="140" t="n"/>
      <c r="AK2118" s="140" t="n"/>
      <c r="AL2118" s="140" t="n"/>
      <c r="AM2118" s="140" t="n"/>
      <c r="AN2118" s="140" t="n"/>
      <c r="AO2118" s="140" t="n"/>
      <c r="AP2118" s="140" t="n"/>
      <c r="AQ2118" s="140" t="n"/>
      <c r="AR2118" s="140" t="n"/>
      <c r="AS2118" s="140" t="n"/>
      <c r="AT2118" s="140" t="n"/>
      <c r="AU2118" s="140" t="n"/>
      <c r="AV2118" s="140" t="n"/>
      <c r="AW2118" s="140" t="n"/>
      <c r="AX2118" s="140" t="n"/>
      <c r="AY2118" s="140" t="n"/>
      <c r="AZ2118" s="140" t="n"/>
      <c r="BA2118" s="140" t="n"/>
      <c r="BB2118" s="140" t="n"/>
      <c r="BC2118" s="140" t="n"/>
      <c r="BD2118" s="140" t="n"/>
      <c r="BE2118" s="140" t="n"/>
      <c r="BF2118" s="140" t="n"/>
      <c r="BG2118" s="140" t="n"/>
      <c r="BH2118" s="140" t="n"/>
      <c r="BI2118" s="141" t="n"/>
      <c r="BJ2118" s="2" t="n"/>
      <c r="BK2118" s="2" t="n"/>
      <c r="BL2118" s="2" t="n"/>
      <c r="BM2118" s="2" t="n"/>
      <c r="BN2118" s="2" t="n"/>
      <c r="BO2118" s="2" t="n"/>
      <c r="BP2118" s="143" t="n"/>
      <c r="BV2118" s="144" t="n"/>
      <c r="BW2118" s="143" t="n"/>
      <c r="CG2118" s="144" t="n"/>
      <c r="DU2118" s="144" t="n"/>
      <c r="DV2118" s="2" t="n"/>
      <c r="DW2118" s="2" t="n"/>
      <c r="DX2118" s="2" t="n"/>
      <c r="DY2118" s="2" t="n"/>
      <c r="DZ2118" s="2" t="n"/>
      <c r="EA2118" s="2" t="n"/>
      <c r="EB2118" s="2" t="n"/>
      <c r="EC2118" s="2" t="n"/>
    </row>
    <row r="2119" ht="6.75" customHeight="1" s="118">
      <c r="A2119" s="2" t="n"/>
      <c r="B2119" s="2" t="n"/>
      <c r="C2119" s="2" t="n"/>
      <c r="D2119" s="2" t="n"/>
      <c r="E2119" s="143" t="n"/>
      <c r="K2119" s="144" t="n"/>
      <c r="BI2119" s="144" t="n"/>
      <c r="BJ2119" s="2" t="n"/>
      <c r="BK2119" s="2" t="n"/>
      <c r="BL2119" s="2" t="n"/>
      <c r="BM2119" s="2" t="n"/>
      <c r="BN2119" s="2" t="n"/>
      <c r="BO2119" s="2" t="n"/>
      <c r="BP2119" s="143" t="n"/>
      <c r="BV2119" s="144" t="n"/>
      <c r="BW2119" s="143" t="n"/>
      <c r="CG2119" s="144" t="n"/>
      <c r="DU2119" s="144" t="n"/>
      <c r="DV2119" s="2" t="n"/>
      <c r="DW2119" s="2" t="n"/>
      <c r="DX2119" s="2" t="n"/>
      <c r="DY2119" s="2" t="n"/>
      <c r="DZ2119" s="2" t="n"/>
      <c r="EA2119" s="2" t="n"/>
      <c r="EB2119" s="2" t="n"/>
      <c r="EC2119" s="2" t="n"/>
    </row>
    <row r="2120" ht="6.75" customHeight="1" s="118">
      <c r="A2120" s="2" t="n"/>
      <c r="B2120" s="2" t="n"/>
      <c r="C2120" s="2" t="n"/>
      <c r="D2120" s="2" t="n"/>
      <c r="E2120" s="163" t="n"/>
      <c r="F2120" s="164" t="n"/>
      <c r="G2120" s="164" t="n"/>
      <c r="H2120" s="164" t="n"/>
      <c r="I2120" s="164" t="n"/>
      <c r="J2120" s="164" t="n"/>
      <c r="K2120" s="165" t="n"/>
      <c r="L2120" s="164" t="n"/>
      <c r="M2120" s="164" t="n"/>
      <c r="N2120" s="164" t="n"/>
      <c r="O2120" s="164" t="n"/>
      <c r="P2120" s="164" t="n"/>
      <c r="Q2120" s="164" t="n"/>
      <c r="R2120" s="164" t="n"/>
      <c r="S2120" s="164" t="n"/>
      <c r="T2120" s="164" t="n"/>
      <c r="U2120" s="164" t="n"/>
      <c r="V2120" s="164" t="n"/>
      <c r="W2120" s="164" t="n"/>
      <c r="X2120" s="164" t="n"/>
      <c r="Y2120" s="164" t="n"/>
      <c r="Z2120" s="164" t="n"/>
      <c r="AA2120" s="164" t="n"/>
      <c r="AB2120" s="164" t="n"/>
      <c r="AC2120" s="164" t="n"/>
      <c r="AD2120" s="164" t="n"/>
      <c r="AE2120" s="164" t="n"/>
      <c r="AF2120" s="164" t="n"/>
      <c r="AG2120" s="164" t="n"/>
      <c r="AH2120" s="164" t="n"/>
      <c r="AI2120" s="164" t="n"/>
      <c r="AJ2120" s="164" t="n"/>
      <c r="AK2120" s="164" t="n"/>
      <c r="AL2120" s="164" t="n"/>
      <c r="AM2120" s="164" t="n"/>
      <c r="AN2120" s="164" t="n"/>
      <c r="AO2120" s="164" t="n"/>
      <c r="AP2120" s="164" t="n"/>
      <c r="AQ2120" s="164" t="n"/>
      <c r="AR2120" s="164" t="n"/>
      <c r="AS2120" s="164" t="n"/>
      <c r="AT2120" s="164" t="n"/>
      <c r="AU2120" s="164" t="n"/>
      <c r="AV2120" s="164" t="n"/>
      <c r="AW2120" s="164" t="n"/>
      <c r="AX2120" s="164" t="n"/>
      <c r="AY2120" s="164" t="n"/>
      <c r="AZ2120" s="164" t="n"/>
      <c r="BA2120" s="164" t="n"/>
      <c r="BB2120" s="164" t="n"/>
      <c r="BC2120" s="164" t="n"/>
      <c r="BD2120" s="164" t="n"/>
      <c r="BE2120" s="164" t="n"/>
      <c r="BF2120" s="164" t="n"/>
      <c r="BG2120" s="164" t="n"/>
      <c r="BH2120" s="164" t="n"/>
      <c r="BI2120" s="165" t="n"/>
      <c r="BJ2120" s="2" t="n"/>
      <c r="BK2120" s="2" t="n"/>
      <c r="BL2120" s="2" t="n"/>
      <c r="BM2120" s="2" t="n"/>
      <c r="BN2120" s="2" t="n"/>
      <c r="BO2120" s="2" t="n"/>
      <c r="BP2120" s="143" t="n"/>
      <c r="BV2120" s="144" t="n"/>
      <c r="BW2120" s="143" t="n"/>
      <c r="CG2120" s="144" t="n"/>
      <c r="DU2120" s="144" t="n"/>
      <c r="DV2120" s="2" t="n"/>
      <c r="DW2120" s="2" t="n"/>
      <c r="DX2120" s="2" t="n"/>
      <c r="DY2120" s="2" t="n"/>
      <c r="DZ2120" s="2" t="n"/>
      <c r="EA2120" s="2" t="n"/>
      <c r="EB2120" s="2" t="n"/>
      <c r="EC2120" s="2" t="n"/>
    </row>
    <row r="2121" ht="6.75" customHeight="1" s="118">
      <c r="A2121" s="2" t="n"/>
      <c r="B2121" s="2" t="n"/>
      <c r="C2121" s="2" t="n"/>
      <c r="D2121" s="2" t="n"/>
      <c r="E2121" s="166" t="inlineStr">
        <is>
          <t>現住所</t>
        </is>
      </c>
      <c r="F2121" s="167" t="n"/>
      <c r="G2121" s="167" t="n"/>
      <c r="H2121" s="167" t="n"/>
      <c r="I2121" s="167" t="n"/>
      <c r="J2121" s="167" t="n"/>
      <c r="K2121" s="168" t="n"/>
      <c r="L2121" s="107" t="inlineStr">
        <is>
          <t>〒</t>
        </is>
      </c>
      <c r="M2121" s="167" t="n"/>
      <c r="N2121" s="167" t="n"/>
      <c r="O2121" s="167" t="n"/>
      <c r="P2121" s="169">
        <f>計算!$H$26</f>
        <v/>
      </c>
      <c r="Q2121" s="167" t="n"/>
      <c r="R2121" s="167" t="n"/>
      <c r="S2121" s="167" t="n"/>
      <c r="T2121" s="167" t="n"/>
      <c r="U2121" s="167" t="n"/>
      <c r="V2121" s="167" t="n"/>
      <c r="W2121" s="167" t="n"/>
      <c r="X2121" s="167" t="n"/>
      <c r="Y2121" s="167" t="n"/>
      <c r="Z2121" s="167" t="n"/>
      <c r="AA2121" s="167" t="n"/>
      <c r="AB2121" s="167" t="n"/>
      <c r="AC2121" s="167" t="n"/>
      <c r="AD2121" s="167" t="n"/>
      <c r="AE2121" s="167" t="n"/>
      <c r="AF2121" s="167" t="n"/>
      <c r="AG2121" s="167" t="n"/>
      <c r="AH2121" s="167" t="n"/>
      <c r="AI2121" s="167" t="n"/>
      <c r="AJ2121" s="167"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43" t="n"/>
      <c r="BV2121" s="144" t="n"/>
      <c r="BW2121" s="143" t="n"/>
      <c r="CG2121" s="144" t="n"/>
      <c r="DU2121" s="144" t="n"/>
      <c r="DV2121" s="2" t="n"/>
      <c r="DW2121" s="2" t="n"/>
      <c r="DX2121" s="2" t="n"/>
      <c r="DY2121" s="2" t="n"/>
      <c r="DZ2121" s="2" t="n"/>
      <c r="EA2121" s="2" t="n"/>
      <c r="EB2121" s="2" t="n"/>
      <c r="EC2121" s="2" t="n"/>
    </row>
    <row r="2122" ht="4.5" customHeight="1" s="118">
      <c r="A2122" s="2" t="n"/>
      <c r="B2122" s="2" t="n"/>
      <c r="C2122" s="2" t="n"/>
      <c r="D2122" s="2" t="n"/>
      <c r="E2122" s="143" t="n"/>
      <c r="K2122" s="144" t="n"/>
      <c r="L2122" s="143"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47" t="n"/>
      <c r="BQ2122" s="148" t="n"/>
      <c r="BR2122" s="148" t="n"/>
      <c r="BS2122" s="148" t="n"/>
      <c r="BT2122" s="148" t="n"/>
      <c r="BU2122" s="148" t="n"/>
      <c r="BV2122" s="149" t="n"/>
      <c r="BW2122" s="147" t="n"/>
      <c r="BX2122" s="148" t="n"/>
      <c r="BY2122" s="148" t="n"/>
      <c r="BZ2122" s="148" t="n"/>
      <c r="CA2122" s="148" t="n"/>
      <c r="CB2122" s="148" t="n"/>
      <c r="CC2122" s="148" t="n"/>
      <c r="CD2122" s="148" t="n"/>
      <c r="CE2122" s="148" t="n"/>
      <c r="CF2122" s="148" t="n"/>
      <c r="CG2122" s="149" t="n"/>
      <c r="DU2122" s="144" t="n"/>
      <c r="DV2122" s="2" t="n"/>
      <c r="DW2122" s="2" t="n"/>
      <c r="DX2122" s="2" t="n"/>
      <c r="DY2122" s="2" t="n"/>
      <c r="DZ2122" s="2" t="n"/>
      <c r="EA2122" s="2" t="n"/>
      <c r="EB2122" s="2" t="n"/>
      <c r="EC2122" s="2" t="n"/>
    </row>
    <row r="2123" ht="6.75" customHeight="1" s="118">
      <c r="A2123" s="2" t="n"/>
      <c r="B2123" s="2" t="n"/>
      <c r="C2123" s="2" t="n"/>
      <c r="D2123" s="2" t="n"/>
      <c r="E2123" s="143" t="n"/>
      <c r="K2123" s="144" t="n"/>
      <c r="L2123" s="143"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0" t="inlineStr">
        <is>
          <t>校内外の諸活動</t>
        </is>
      </c>
      <c r="BQ2123" s="140" t="n"/>
      <c r="BR2123" s="140" t="n"/>
      <c r="BS2123" s="140" t="n"/>
      <c r="BT2123" s="140" t="n"/>
      <c r="BU2123" s="140" t="n"/>
      <c r="BV2123" s="141" t="n"/>
      <c r="BW2123" s="171">
        <f>計算!$AQ$26</f>
        <v/>
      </c>
      <c r="BX2123" s="140" t="n"/>
      <c r="BY2123" s="140" t="n"/>
      <c r="BZ2123" s="140" t="n"/>
      <c r="CA2123" s="140" t="n"/>
      <c r="CB2123" s="140" t="n"/>
      <c r="CC2123" s="140" t="n"/>
      <c r="CD2123" s="140" t="n"/>
      <c r="CE2123" s="140" t="n"/>
      <c r="CF2123" s="140" t="n"/>
      <c r="CG2123" s="140" t="n"/>
      <c r="CH2123" s="140" t="n"/>
      <c r="CI2123" s="140" t="n"/>
      <c r="CJ2123" s="140" t="n"/>
      <c r="CK2123" s="140" t="n"/>
      <c r="CL2123" s="140" t="n"/>
      <c r="CM2123" s="140" t="n"/>
      <c r="CN2123" s="140" t="n"/>
      <c r="CO2123" s="140" t="n"/>
      <c r="CP2123" s="140" t="n"/>
      <c r="CQ2123" s="140" t="n"/>
      <c r="CR2123" s="140" t="n"/>
      <c r="CS2123" s="140" t="n"/>
      <c r="CT2123" s="140" t="n"/>
      <c r="CU2123" s="140" t="n"/>
      <c r="CV2123" s="140" t="n"/>
      <c r="CW2123" s="140" t="n"/>
      <c r="CX2123" s="140" t="n"/>
      <c r="CY2123" s="140" t="n"/>
      <c r="CZ2123" s="140" t="n"/>
      <c r="DA2123" s="140" t="n"/>
      <c r="DB2123" s="140" t="n"/>
      <c r="DC2123" s="140" t="n"/>
      <c r="DD2123" s="140" t="n"/>
      <c r="DE2123" s="140" t="n"/>
      <c r="DF2123" s="140" t="n"/>
      <c r="DG2123" s="140" t="n"/>
      <c r="DH2123" s="140" t="n"/>
      <c r="DI2123" s="140" t="n"/>
      <c r="DJ2123" s="140" t="n"/>
      <c r="DK2123" s="140" t="n"/>
      <c r="DL2123" s="140" t="n"/>
      <c r="DM2123" s="140" t="n"/>
      <c r="DN2123" s="140" t="n"/>
      <c r="DO2123" s="140" t="n"/>
      <c r="DP2123" s="140" t="n"/>
      <c r="DQ2123" s="140" t="n"/>
      <c r="DR2123" s="140" t="n"/>
      <c r="DS2123" s="140" t="n"/>
      <c r="DT2123" s="140" t="n"/>
      <c r="DU2123" s="141" t="n"/>
      <c r="DV2123" s="7" t="n"/>
      <c r="DW2123" s="2" t="n"/>
      <c r="DX2123" s="2" t="n"/>
      <c r="DY2123" s="2" t="n"/>
      <c r="DZ2123" s="2" t="n"/>
      <c r="EA2123" s="2" t="n"/>
      <c r="EB2123" s="2" t="n"/>
      <c r="EC2123" s="2" t="n"/>
    </row>
    <row r="2124" ht="6.75" customHeight="1" s="118">
      <c r="A2124" s="2" t="n"/>
      <c r="B2124" s="2" t="n"/>
      <c r="C2124" s="2" t="n"/>
      <c r="D2124" s="2" t="n"/>
      <c r="E2124" s="143" t="n"/>
      <c r="K2124" s="144" t="n"/>
      <c r="L2124" s="172">
        <f>計算!$I$26</f>
        <v/>
      </c>
      <c r="BI2124" s="144" t="n"/>
      <c r="BJ2124" s="2" t="n"/>
      <c r="BK2124" s="2" t="n"/>
      <c r="BL2124" s="2" t="n"/>
      <c r="BM2124" s="2" t="n"/>
      <c r="BN2124" s="2" t="n"/>
      <c r="BO2124" s="2" t="n"/>
      <c r="BP2124" s="143" t="n"/>
      <c r="BV2124" s="144" t="n"/>
      <c r="DU2124" s="144" t="n"/>
      <c r="DV2124" s="7" t="n"/>
      <c r="DW2124" s="2" t="n"/>
      <c r="DX2124" s="2" t="n"/>
      <c r="DY2124" s="2" t="n"/>
      <c r="DZ2124" s="2" t="n"/>
      <c r="EA2124" s="2" t="n"/>
      <c r="EB2124" s="2" t="n"/>
      <c r="EC2124" s="2" t="n"/>
    </row>
    <row r="2125" ht="6.75" customHeight="1" s="118">
      <c r="A2125" s="2" t="n"/>
      <c r="B2125" s="2" t="n"/>
      <c r="C2125" s="2" t="n"/>
      <c r="D2125" s="2" t="n"/>
      <c r="E2125" s="143" t="n"/>
      <c r="K2125" s="144" t="n"/>
      <c r="L2125" s="143" t="n"/>
      <c r="BI2125" s="144" t="n"/>
      <c r="BJ2125" s="2" t="n"/>
      <c r="BK2125" s="2" t="n"/>
      <c r="BL2125" s="2" t="n"/>
      <c r="BM2125" s="2" t="n"/>
      <c r="BN2125" s="2" t="n"/>
      <c r="BO2125" s="2" t="n"/>
      <c r="BP2125" s="143" t="n"/>
      <c r="BV2125" s="144" t="n"/>
      <c r="DU2125" s="144" t="n"/>
      <c r="DV2125" s="7" t="n"/>
      <c r="DW2125" s="2" t="n"/>
      <c r="DX2125" s="2" t="n"/>
      <c r="DY2125" s="2" t="n"/>
      <c r="DZ2125" s="2" t="n"/>
      <c r="EA2125" s="2" t="n"/>
      <c r="EB2125" s="2" t="n"/>
      <c r="EC2125" s="2" t="n"/>
    </row>
    <row r="2126" ht="6.75" customHeight="1" s="118">
      <c r="A2126" s="2" t="n"/>
      <c r="B2126" s="2" t="n"/>
      <c r="C2126" s="2" t="n"/>
      <c r="D2126" s="2" t="n"/>
      <c r="E2126" s="147" t="n"/>
      <c r="F2126" s="148" t="n"/>
      <c r="G2126" s="148" t="n"/>
      <c r="H2126" s="148" t="n"/>
      <c r="I2126" s="148" t="n"/>
      <c r="J2126" s="148" t="n"/>
      <c r="K2126" s="149" t="n"/>
      <c r="L2126" s="147" t="n"/>
      <c r="M2126" s="148" t="n"/>
      <c r="N2126" s="148" t="n"/>
      <c r="O2126" s="148" t="n"/>
      <c r="P2126" s="148" t="n"/>
      <c r="Q2126" s="148" t="n"/>
      <c r="R2126" s="148" t="n"/>
      <c r="S2126" s="148" t="n"/>
      <c r="T2126" s="148" t="n"/>
      <c r="U2126" s="148" t="n"/>
      <c r="V2126" s="148" t="n"/>
      <c r="W2126" s="148" t="n"/>
      <c r="X2126" s="148" t="n"/>
      <c r="Y2126" s="148" t="n"/>
      <c r="Z2126" s="148" t="n"/>
      <c r="AA2126" s="148" t="n"/>
      <c r="AB2126" s="148" t="n"/>
      <c r="AC2126" s="148" t="n"/>
      <c r="AD2126" s="148" t="n"/>
      <c r="AE2126" s="148" t="n"/>
      <c r="AF2126" s="148" t="n"/>
      <c r="AG2126" s="148" t="n"/>
      <c r="AH2126" s="148" t="n"/>
      <c r="AI2126" s="148" t="n"/>
      <c r="AJ2126" s="148" t="n"/>
      <c r="AK2126" s="148" t="n"/>
      <c r="AL2126" s="148" t="n"/>
      <c r="AM2126" s="148" t="n"/>
      <c r="AN2126" s="148" t="n"/>
      <c r="AO2126" s="148" t="n"/>
      <c r="AP2126" s="148" t="n"/>
      <c r="AQ2126" s="148" t="n"/>
      <c r="AR2126" s="148" t="n"/>
      <c r="AS2126" s="148" t="n"/>
      <c r="AT2126" s="148" t="n"/>
      <c r="AU2126" s="148" t="n"/>
      <c r="AV2126" s="148" t="n"/>
      <c r="AW2126" s="148" t="n"/>
      <c r="AX2126" s="148" t="n"/>
      <c r="AY2126" s="148" t="n"/>
      <c r="AZ2126" s="148" t="n"/>
      <c r="BA2126" s="148" t="n"/>
      <c r="BB2126" s="148" t="n"/>
      <c r="BC2126" s="148" t="n"/>
      <c r="BD2126" s="148" t="n"/>
      <c r="BE2126" s="148" t="n"/>
      <c r="BF2126" s="148" t="n"/>
      <c r="BG2126" s="148" t="n"/>
      <c r="BH2126" s="148" t="n"/>
      <c r="BI2126" s="149" t="n"/>
      <c r="BJ2126" s="2" t="n"/>
      <c r="BK2126" s="2" t="n"/>
      <c r="BL2126" s="2" t="n"/>
      <c r="BM2126" s="2" t="n"/>
      <c r="BN2126" s="2" t="n"/>
      <c r="BO2126" s="2" t="n"/>
      <c r="BP2126" s="143" t="n"/>
      <c r="BV2126" s="144" t="n"/>
      <c r="DU2126" s="144" t="n"/>
      <c r="DV2126" s="7" t="n"/>
      <c r="DW2126" s="2" t="n"/>
      <c r="DX2126" s="2" t="n"/>
      <c r="DY2126" s="2" t="n"/>
      <c r="DZ2126" s="2" t="n"/>
      <c r="EA2126" s="2" t="n"/>
      <c r="EB2126" s="2" t="n"/>
      <c r="EC2126" s="2" t="n"/>
    </row>
    <row r="2127" ht="6.75" customHeight="1" s="118">
      <c r="A2127" s="2" t="n"/>
      <c r="B2127" s="2" t="n"/>
      <c r="C2127" s="2" t="n"/>
      <c r="D2127" s="2" t="n"/>
      <c r="E2127" s="161" t="inlineStr">
        <is>
          <t>ふ り が な</t>
        </is>
      </c>
      <c r="F2127" s="140" t="n"/>
      <c r="G2127" s="140" t="n"/>
      <c r="H2127" s="140" t="n"/>
      <c r="I2127" s="140" t="n"/>
      <c r="J2127" s="140" t="n"/>
      <c r="K2127" s="141" t="n"/>
      <c r="L2127" s="162">
        <f>計算!$M$26</f>
        <v/>
      </c>
      <c r="M2127" s="140" t="n"/>
      <c r="N2127" s="140" t="n"/>
      <c r="O2127" s="140" t="n"/>
      <c r="P2127" s="140" t="n"/>
      <c r="Q2127" s="140" t="n"/>
      <c r="R2127" s="140" t="n"/>
      <c r="S2127" s="140" t="n"/>
      <c r="T2127" s="140" t="n"/>
      <c r="U2127" s="140" t="n"/>
      <c r="V2127" s="140" t="n"/>
      <c r="W2127" s="140" t="n"/>
      <c r="X2127" s="140" t="n"/>
      <c r="Y2127" s="140" t="n"/>
      <c r="Z2127" s="140" t="n"/>
      <c r="AA2127" s="140" t="n"/>
      <c r="AB2127" s="140" t="n"/>
      <c r="AC2127" s="140" t="n"/>
      <c r="AD2127" s="140" t="n"/>
      <c r="AE2127" s="140" t="n"/>
      <c r="AF2127" s="140" t="n"/>
      <c r="AG2127" s="140" t="n"/>
      <c r="AH2127" s="140" t="n"/>
      <c r="AI2127" s="140" t="n"/>
      <c r="AJ2127" s="140" t="n"/>
      <c r="AK2127" s="140" t="n"/>
      <c r="AL2127" s="140" t="n"/>
      <c r="AM2127" s="140" t="n"/>
      <c r="AN2127" s="140" t="n"/>
      <c r="AO2127" s="140" t="n"/>
      <c r="AP2127" s="140" t="n"/>
      <c r="AQ2127" s="140" t="n"/>
      <c r="AR2127" s="140" t="n"/>
      <c r="AS2127" s="140" t="n"/>
      <c r="AT2127" s="140" t="n"/>
      <c r="AU2127" s="140" t="n"/>
      <c r="AV2127" s="140" t="n"/>
      <c r="AW2127" s="140" t="n"/>
      <c r="AX2127" s="140" t="n"/>
      <c r="AY2127" s="140" t="n"/>
      <c r="AZ2127" s="140" t="n"/>
      <c r="BA2127" s="140" t="n"/>
      <c r="BB2127" s="140" t="n"/>
      <c r="BC2127" s="140" t="n"/>
      <c r="BD2127" s="140" t="n"/>
      <c r="BE2127" s="140" t="n"/>
      <c r="BF2127" s="140" t="n"/>
      <c r="BG2127" s="140" t="n"/>
      <c r="BH2127" s="140" t="n"/>
      <c r="BI2127" s="141" t="n"/>
      <c r="BJ2127" s="2" t="n"/>
      <c r="BK2127" s="2" t="n"/>
      <c r="BL2127" s="2" t="n"/>
      <c r="BM2127" s="2" t="n"/>
      <c r="BN2127" s="2" t="n"/>
      <c r="BO2127" s="2" t="n"/>
      <c r="BP2127" s="143" t="n"/>
      <c r="BV2127" s="144" t="n"/>
      <c r="DU2127" s="144" t="n"/>
      <c r="DV2127" s="7" t="n"/>
      <c r="DW2127" s="2" t="n"/>
      <c r="DX2127" s="2" t="n"/>
      <c r="DY2127" s="2" t="n"/>
      <c r="DZ2127" s="2" t="n"/>
      <c r="EA2127" s="2" t="n"/>
      <c r="EB2127" s="2" t="n"/>
      <c r="EC2127" s="2" t="n"/>
    </row>
    <row r="2128" ht="6.75" customHeight="1" s="118">
      <c r="A2128" s="2" t="n"/>
      <c r="B2128" s="2" t="n"/>
      <c r="C2128" s="2" t="n"/>
      <c r="D2128" s="2" t="n"/>
      <c r="E2128" s="143" t="n"/>
      <c r="K2128" s="144" t="n"/>
      <c r="BI2128" s="144" t="n"/>
      <c r="BJ2128" s="2" t="n"/>
      <c r="BK2128" s="2" t="n"/>
      <c r="BL2128" s="2" t="n"/>
      <c r="BM2128" s="2" t="n"/>
      <c r="BN2128" s="2" t="n"/>
      <c r="BO2128" s="2" t="n"/>
      <c r="BP2128" s="143" t="n"/>
      <c r="BV2128" s="144" t="n"/>
      <c r="DU2128" s="144" t="n"/>
      <c r="DV2128" s="7" t="n"/>
      <c r="DW2128" s="2" t="n"/>
      <c r="DX2128" s="2" t="n"/>
      <c r="DY2128" s="2" t="n"/>
      <c r="DZ2128" s="2" t="n"/>
      <c r="EA2128" s="2" t="n"/>
      <c r="EB2128" s="2" t="n"/>
      <c r="EC2128" s="2" t="n"/>
    </row>
    <row r="2129" ht="6.75" customHeight="1" s="118">
      <c r="A2129" s="2" t="n"/>
      <c r="B2129" s="2" t="n"/>
      <c r="C2129" s="2" t="n"/>
      <c r="D2129" s="2" t="n"/>
      <c r="E2129" s="163" t="n"/>
      <c r="F2129" s="164" t="n"/>
      <c r="G2129" s="164" t="n"/>
      <c r="H2129" s="164" t="n"/>
      <c r="I2129" s="164" t="n"/>
      <c r="J2129" s="164" t="n"/>
      <c r="K2129" s="165" t="n"/>
      <c r="L2129" s="164" t="n"/>
      <c r="M2129" s="164" t="n"/>
      <c r="N2129" s="164" t="n"/>
      <c r="O2129" s="164" t="n"/>
      <c r="P2129" s="164" t="n"/>
      <c r="Q2129" s="164" t="n"/>
      <c r="R2129" s="164" t="n"/>
      <c r="S2129" s="164" t="n"/>
      <c r="T2129" s="164" t="n"/>
      <c r="U2129" s="164" t="n"/>
      <c r="V2129" s="164" t="n"/>
      <c r="W2129" s="164" t="n"/>
      <c r="X2129" s="164" t="n"/>
      <c r="Y2129" s="164" t="n"/>
      <c r="Z2129" s="164" t="n"/>
      <c r="AA2129" s="164" t="n"/>
      <c r="AB2129" s="164" t="n"/>
      <c r="AC2129" s="164" t="n"/>
      <c r="AD2129" s="164" t="n"/>
      <c r="AE2129" s="164" t="n"/>
      <c r="AF2129" s="164" t="n"/>
      <c r="AG2129" s="164" t="n"/>
      <c r="AH2129" s="164" t="n"/>
      <c r="AI2129" s="164" t="n"/>
      <c r="AJ2129" s="164" t="n"/>
      <c r="AK2129" s="164" t="n"/>
      <c r="AL2129" s="164" t="n"/>
      <c r="AM2129" s="164" t="n"/>
      <c r="AN2129" s="164" t="n"/>
      <c r="AO2129" s="164" t="n"/>
      <c r="AP2129" s="164" t="n"/>
      <c r="AQ2129" s="164" t="n"/>
      <c r="AR2129" s="164" t="n"/>
      <c r="AS2129" s="164" t="n"/>
      <c r="AT2129" s="164" t="n"/>
      <c r="AU2129" s="164" t="n"/>
      <c r="AV2129" s="164" t="n"/>
      <c r="AW2129" s="164" t="n"/>
      <c r="AX2129" s="164" t="n"/>
      <c r="AY2129" s="164" t="n"/>
      <c r="AZ2129" s="164" t="n"/>
      <c r="BA2129" s="164" t="n"/>
      <c r="BB2129" s="164" t="n"/>
      <c r="BC2129" s="164" t="n"/>
      <c r="BD2129" s="164" t="n"/>
      <c r="BE2129" s="164" t="n"/>
      <c r="BF2129" s="164" t="n"/>
      <c r="BG2129" s="164" t="n"/>
      <c r="BH2129" s="164" t="n"/>
      <c r="BI2129" s="165" t="n"/>
      <c r="BJ2129" s="2" t="n"/>
      <c r="BK2129" s="2" t="n"/>
      <c r="BL2129" s="2" t="n"/>
      <c r="BM2129" s="2" t="n"/>
      <c r="BN2129" s="2" t="n"/>
      <c r="BO2129" s="2" t="n"/>
      <c r="BP2129" s="143" t="n"/>
      <c r="BV2129" s="144" t="n"/>
      <c r="DU2129" s="144" t="n"/>
      <c r="DV2129" s="7" t="n"/>
      <c r="DW2129" s="2" t="n"/>
      <c r="DX2129" s="2" t="n"/>
      <c r="DY2129" s="2" t="n"/>
      <c r="DZ2129" s="2" t="n"/>
      <c r="EA2129" s="2" t="n"/>
      <c r="EB2129" s="2" t="n"/>
      <c r="EC2129" s="2" t="n"/>
    </row>
    <row r="2130" ht="6.75" customHeight="1" s="118">
      <c r="A2130" s="2" t="n"/>
      <c r="B2130" s="2" t="n"/>
      <c r="C2130" s="2" t="n"/>
      <c r="D2130" s="2" t="n"/>
      <c r="E2130" s="166" t="inlineStr">
        <is>
          <t>連絡先</t>
        </is>
      </c>
      <c r="F2130" s="167" t="n"/>
      <c r="G2130" s="167" t="n"/>
      <c r="H2130" s="167" t="n"/>
      <c r="I2130" s="167" t="n"/>
      <c r="J2130" s="167" t="n"/>
      <c r="K2130" s="168" t="n"/>
      <c r="L2130" s="107" t="inlineStr">
        <is>
          <t>〒</t>
        </is>
      </c>
      <c r="M2130" s="167" t="n"/>
      <c r="N2130" s="167" t="n"/>
      <c r="O2130" s="167" t="n"/>
      <c r="P2130" s="173">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43" t="n"/>
      <c r="BV2130" s="144" t="n"/>
      <c r="DU2130" s="144" t="n"/>
      <c r="DV2130" s="7" t="n"/>
      <c r="DW2130" s="2" t="n"/>
      <c r="DX2130" s="2" t="n"/>
      <c r="DY2130" s="2" t="n"/>
      <c r="DZ2130" s="2" t="n"/>
      <c r="EA2130" s="2" t="n"/>
      <c r="EB2130" s="2" t="n"/>
      <c r="EC2130" s="2" t="n"/>
    </row>
    <row r="2131" ht="6.75" customHeight="1" s="118">
      <c r="A2131" s="2" t="n"/>
      <c r="B2131" s="2" t="n"/>
      <c r="C2131" s="2" t="n"/>
      <c r="D2131" s="2" t="n"/>
      <c r="E2131" s="143" t="n"/>
      <c r="K2131" s="144" t="n"/>
      <c r="L2131" s="143"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43" t="n"/>
      <c r="BV2131" s="144" t="n"/>
      <c r="DU2131" s="144" t="n"/>
      <c r="DV2131" s="7" t="n"/>
      <c r="DW2131" s="2" t="n"/>
      <c r="DX2131" s="2" t="n"/>
      <c r="DY2131" s="2" t="n"/>
      <c r="DZ2131" s="2" t="n"/>
      <c r="EA2131" s="2" t="n"/>
      <c r="EB2131" s="2" t="n"/>
      <c r="EC2131" s="2" t="n"/>
    </row>
    <row r="2132" ht="6.75" customHeight="1" s="118">
      <c r="A2132" s="2" t="n"/>
      <c r="B2132" s="2" t="n"/>
      <c r="C2132" s="2" t="n"/>
      <c r="D2132" s="2" t="n"/>
      <c r="E2132" s="143" t="n"/>
      <c r="K2132" s="144" t="n"/>
      <c r="L2132" s="143"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43" t="n"/>
      <c r="BV2132" s="144" t="n"/>
      <c r="DU2132" s="144" t="n"/>
      <c r="DV2132" s="7" t="n"/>
      <c r="DW2132" s="2" t="n"/>
      <c r="DX2132" s="2" t="n"/>
      <c r="DY2132" s="2" t="n"/>
      <c r="DZ2132" s="2" t="n"/>
      <c r="EA2132" s="2" t="n"/>
      <c r="EB2132" s="2" t="n"/>
      <c r="EC2132" s="2" t="n"/>
    </row>
    <row r="2133" ht="6.75" customHeight="1" s="118">
      <c r="A2133" s="2" t="n"/>
      <c r="B2133" s="2" t="n"/>
      <c r="C2133" s="2" t="n"/>
      <c r="D2133" s="2" t="n"/>
      <c r="E2133" s="143" t="n"/>
      <c r="K2133" s="144" t="n"/>
      <c r="L2133" s="174">
        <f>計算!$L$26</f>
        <v/>
      </c>
      <c r="BI2133" s="144" t="n"/>
      <c r="BJ2133" s="2" t="n"/>
      <c r="BK2133" s="2" t="n"/>
      <c r="BL2133" s="2" t="n"/>
      <c r="BM2133" s="2" t="n"/>
      <c r="BN2133" s="2" t="n"/>
      <c r="BO2133" s="2" t="n"/>
      <c r="BP2133" s="143" t="n"/>
      <c r="BV2133" s="144" t="n"/>
      <c r="DU2133" s="144" t="n"/>
      <c r="DV2133" s="7" t="n"/>
      <c r="DW2133" s="2" t="n"/>
      <c r="DX2133" s="2" t="n"/>
      <c r="DY2133" s="2" t="n"/>
      <c r="DZ2133" s="2" t="n"/>
      <c r="EA2133" s="2" t="n"/>
      <c r="EB2133" s="2" t="n"/>
      <c r="EC2133" s="2" t="n"/>
    </row>
    <row r="2134" ht="6.75" customHeight="1" s="118">
      <c r="A2134" s="2" t="n"/>
      <c r="B2134" s="2" t="n"/>
      <c r="C2134" s="2" t="n"/>
      <c r="D2134" s="2" t="n"/>
      <c r="E2134" s="147" t="n"/>
      <c r="F2134" s="148" t="n"/>
      <c r="G2134" s="148" t="n"/>
      <c r="H2134" s="148" t="n"/>
      <c r="I2134" s="148" t="n"/>
      <c r="J2134" s="148" t="n"/>
      <c r="K2134" s="149" t="n"/>
      <c r="L2134" s="148" t="n"/>
      <c r="M2134" s="148" t="n"/>
      <c r="N2134" s="148" t="n"/>
      <c r="O2134" s="148" t="n"/>
      <c r="P2134" s="148" t="n"/>
      <c r="Q2134" s="148" t="n"/>
      <c r="R2134" s="148" t="n"/>
      <c r="S2134" s="148" t="n"/>
      <c r="T2134" s="148" t="n"/>
      <c r="U2134" s="148" t="n"/>
      <c r="V2134" s="148" t="n"/>
      <c r="W2134" s="148" t="n"/>
      <c r="X2134" s="148" t="n"/>
      <c r="Y2134" s="148" t="n"/>
      <c r="Z2134" s="148" t="n"/>
      <c r="AA2134" s="148" t="n"/>
      <c r="AB2134" s="148" t="n"/>
      <c r="AC2134" s="148" t="n"/>
      <c r="AD2134" s="148" t="n"/>
      <c r="AE2134" s="148" t="n"/>
      <c r="AF2134" s="148" t="n"/>
      <c r="AG2134" s="148" t="n"/>
      <c r="AH2134" s="148" t="n"/>
      <c r="AI2134" s="148" t="n"/>
      <c r="AJ2134" s="148" t="n"/>
      <c r="AK2134" s="148" t="n"/>
      <c r="AL2134" s="148" t="n"/>
      <c r="AM2134" s="148" t="n"/>
      <c r="AN2134" s="148" t="n"/>
      <c r="AO2134" s="148" t="n"/>
      <c r="AP2134" s="148" t="n"/>
      <c r="AQ2134" s="148" t="n"/>
      <c r="AR2134" s="148" t="n"/>
      <c r="AS2134" s="148" t="n"/>
      <c r="AT2134" s="148" t="n"/>
      <c r="AU2134" s="148" t="n"/>
      <c r="AV2134" s="148" t="n"/>
      <c r="AW2134" s="148" t="n"/>
      <c r="AX2134" s="148" t="n"/>
      <c r="AY2134" s="148" t="n"/>
      <c r="AZ2134" s="148" t="n"/>
      <c r="BA2134" s="148" t="n"/>
      <c r="BB2134" s="148" t="n"/>
      <c r="BC2134" s="148" t="n"/>
      <c r="BD2134" s="148" t="n"/>
      <c r="BE2134" s="148" t="n"/>
      <c r="BF2134" s="148" t="n"/>
      <c r="BG2134" s="148" t="n"/>
      <c r="BH2134" s="148" t="n"/>
      <c r="BI2134" s="149" t="n"/>
      <c r="BJ2134" s="2" t="n"/>
      <c r="BK2134" s="2" t="n"/>
      <c r="BL2134" s="2" t="n"/>
      <c r="BM2134" s="2" t="n"/>
      <c r="BN2134" s="2" t="n"/>
      <c r="BO2134" s="2" t="n"/>
      <c r="BP2134" s="143" t="n"/>
      <c r="BV2134" s="144" t="n"/>
      <c r="DU2134" s="144"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43" t="n"/>
      <c r="BV2135" s="144" t="n"/>
      <c r="DU2135" s="144"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43" t="n"/>
      <c r="BV2136" s="144" t="n"/>
      <c r="DU2136" s="144"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43" t="n"/>
      <c r="BV2137" s="144" t="n"/>
      <c r="DU2137" s="144"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43" t="n"/>
      <c r="BV2138" s="144" t="n"/>
      <c r="DU2138" s="144"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43" t="n"/>
      <c r="BV2139" s="144" t="n"/>
      <c r="DU2139" s="144"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75" t="n"/>
      <c r="BQ2140" s="140" t="n"/>
      <c r="BR2140" s="176" t="n"/>
      <c r="BS2140" s="140" t="n"/>
      <c r="BT2140" s="140" t="n"/>
      <c r="BU2140" s="28" t="n"/>
      <c r="BV2140" s="29" t="n"/>
      <c r="BW2140" s="177">
        <f>計算!$AR$26</f>
        <v/>
      </c>
      <c r="BX2140" s="140" t="n"/>
      <c r="BY2140" s="140" t="n"/>
      <c r="BZ2140" s="140" t="n"/>
      <c r="CA2140" s="140" t="n"/>
      <c r="CB2140" s="140" t="n"/>
      <c r="CC2140" s="140" t="n"/>
      <c r="CD2140" s="140" t="n"/>
      <c r="CE2140" s="140" t="n"/>
      <c r="CF2140" s="140" t="n"/>
      <c r="CG2140" s="140" t="n"/>
      <c r="CH2140" s="140" t="n"/>
      <c r="CI2140" s="140" t="n"/>
      <c r="CJ2140" s="140" t="n"/>
      <c r="CK2140" s="140" t="n"/>
      <c r="CL2140" s="140" t="n"/>
      <c r="CM2140" s="140" t="n"/>
      <c r="CN2140" s="140" t="n"/>
      <c r="CO2140" s="140" t="n"/>
      <c r="CP2140" s="140" t="n"/>
      <c r="CQ2140" s="140" t="n"/>
      <c r="CR2140" s="140" t="n"/>
      <c r="CS2140" s="140" t="n"/>
      <c r="CT2140" s="140" t="n"/>
      <c r="CU2140" s="140" t="n"/>
      <c r="CV2140" s="140" t="n"/>
      <c r="CW2140" s="140" t="n"/>
      <c r="CX2140" s="140" t="n"/>
      <c r="CY2140" s="140" t="n"/>
      <c r="CZ2140" s="140" t="n"/>
      <c r="DA2140" s="140" t="n"/>
      <c r="DB2140" s="140" t="n"/>
      <c r="DC2140" s="140" t="n"/>
      <c r="DD2140" s="140" t="n"/>
      <c r="DE2140" s="140" t="n"/>
      <c r="DF2140" s="140" t="n"/>
      <c r="DG2140" s="140" t="n"/>
      <c r="DH2140" s="140" t="n"/>
      <c r="DI2140" s="140" t="n"/>
      <c r="DJ2140" s="140" t="n"/>
      <c r="DK2140" s="140" t="n"/>
      <c r="DL2140" s="140" t="n"/>
      <c r="DM2140" s="140" t="n"/>
      <c r="DN2140" s="140" t="n"/>
      <c r="DO2140" s="140" t="n"/>
      <c r="DP2140" s="140" t="n"/>
      <c r="DQ2140" s="140" t="n"/>
      <c r="DR2140" s="140" t="n"/>
      <c r="DS2140" s="140" t="n"/>
      <c r="DT2140" s="140" t="n"/>
      <c r="DU2140" s="141"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43" t="n"/>
      <c r="BU2141" s="31" t="n"/>
      <c r="BV2141" s="32" t="n"/>
      <c r="DU2141" s="144"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43" t="n"/>
      <c r="BU2142" s="72" t="n"/>
      <c r="BV2142" s="144" t="n"/>
      <c r="DU2142" s="144"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43" t="n"/>
      <c r="BV2143" s="144" t="n"/>
      <c r="DU2143" s="144"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43" t="n"/>
      <c r="BV2144" s="144" t="n"/>
      <c r="DU2144" s="144"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43" t="n"/>
      <c r="BV2145" s="144" t="n"/>
      <c r="DU2145" s="144" t="n"/>
      <c r="DV2145" s="7" t="n"/>
      <c r="DW2145" s="2" t="n"/>
      <c r="DX2145" s="2" t="n"/>
      <c r="DY2145" s="2" t="n"/>
      <c r="DZ2145" s="2" t="n"/>
      <c r="EA2145" s="2" t="n"/>
      <c r="EB2145" s="2" t="n"/>
      <c r="EC2145" s="2" t="n"/>
    </row>
    <row r="2146" ht="6.75" customHeight="1" s="118">
      <c r="A2146" s="2" t="n"/>
      <c r="B2146" s="2" t="n"/>
      <c r="C2146" s="2" t="n"/>
      <c r="D2146" s="2" t="n"/>
      <c r="E2146" s="178" t="inlineStr">
        <is>
          <t>在籍校</t>
        </is>
      </c>
      <c r="F2146" s="140" t="n"/>
      <c r="G2146" s="140" t="n"/>
      <c r="H2146" s="140" t="n"/>
      <c r="I2146" s="140" t="n"/>
      <c r="J2146" s="140" t="n"/>
      <c r="K2146" s="141"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0" t="n"/>
      <c r="AY2146" s="140" t="n"/>
      <c r="AZ2146" s="140" t="n"/>
      <c r="BA2146" s="140" t="n"/>
      <c r="BB2146" s="140" t="n"/>
      <c r="BC2146" s="140" t="n"/>
      <c r="BD2146" s="140" t="n"/>
      <c r="BE2146" s="140" t="n"/>
      <c r="BF2146" s="140" t="n"/>
      <c r="BG2146" s="140" t="n"/>
      <c r="BH2146" s="140" t="n"/>
      <c r="BI2146" s="141" t="n"/>
      <c r="BJ2146" s="2" t="n"/>
      <c r="BK2146" s="2" t="n"/>
      <c r="BL2146" s="2" t="n"/>
      <c r="BM2146" s="2" t="n"/>
      <c r="BN2146" s="2" t="n"/>
      <c r="BO2146" s="2" t="n"/>
      <c r="BP2146" s="143" t="n"/>
      <c r="BV2146" s="144" t="n"/>
      <c r="DU2146" s="144" t="n"/>
      <c r="DV2146" s="2" t="n"/>
      <c r="DW2146" s="2" t="n"/>
      <c r="DX2146" s="2" t="n"/>
      <c r="DY2146" s="2" t="n"/>
      <c r="DZ2146" s="2" t="n"/>
      <c r="EA2146" s="2" t="n"/>
      <c r="EB2146" s="2" t="n"/>
      <c r="EC2146" s="2" t="n"/>
    </row>
    <row r="2147" ht="6.75" customHeight="1" s="118">
      <c r="A2147" s="2" t="n"/>
      <c r="B2147" s="2" t="n"/>
      <c r="C2147" s="2" t="n"/>
      <c r="D2147" s="2" t="n"/>
      <c r="E2147" s="143" t="n"/>
      <c r="K2147" s="144" t="n"/>
      <c r="L2147" s="36" t="n"/>
      <c r="M2147" s="19" t="n"/>
      <c r="N2147" s="19" t="n"/>
      <c r="O2147" s="19" t="n"/>
      <c r="P2147" s="19" t="n"/>
      <c r="Q2147" s="19" t="n"/>
      <c r="R2147" s="19" t="n"/>
      <c r="S2147" s="19" t="n"/>
      <c r="T2147" s="19" t="n"/>
      <c r="U2147" s="19" t="n"/>
      <c r="V2147" s="19" t="n"/>
      <c r="W2147" s="19" t="n"/>
      <c r="X2147" s="37" t="n"/>
      <c r="Y2147" s="179">
        <f>計算!$N$26</f>
        <v/>
      </c>
      <c r="BI2147" s="144" t="n"/>
      <c r="BJ2147" s="2" t="n"/>
      <c r="BK2147" s="2" t="n"/>
      <c r="BL2147" s="2" t="n"/>
      <c r="BM2147" s="2" t="n"/>
      <c r="BN2147" s="2" t="n"/>
      <c r="BO2147" s="2" t="n"/>
      <c r="BP2147" s="143" t="n"/>
      <c r="BV2147" s="144" t="n"/>
      <c r="DU2147" s="144" t="n"/>
      <c r="DV2147" s="2" t="n"/>
      <c r="DW2147" s="2" t="n"/>
      <c r="DX2147" s="2" t="n"/>
      <c r="DY2147" s="2" t="n"/>
      <c r="DZ2147" s="2" t="n"/>
      <c r="EA2147" s="2" t="n"/>
      <c r="EB2147" s="2" t="n"/>
      <c r="EC2147" s="2" t="n"/>
    </row>
    <row r="2148" ht="6.75" customHeight="1" s="118">
      <c r="A2148" s="2" t="n"/>
      <c r="B2148" s="2" t="n"/>
      <c r="C2148" s="2" t="n"/>
      <c r="D2148" s="2" t="n"/>
      <c r="E2148" s="143" t="n"/>
      <c r="K2148" s="144" t="n"/>
      <c r="L2148" s="36" t="n"/>
      <c r="M2148" s="19" t="n"/>
      <c r="N2148" s="19" t="n"/>
      <c r="O2148" s="19" t="n"/>
      <c r="P2148" s="180">
        <f>IF(計算!$B$26="","",設定!$B$6)&amp;""</f>
        <v/>
      </c>
      <c r="S2148" s="11" t="n"/>
      <c r="T2148" s="11" t="n"/>
      <c r="U2148" s="181">
        <f>IF(計算!$B$26="","",設定!$B$7)&amp;""</f>
        <v/>
      </c>
      <c r="W2148" s="11" t="n"/>
      <c r="X2148" s="12" t="n"/>
      <c r="Y2148" s="143" t="n"/>
      <c r="BI2148" s="144" t="n"/>
      <c r="BJ2148" s="2" t="n"/>
      <c r="BK2148" s="2" t="n"/>
      <c r="BL2148" s="2" t="n"/>
      <c r="BM2148" s="2" t="n"/>
      <c r="BN2148" s="2" t="n"/>
      <c r="BO2148" s="2" t="n"/>
      <c r="BP2148" s="143" t="n"/>
      <c r="BV2148" s="144" t="n"/>
      <c r="DU2148" s="144" t="n"/>
      <c r="DV2148" s="2" t="n"/>
      <c r="DW2148" s="2" t="n"/>
      <c r="DX2148" s="2" t="n"/>
      <c r="DY2148" s="2" t="n"/>
      <c r="DZ2148" s="2" t="n"/>
      <c r="EA2148" s="2" t="n"/>
      <c r="EB2148" s="2" t="n"/>
      <c r="EC2148" s="2" t="n"/>
    </row>
    <row r="2149" ht="6.75" customHeight="1" s="118">
      <c r="A2149" s="2" t="n"/>
      <c r="B2149" s="2" t="n"/>
      <c r="C2149" s="2" t="n"/>
      <c r="D2149" s="2" t="n"/>
      <c r="E2149" s="143" t="n"/>
      <c r="K2149" s="144" t="n"/>
      <c r="L2149" s="92" t="inlineStr">
        <is>
          <t>令和</t>
        </is>
      </c>
      <c r="S2149" s="52" t="inlineStr">
        <is>
          <t>年</t>
        </is>
      </c>
      <c r="W2149" s="53" t="inlineStr">
        <is>
          <t>月</t>
        </is>
      </c>
      <c r="X2149" s="144" t="n"/>
      <c r="Y2149" s="143" t="n"/>
      <c r="BI2149" s="144" t="n"/>
      <c r="BJ2149" s="2" t="n"/>
      <c r="BK2149" s="2" t="n"/>
      <c r="BL2149" s="2" t="n"/>
      <c r="BM2149" s="2" t="n"/>
      <c r="BN2149" s="2" t="n"/>
      <c r="BO2149" s="2" t="n"/>
      <c r="BP2149" s="143" t="n"/>
      <c r="BV2149" s="144" t="n"/>
      <c r="DU2149" s="144" t="n"/>
      <c r="DV2149" s="2" t="n"/>
      <c r="DW2149" s="2" t="n"/>
      <c r="DX2149" s="2" t="n"/>
      <c r="DY2149" s="2" t="n"/>
      <c r="DZ2149" s="2" t="n"/>
      <c r="EA2149" s="2" t="n"/>
      <c r="EB2149" s="2" t="n"/>
      <c r="EC2149" s="2" t="n"/>
    </row>
    <row r="2150" ht="6.75" customHeight="1" s="118">
      <c r="A2150" s="2" t="n"/>
      <c r="B2150" s="2" t="n"/>
      <c r="C2150" s="2" t="n"/>
      <c r="D2150" s="2" t="n"/>
      <c r="E2150" s="143" t="n"/>
      <c r="K2150" s="144" t="n"/>
      <c r="L2150" s="143" t="n"/>
      <c r="X2150" s="144" t="n"/>
      <c r="Y2150" s="143" t="n"/>
      <c r="AW2150" s="75" t="inlineStr">
        <is>
          <t>卒業</t>
        </is>
      </c>
      <c r="BI2150" s="144" t="n"/>
      <c r="BJ2150" s="2" t="n"/>
      <c r="BK2150" s="2" t="n"/>
      <c r="BL2150" s="2" t="n"/>
      <c r="BM2150" s="2" t="n"/>
      <c r="BN2150" s="2" t="n"/>
      <c r="BO2150" s="2" t="n"/>
      <c r="BP2150" s="143" t="n"/>
      <c r="BV2150" s="144" t="n"/>
      <c r="DU2150" s="144" t="n"/>
      <c r="DV2150" s="2" t="n"/>
      <c r="DW2150" s="2" t="n"/>
      <c r="DX2150" s="2" t="n"/>
      <c r="DY2150" s="2" t="n"/>
      <c r="DZ2150" s="2" t="n"/>
      <c r="EA2150" s="2" t="n"/>
      <c r="EB2150" s="2" t="n"/>
      <c r="EC2150" s="2" t="n"/>
    </row>
    <row r="2151" ht="6.75" customHeight="1" s="118">
      <c r="A2151" s="2" t="n"/>
      <c r="B2151" s="2" t="n"/>
      <c r="C2151" s="2" t="n"/>
      <c r="D2151" s="2" t="n"/>
      <c r="E2151" s="143" t="n"/>
      <c r="K2151" s="144" t="n"/>
      <c r="L2151" s="36" t="n"/>
      <c r="M2151" s="19" t="n"/>
      <c r="N2151" s="19" t="n"/>
      <c r="O2151" s="19" t="n"/>
      <c r="P2151" s="19" t="n"/>
      <c r="Q2151" s="19" t="n"/>
      <c r="R2151" s="19" t="n"/>
      <c r="S2151" s="19" t="n"/>
      <c r="T2151" s="19" t="n"/>
      <c r="U2151" s="19" t="n"/>
      <c r="V2151" s="19" t="n"/>
      <c r="W2151" s="19" t="n"/>
      <c r="X2151" s="37" t="n"/>
      <c r="Y2151" s="143" t="n"/>
      <c r="BI2151" s="144" t="n"/>
      <c r="BJ2151" s="2" t="n"/>
      <c r="BK2151" s="2" t="n"/>
      <c r="BL2151" s="2" t="n"/>
      <c r="BM2151" s="2" t="n"/>
      <c r="BN2151" s="2" t="n"/>
      <c r="BO2151" s="2" t="n"/>
      <c r="BP2151" s="143" t="n"/>
      <c r="BV2151" s="144" t="n"/>
      <c r="DU2151" s="144" t="n"/>
      <c r="DV2151" s="2" t="n"/>
      <c r="DW2151" s="2" t="n"/>
      <c r="DX2151" s="2" t="n"/>
      <c r="DY2151" s="2" t="n"/>
      <c r="DZ2151" s="2" t="n"/>
      <c r="EA2151" s="2" t="n"/>
      <c r="EB2151" s="2" t="n"/>
      <c r="EC2151" s="2" t="n"/>
    </row>
    <row r="2152" ht="6.75" customHeight="1" s="118">
      <c r="A2152" s="2" t="n"/>
      <c r="B2152" s="2" t="n"/>
      <c r="C2152" s="2" t="n"/>
      <c r="D2152" s="2" t="n"/>
      <c r="E2152" s="143" t="n"/>
      <c r="K2152" s="144" t="n"/>
      <c r="L2152" s="36" t="n"/>
      <c r="M2152" s="19" t="n"/>
      <c r="N2152" s="19" t="n"/>
      <c r="O2152" s="19" t="n"/>
      <c r="P2152" s="19" t="n"/>
      <c r="Q2152" s="19" t="n"/>
      <c r="R2152" s="19" t="n"/>
      <c r="S2152" s="19" t="n"/>
      <c r="T2152" s="19" t="n"/>
      <c r="U2152" s="19" t="n"/>
      <c r="V2152" s="19" t="n"/>
      <c r="W2152" s="19" t="n"/>
      <c r="X2152" s="37" t="n"/>
      <c r="Y2152" s="143" t="n"/>
      <c r="BI2152" s="144" t="n"/>
      <c r="BJ2152" s="2" t="n"/>
      <c r="BK2152" s="2" t="n"/>
      <c r="BL2152" s="2" t="n"/>
      <c r="BM2152" s="2" t="n"/>
      <c r="BN2152" s="2" t="n"/>
      <c r="BO2152" s="2" t="n"/>
      <c r="BP2152" s="143" t="n"/>
      <c r="BV2152" s="144" t="n"/>
      <c r="DU2152" s="144" t="n"/>
      <c r="DV2152" s="2" t="n"/>
      <c r="DW2152" s="2" t="n"/>
      <c r="DX2152" s="2" t="n"/>
      <c r="DY2152" s="2" t="n"/>
      <c r="DZ2152" s="2" t="n"/>
      <c r="EA2152" s="2" t="n"/>
      <c r="EB2152" s="2" t="n"/>
      <c r="EC2152" s="2" t="n"/>
    </row>
    <row r="2153" ht="6.75" customHeight="1" s="118">
      <c r="A2153" s="2" t="n"/>
      <c r="B2153" s="2" t="n"/>
      <c r="C2153" s="2" t="n"/>
      <c r="D2153" s="2" t="n"/>
      <c r="E2153" s="147" t="n"/>
      <c r="F2153" s="148" t="n"/>
      <c r="G2153" s="148" t="n"/>
      <c r="H2153" s="148" t="n"/>
      <c r="I2153" s="148" t="n"/>
      <c r="J2153" s="148" t="n"/>
      <c r="K2153" s="149"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48" t="n"/>
      <c r="AX2153" s="148" t="n"/>
      <c r="AY2153" s="148" t="n"/>
      <c r="AZ2153" s="148" t="n"/>
      <c r="BA2153" s="148" t="n"/>
      <c r="BB2153" s="148" t="n"/>
      <c r="BC2153" s="148" t="n"/>
      <c r="BD2153" s="148" t="n"/>
      <c r="BE2153" s="148" t="n"/>
      <c r="BF2153" s="148" t="n"/>
      <c r="BG2153" s="148" t="n"/>
      <c r="BH2153" s="148" t="n"/>
      <c r="BI2153" s="149" t="n"/>
      <c r="BJ2153" s="2" t="n"/>
      <c r="BK2153" s="2" t="n"/>
      <c r="BL2153" s="2" t="n"/>
      <c r="BM2153" s="2" t="n"/>
      <c r="BN2153" s="2" t="n"/>
      <c r="BO2153" s="2" t="n"/>
      <c r="BP2153" s="143" t="n"/>
      <c r="BV2153" s="144" t="n"/>
      <c r="DU2153" s="144"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0" t="n"/>
      <c r="U2154" s="17" t="n"/>
      <c r="V2154" s="17" t="n"/>
      <c r="W2154" s="76" t="n"/>
      <c r="X2154" s="140"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43" t="n"/>
      <c r="BV2154" s="144" t="n"/>
      <c r="DU2154" s="144"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43" t="n"/>
      <c r="BV2155" s="144" t="n"/>
      <c r="DU2155" s="144"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43" t="n"/>
      <c r="BV2156" s="144" t="n"/>
      <c r="DU2156" s="144" t="n"/>
      <c r="DV2156" s="2" t="n"/>
      <c r="DW2156" s="2" t="n"/>
      <c r="DX2156" s="2" t="n"/>
      <c r="DY2156" s="2" t="n"/>
      <c r="DZ2156" s="2" t="n"/>
      <c r="EA2156" s="2" t="n"/>
      <c r="EB2156" s="2" t="n"/>
      <c r="EC2156" s="2" t="n"/>
    </row>
    <row r="2157" ht="6.75" customHeight="1" s="118">
      <c r="A2157" s="2" t="n"/>
      <c r="B2157" s="2" t="n"/>
      <c r="C2157" s="2" t="n"/>
      <c r="D2157" s="2" t="n"/>
      <c r="E2157" s="182" t="inlineStr">
        <is>
          <t>職　歴</t>
        </is>
      </c>
      <c r="K2157" s="144" t="n"/>
      <c r="L2157" s="54" t="inlineStr">
        <is>
          <t>平成</t>
        </is>
      </c>
      <c r="M2157" s="140" t="n"/>
      <c r="N2157" s="140" t="n"/>
      <c r="O2157" s="140" t="n"/>
      <c r="P2157" s="19" t="n"/>
      <c r="Q2157" s="19" t="n"/>
      <c r="R2157" s="19" t="n"/>
      <c r="S2157" s="19" t="n"/>
      <c r="T2157" s="19" t="n"/>
      <c r="U2157" s="19" t="n"/>
      <c r="V2157" s="19" t="n"/>
      <c r="W2157" s="19" t="n"/>
      <c r="X2157" s="37" t="n"/>
      <c r="Y2157" s="172">
        <f>計算!$AV$26</f>
        <v/>
      </c>
      <c r="BI2157" s="144" t="n"/>
      <c r="BJ2157" s="2" t="n"/>
      <c r="BK2157" s="2" t="n"/>
      <c r="BL2157" s="2" t="n"/>
      <c r="BM2157" s="2" t="n"/>
      <c r="BN2157" s="2" t="n"/>
      <c r="BO2157" s="2" t="n"/>
      <c r="BP2157" s="143" t="n"/>
      <c r="BV2157" s="144" t="n"/>
      <c r="DU2157" s="144" t="n"/>
      <c r="DV2157" s="2" t="n"/>
      <c r="DW2157" s="2" t="n"/>
      <c r="DX2157" s="2" t="n"/>
      <c r="DY2157" s="2" t="n"/>
      <c r="DZ2157" s="2" t="n"/>
      <c r="EA2157" s="2" t="n"/>
      <c r="EB2157" s="2" t="n"/>
      <c r="EC2157" s="2" t="n"/>
    </row>
    <row r="2158" ht="6.75" customHeight="1" s="118">
      <c r="A2158" s="2" t="n"/>
      <c r="B2158" s="2" t="n"/>
      <c r="C2158" s="2" t="n"/>
      <c r="D2158" s="2" t="n"/>
      <c r="E2158" s="143" t="n"/>
      <c r="K2158" s="144" t="n"/>
      <c r="L2158" s="143" t="n"/>
      <c r="P2158" s="19" t="n"/>
      <c r="Q2158" s="19" t="n"/>
      <c r="R2158" s="19" t="n"/>
      <c r="S2158" s="19" t="n"/>
      <c r="T2158" s="19" t="n"/>
      <c r="U2158" s="19" t="n"/>
      <c r="V2158" s="19" t="n"/>
      <c r="W2158" s="19" t="n"/>
      <c r="X2158" s="37" t="n"/>
      <c r="Y2158" s="143" t="n"/>
      <c r="BI2158" s="144" t="n"/>
      <c r="BJ2158" s="2" t="n"/>
      <c r="BK2158" s="2" t="n"/>
      <c r="BL2158" s="2" t="n"/>
      <c r="BM2158" s="2" t="n"/>
      <c r="BN2158" s="2" t="n"/>
      <c r="BO2158" s="2" t="n"/>
      <c r="BP2158" s="143" t="n"/>
      <c r="BV2158" s="144" t="n"/>
      <c r="DU2158" s="144" t="n"/>
      <c r="DV2158" s="2" t="n"/>
      <c r="DW2158" s="2" t="n"/>
      <c r="DX2158" s="2" t="n"/>
      <c r="DY2158" s="2" t="n"/>
      <c r="DZ2158" s="2" t="n"/>
      <c r="EA2158" s="2" t="n"/>
      <c r="EB2158" s="2" t="n"/>
      <c r="EC2158" s="2" t="n"/>
    </row>
    <row r="2159" ht="6.75" customHeight="1" s="118">
      <c r="A2159" s="2" t="n"/>
      <c r="B2159" s="2" t="n"/>
      <c r="C2159" s="2" t="n"/>
      <c r="D2159" s="2" t="n"/>
      <c r="E2159" s="143" t="n"/>
      <c r="K2159" s="144" t="n"/>
      <c r="L2159" s="143" t="n"/>
      <c r="P2159" s="180">
        <f>計算!$AT$26</f>
        <v/>
      </c>
      <c r="S2159" s="52" t="inlineStr">
        <is>
          <t>年</t>
        </is>
      </c>
      <c r="U2159" s="181">
        <f>計算!$AU$26</f>
        <v/>
      </c>
      <c r="W2159" s="53" t="inlineStr">
        <is>
          <t>月</t>
        </is>
      </c>
      <c r="X2159" s="144" t="n"/>
      <c r="Y2159" s="143" t="n"/>
      <c r="BI2159" s="144" t="n"/>
      <c r="BJ2159" s="2" t="n"/>
      <c r="BK2159" s="2" t="n"/>
      <c r="BL2159" s="2" t="n"/>
      <c r="BM2159" s="2" t="n"/>
      <c r="BN2159" s="2" t="n"/>
      <c r="BO2159" s="2" t="n"/>
      <c r="BP2159" s="143" t="n"/>
      <c r="BV2159" s="144" t="n"/>
      <c r="DU2159" s="144" t="n"/>
      <c r="DV2159" s="2" t="n"/>
      <c r="DW2159" s="2" t="n"/>
      <c r="DX2159" s="2" t="n"/>
      <c r="DY2159" s="2" t="n"/>
      <c r="DZ2159" s="2" t="n"/>
      <c r="EA2159" s="2" t="n"/>
      <c r="EB2159" s="2" t="n"/>
      <c r="EC2159" s="2" t="n"/>
    </row>
    <row r="2160" ht="6.75" customHeight="1" s="118">
      <c r="A2160" s="2" t="n"/>
      <c r="B2160" s="2" t="n"/>
      <c r="C2160" s="2" t="n"/>
      <c r="D2160" s="2" t="n"/>
      <c r="E2160" s="143" t="n"/>
      <c r="K2160" s="144" t="n"/>
      <c r="L2160" s="49" t="inlineStr">
        <is>
          <t>令和</t>
        </is>
      </c>
      <c r="X2160" s="144" t="n"/>
      <c r="Y2160" s="143" t="n"/>
      <c r="BI2160" s="144" t="n"/>
      <c r="BJ2160" s="2" t="n"/>
      <c r="BK2160" s="2" t="n"/>
      <c r="BL2160" s="2" t="n"/>
      <c r="BM2160" s="2" t="n"/>
      <c r="BN2160" s="2" t="n"/>
      <c r="BO2160" s="2" t="n"/>
      <c r="BP2160" s="143" t="n"/>
      <c r="BV2160" s="144" t="n"/>
      <c r="DU2160" s="144" t="n"/>
      <c r="DV2160" s="2" t="n"/>
      <c r="DW2160" s="2" t="n"/>
      <c r="DX2160" s="2" t="n"/>
      <c r="DY2160" s="2" t="n"/>
      <c r="DZ2160" s="2" t="n"/>
      <c r="EA2160" s="2" t="n"/>
      <c r="EB2160" s="2" t="n"/>
      <c r="EC2160" s="2" t="n"/>
    </row>
    <row r="2161" ht="6.75" customHeight="1" s="118">
      <c r="A2161" s="2" t="n"/>
      <c r="B2161" s="2" t="n"/>
      <c r="C2161" s="2" t="n"/>
      <c r="D2161" s="2" t="n"/>
      <c r="E2161" s="143" t="n"/>
      <c r="K2161" s="144" t="n"/>
      <c r="L2161" s="143" t="n"/>
      <c r="P2161" s="19" t="n"/>
      <c r="Q2161" s="19" t="n"/>
      <c r="R2161" s="19" t="n"/>
      <c r="S2161" s="19" t="n"/>
      <c r="T2161" s="19" t="n"/>
      <c r="U2161" s="19" t="n"/>
      <c r="V2161" s="19" t="n"/>
      <c r="W2161" s="19" t="n"/>
      <c r="X2161" s="37" t="n"/>
      <c r="Y2161" s="143" t="n"/>
      <c r="BI2161" s="144" t="n"/>
      <c r="BJ2161" s="2" t="n"/>
      <c r="BK2161" s="2" t="n"/>
      <c r="BL2161" s="2" t="n"/>
      <c r="BM2161" s="2" t="n"/>
      <c r="BN2161" s="2" t="n"/>
      <c r="BO2161" s="2" t="n"/>
      <c r="BP2161" s="143" t="n"/>
      <c r="BV2161" s="144" t="n"/>
      <c r="DU2161" s="144" t="n"/>
      <c r="DV2161" s="2" t="n"/>
      <c r="DW2161" s="2" t="n"/>
      <c r="DX2161" s="2" t="n"/>
      <c r="DY2161" s="2" t="n"/>
      <c r="DZ2161" s="2" t="n"/>
      <c r="EA2161" s="2" t="n"/>
      <c r="EB2161" s="2" t="n"/>
      <c r="EC2161" s="2" t="n"/>
    </row>
    <row r="2162" ht="5.25" customHeight="1" s="118">
      <c r="A2162" s="2" t="n"/>
      <c r="B2162" s="2" t="n"/>
      <c r="C2162" s="2" t="n"/>
      <c r="D2162" s="2" t="n"/>
      <c r="E2162" s="143" t="n"/>
      <c r="K2162" s="144" t="n"/>
      <c r="L2162" s="147" t="n"/>
      <c r="M2162" s="148" t="n"/>
      <c r="N2162" s="148" t="n"/>
      <c r="O2162" s="148" t="n"/>
      <c r="P2162" s="20" t="n"/>
      <c r="Q2162" s="20" t="n"/>
      <c r="R2162" s="20" t="n"/>
      <c r="S2162" s="20" t="n"/>
      <c r="T2162" s="20" t="n"/>
      <c r="U2162" s="20" t="n"/>
      <c r="V2162" s="20" t="n"/>
      <c r="W2162" s="20" t="n"/>
      <c r="X2162" s="39" t="n"/>
      <c r="Y2162" s="147" t="n"/>
      <c r="Z2162" s="148" t="n"/>
      <c r="AA2162" s="148" t="n"/>
      <c r="AB2162" s="148" t="n"/>
      <c r="AC2162" s="148" t="n"/>
      <c r="AD2162" s="148" t="n"/>
      <c r="AE2162" s="148" t="n"/>
      <c r="AF2162" s="148" t="n"/>
      <c r="AG2162" s="148" t="n"/>
      <c r="AH2162" s="148" t="n"/>
      <c r="AI2162" s="148" t="n"/>
      <c r="AJ2162" s="148" t="n"/>
      <c r="AK2162" s="148" t="n"/>
      <c r="AL2162" s="148" t="n"/>
      <c r="AM2162" s="148" t="n"/>
      <c r="AN2162" s="148" t="n"/>
      <c r="AO2162" s="148" t="n"/>
      <c r="AP2162" s="148" t="n"/>
      <c r="AQ2162" s="148" t="n"/>
      <c r="AR2162" s="148" t="n"/>
      <c r="AS2162" s="148" t="n"/>
      <c r="AT2162" s="148" t="n"/>
      <c r="AU2162" s="148" t="n"/>
      <c r="AV2162" s="148" t="n"/>
      <c r="AW2162" s="148" t="n"/>
      <c r="AX2162" s="148" t="n"/>
      <c r="AY2162" s="148" t="n"/>
      <c r="AZ2162" s="148" t="n"/>
      <c r="BA2162" s="148" t="n"/>
      <c r="BB2162" s="148" t="n"/>
      <c r="BC2162" s="148" t="n"/>
      <c r="BD2162" s="148" t="n"/>
      <c r="BE2162" s="148" t="n"/>
      <c r="BF2162" s="148" t="n"/>
      <c r="BG2162" s="148" t="n"/>
      <c r="BH2162" s="148" t="n"/>
      <c r="BI2162" s="149" t="n"/>
      <c r="BJ2162" s="2" t="n"/>
      <c r="BK2162" s="2" t="n"/>
      <c r="BL2162" s="2" t="n"/>
      <c r="BM2162" s="2" t="n"/>
      <c r="BN2162" s="2" t="n"/>
      <c r="BO2162" s="2" t="n"/>
      <c r="BP2162" s="143" t="n"/>
      <c r="BV2162" s="144" t="n"/>
      <c r="DU2162" s="144" t="n"/>
      <c r="DV2162" s="2" t="n"/>
      <c r="DW2162" s="2" t="n"/>
      <c r="DX2162" s="2" t="n"/>
      <c r="DY2162" s="2" t="n"/>
      <c r="DZ2162" s="2" t="n"/>
      <c r="EA2162" s="2" t="n"/>
      <c r="EB2162" s="2" t="n"/>
      <c r="EC2162" s="2" t="n"/>
    </row>
    <row r="2163" ht="6.75" customHeight="1" s="118">
      <c r="A2163" s="2" t="n"/>
      <c r="B2163" s="2" t="n"/>
      <c r="C2163" s="2" t="n"/>
      <c r="D2163" s="2" t="n"/>
      <c r="E2163" s="143" t="n"/>
      <c r="K2163" s="144" t="n"/>
      <c r="L2163" s="54" t="inlineStr">
        <is>
          <t>平成</t>
        </is>
      </c>
      <c r="M2163" s="140" t="n"/>
      <c r="N2163" s="140" t="n"/>
      <c r="O2163" s="140" t="n"/>
      <c r="P2163" s="18" t="n"/>
      <c r="Q2163" s="18" t="n"/>
      <c r="R2163" s="18" t="n"/>
      <c r="S2163" s="18" t="n"/>
      <c r="T2163" s="18" t="n"/>
      <c r="U2163" s="18" t="n"/>
      <c r="V2163" s="18" t="n"/>
      <c r="W2163" s="18" t="n"/>
      <c r="X2163" s="35" t="n"/>
      <c r="Y2163" s="172">
        <f>計算!$AY$26</f>
        <v/>
      </c>
      <c r="BI2163" s="144" t="n"/>
      <c r="BJ2163" s="2" t="n"/>
      <c r="BK2163" s="2" t="n"/>
      <c r="BL2163" s="2" t="n"/>
      <c r="BM2163" s="2" t="n"/>
      <c r="BN2163" s="2" t="n"/>
      <c r="BO2163" s="2" t="n"/>
      <c r="BP2163" s="143" t="n"/>
      <c r="BV2163" s="144" t="n"/>
      <c r="DU2163" s="144" t="n"/>
      <c r="DV2163" s="2" t="n"/>
      <c r="DW2163" s="2" t="n"/>
      <c r="DX2163" s="2" t="n"/>
      <c r="DY2163" s="2" t="n"/>
      <c r="DZ2163" s="2" t="n"/>
      <c r="EA2163" s="2" t="n"/>
      <c r="EB2163" s="2" t="n"/>
      <c r="EC2163" s="2" t="n"/>
    </row>
    <row r="2164" ht="6.75" customHeight="1" s="118">
      <c r="A2164" s="2" t="n"/>
      <c r="B2164" s="2" t="n"/>
      <c r="C2164" s="2" t="n"/>
      <c r="D2164" s="2" t="n"/>
      <c r="E2164" s="143" t="n"/>
      <c r="K2164" s="144" t="n"/>
      <c r="L2164" s="143" t="n"/>
      <c r="P2164" s="19" t="n"/>
      <c r="Q2164" s="19" t="n"/>
      <c r="R2164" s="19" t="n"/>
      <c r="S2164" s="19" t="n"/>
      <c r="T2164" s="19" t="n"/>
      <c r="U2164" s="19" t="n"/>
      <c r="V2164" s="19" t="n"/>
      <c r="W2164" s="19" t="n"/>
      <c r="X2164" s="37" t="n"/>
      <c r="Y2164" s="143" t="n"/>
      <c r="BI2164" s="144" t="n"/>
      <c r="BJ2164" s="2" t="n"/>
      <c r="BK2164" s="2" t="n"/>
      <c r="BL2164" s="2" t="n"/>
      <c r="BM2164" s="2" t="n"/>
      <c r="BN2164" s="2" t="n"/>
      <c r="BO2164" s="2" t="n"/>
      <c r="BP2164" s="143" t="n"/>
      <c r="BV2164" s="144" t="n"/>
      <c r="DU2164" s="144" t="n"/>
      <c r="DV2164" s="2" t="n"/>
      <c r="DW2164" s="2" t="n"/>
      <c r="DX2164" s="2" t="n"/>
      <c r="DY2164" s="2" t="n"/>
      <c r="DZ2164" s="2" t="n"/>
      <c r="EA2164" s="2" t="n"/>
      <c r="EB2164" s="2" t="n"/>
      <c r="EC2164" s="2" t="n"/>
    </row>
    <row r="2165" ht="6.75" customHeight="1" s="118">
      <c r="A2165" s="2" t="n"/>
      <c r="B2165" s="2" t="n"/>
      <c r="C2165" s="2" t="n"/>
      <c r="D2165" s="2" t="n"/>
      <c r="E2165" s="143" t="n"/>
      <c r="K2165" s="144" t="n"/>
      <c r="L2165" s="143" t="n"/>
      <c r="P2165" s="180">
        <f>計算!$AW$26</f>
        <v/>
      </c>
      <c r="S2165" s="52" t="inlineStr">
        <is>
          <t>年</t>
        </is>
      </c>
      <c r="U2165" s="181">
        <f>計算!$AX$26</f>
        <v/>
      </c>
      <c r="W2165" s="53" t="inlineStr">
        <is>
          <t>月</t>
        </is>
      </c>
      <c r="X2165" s="144" t="n"/>
      <c r="Y2165" s="143" t="n"/>
      <c r="BI2165" s="144" t="n"/>
      <c r="BJ2165" s="2" t="n"/>
      <c r="BK2165" s="2" t="n"/>
      <c r="BL2165" s="2" t="n"/>
      <c r="BM2165" s="2" t="n"/>
      <c r="BN2165" s="2" t="n"/>
      <c r="BO2165" s="2" t="n"/>
      <c r="BP2165" s="143" t="n"/>
      <c r="BV2165" s="144" t="n"/>
      <c r="DU2165" s="144" t="n"/>
      <c r="DV2165" s="2" t="n"/>
      <c r="DW2165" s="2" t="n"/>
      <c r="DX2165" s="2" t="n"/>
      <c r="DY2165" s="2" t="n"/>
      <c r="DZ2165" s="2" t="n"/>
      <c r="EA2165" s="2" t="n"/>
      <c r="EB2165" s="2" t="n"/>
      <c r="EC2165" s="2" t="n"/>
    </row>
    <row r="2166" ht="6.75" customHeight="1" s="118">
      <c r="A2166" s="2" t="n"/>
      <c r="B2166" s="2" t="n"/>
      <c r="C2166" s="2" t="n"/>
      <c r="D2166" s="2" t="n"/>
      <c r="E2166" s="143" t="n"/>
      <c r="K2166" s="144" t="n"/>
      <c r="L2166" s="49" t="inlineStr">
        <is>
          <t>令和</t>
        </is>
      </c>
      <c r="X2166" s="144" t="n"/>
      <c r="Y2166" s="143" t="n"/>
      <c r="BI2166" s="144" t="n"/>
      <c r="BJ2166" s="2" t="n"/>
      <c r="BK2166" s="2" t="n"/>
      <c r="BL2166" s="2" t="n"/>
      <c r="BM2166" s="2" t="n"/>
      <c r="BN2166" s="2" t="n"/>
      <c r="BO2166" s="2" t="n"/>
      <c r="BP2166" s="143" t="n"/>
      <c r="BV2166" s="144" t="n"/>
      <c r="DU2166" s="144" t="n"/>
      <c r="DV2166" s="2" t="n"/>
      <c r="DW2166" s="2" t="n"/>
      <c r="DX2166" s="2" t="n"/>
      <c r="DY2166" s="2" t="n"/>
      <c r="DZ2166" s="2" t="n"/>
      <c r="EA2166" s="2" t="n"/>
      <c r="EB2166" s="2" t="n"/>
      <c r="EC2166" s="2" t="n"/>
    </row>
    <row r="2167" ht="6.75" customHeight="1" s="118">
      <c r="A2167" s="2" t="n"/>
      <c r="B2167" s="2" t="n"/>
      <c r="C2167" s="2" t="n"/>
      <c r="D2167" s="2" t="n"/>
      <c r="E2167" s="143" t="n"/>
      <c r="K2167" s="144" t="n"/>
      <c r="L2167" s="143" t="n"/>
      <c r="P2167" s="19" t="n"/>
      <c r="Q2167" s="19" t="n"/>
      <c r="R2167" s="19" t="n"/>
      <c r="S2167" s="19" t="n"/>
      <c r="T2167" s="19" t="n"/>
      <c r="U2167" s="19" t="n"/>
      <c r="V2167" s="19" t="n"/>
      <c r="W2167" s="19" t="n"/>
      <c r="X2167" s="37" t="n"/>
      <c r="Y2167" s="143" t="n"/>
      <c r="BI2167" s="144" t="n"/>
      <c r="BJ2167" s="2" t="n"/>
      <c r="BK2167" s="2" t="n"/>
      <c r="BL2167" s="2" t="n"/>
      <c r="BM2167" s="2" t="n"/>
      <c r="BN2167" s="2" t="n"/>
      <c r="BO2167" s="2" t="n"/>
      <c r="BP2167" s="143" t="n"/>
      <c r="BU2167" s="43" t="n"/>
      <c r="BV2167" s="44" t="n"/>
      <c r="DU2167" s="144" t="n"/>
      <c r="DV2167" s="2" t="n"/>
      <c r="DW2167" s="2" t="n"/>
      <c r="DX2167" s="2" t="n"/>
      <c r="DY2167" s="2" t="n"/>
      <c r="DZ2167" s="2" t="n"/>
      <c r="EA2167" s="2" t="n"/>
      <c r="EB2167" s="2" t="n"/>
      <c r="EC2167" s="2" t="n"/>
    </row>
    <row r="2168" ht="4.5" customHeight="1" s="118">
      <c r="A2168" s="2" t="n"/>
      <c r="B2168" s="2" t="n"/>
      <c r="C2168" s="2" t="n"/>
      <c r="D2168" s="2" t="n"/>
      <c r="E2168" s="143" t="n"/>
      <c r="K2168" s="144" t="n"/>
      <c r="L2168" s="147" t="n"/>
      <c r="M2168" s="148" t="n"/>
      <c r="N2168" s="148" t="n"/>
      <c r="O2168" s="148" t="n"/>
      <c r="P2168" s="20" t="n"/>
      <c r="Q2168" s="20" t="n"/>
      <c r="R2168" s="20" t="n"/>
      <c r="S2168" s="20" t="n"/>
      <c r="T2168" s="20" t="n"/>
      <c r="U2168" s="20" t="n"/>
      <c r="V2168" s="20" t="n"/>
      <c r="W2168" s="20" t="n"/>
      <c r="X2168" s="39" t="n"/>
      <c r="Y2168" s="147" t="n"/>
      <c r="Z2168" s="148" t="n"/>
      <c r="AA2168" s="148" t="n"/>
      <c r="AB2168" s="148" t="n"/>
      <c r="AC2168" s="148" t="n"/>
      <c r="AD2168" s="148" t="n"/>
      <c r="AE2168" s="148" t="n"/>
      <c r="AF2168" s="148" t="n"/>
      <c r="AG2168" s="148" t="n"/>
      <c r="AH2168" s="148" t="n"/>
      <c r="AI2168" s="148" t="n"/>
      <c r="AJ2168" s="148" t="n"/>
      <c r="AK2168" s="148" t="n"/>
      <c r="AL2168" s="148" t="n"/>
      <c r="AM2168" s="148" t="n"/>
      <c r="AN2168" s="148" t="n"/>
      <c r="AO2168" s="148" t="n"/>
      <c r="AP2168" s="148" t="n"/>
      <c r="AQ2168" s="148" t="n"/>
      <c r="AR2168" s="148" t="n"/>
      <c r="AS2168" s="148" t="n"/>
      <c r="AT2168" s="148" t="n"/>
      <c r="AU2168" s="148" t="n"/>
      <c r="AV2168" s="148" t="n"/>
      <c r="AW2168" s="148" t="n"/>
      <c r="AX2168" s="148" t="n"/>
      <c r="AY2168" s="148" t="n"/>
      <c r="AZ2168" s="148" t="n"/>
      <c r="BA2168" s="148" t="n"/>
      <c r="BB2168" s="148" t="n"/>
      <c r="BC2168" s="148" t="n"/>
      <c r="BD2168" s="148" t="n"/>
      <c r="BE2168" s="148" t="n"/>
      <c r="BF2168" s="148" t="n"/>
      <c r="BG2168" s="148" t="n"/>
      <c r="BH2168" s="148" t="n"/>
      <c r="BI2168" s="149" t="n"/>
      <c r="BJ2168" s="2" t="n"/>
      <c r="BK2168" s="2" t="n"/>
      <c r="BL2168" s="2" t="n"/>
      <c r="BM2168" s="2" t="n"/>
      <c r="BN2168" s="2" t="n"/>
      <c r="BO2168" s="2" t="n"/>
      <c r="BP2168" s="147" t="n"/>
      <c r="BQ2168" s="148" t="n"/>
      <c r="BR2168" s="148" t="n"/>
      <c r="BS2168" s="148" t="n"/>
      <c r="BT2168" s="148" t="n"/>
      <c r="BU2168" s="42" t="n"/>
      <c r="BV2168" s="45" t="n"/>
      <c r="BW2168" s="148" t="n"/>
      <c r="BX2168" s="148" t="n"/>
      <c r="BY2168" s="148" t="n"/>
      <c r="BZ2168" s="148" t="n"/>
      <c r="CA2168" s="148" t="n"/>
      <c r="CB2168" s="148" t="n"/>
      <c r="CC2168" s="148" t="n"/>
      <c r="CD2168" s="148" t="n"/>
      <c r="CE2168" s="148" t="n"/>
      <c r="CF2168" s="148" t="n"/>
      <c r="CG2168" s="148" t="n"/>
      <c r="CH2168" s="148" t="n"/>
      <c r="CI2168" s="148" t="n"/>
      <c r="CJ2168" s="148" t="n"/>
      <c r="CK2168" s="148" t="n"/>
      <c r="CL2168" s="148" t="n"/>
      <c r="CM2168" s="148" t="n"/>
      <c r="CN2168" s="148" t="n"/>
      <c r="CO2168" s="148" t="n"/>
      <c r="CP2168" s="148" t="n"/>
      <c r="CQ2168" s="148" t="n"/>
      <c r="CR2168" s="148" t="n"/>
      <c r="CS2168" s="148" t="n"/>
      <c r="CT2168" s="148" t="n"/>
      <c r="CU2168" s="148" t="n"/>
      <c r="CV2168" s="148" t="n"/>
      <c r="CW2168" s="148" t="n"/>
      <c r="CX2168" s="148" t="n"/>
      <c r="CY2168" s="148" t="n"/>
      <c r="CZ2168" s="148" t="n"/>
      <c r="DA2168" s="148" t="n"/>
      <c r="DB2168" s="148" t="n"/>
      <c r="DC2168" s="148" t="n"/>
      <c r="DD2168" s="148" t="n"/>
      <c r="DE2168" s="148" t="n"/>
      <c r="DF2168" s="148" t="n"/>
      <c r="DG2168" s="148" t="n"/>
      <c r="DH2168" s="148" t="n"/>
      <c r="DI2168" s="148" t="n"/>
      <c r="DJ2168" s="148" t="n"/>
      <c r="DK2168" s="148" t="n"/>
      <c r="DL2168" s="148" t="n"/>
      <c r="DM2168" s="148" t="n"/>
      <c r="DN2168" s="148" t="n"/>
      <c r="DO2168" s="148" t="n"/>
      <c r="DP2168" s="148" t="n"/>
      <c r="DQ2168" s="148" t="n"/>
      <c r="DR2168" s="148" t="n"/>
      <c r="DS2168" s="148" t="n"/>
      <c r="DT2168" s="148" t="n"/>
      <c r="DU2168" s="149" t="n"/>
      <c r="DV2168" s="2" t="n"/>
      <c r="DW2168" s="2" t="n"/>
      <c r="DX2168" s="2" t="n"/>
      <c r="DY2168" s="2" t="n"/>
      <c r="DZ2168" s="2" t="n"/>
      <c r="EA2168" s="2" t="n"/>
      <c r="EB2168" s="2" t="n"/>
      <c r="EC2168" s="2" t="n"/>
    </row>
    <row r="2169" ht="6.75" customHeight="1" s="118">
      <c r="A2169" s="2" t="n"/>
      <c r="B2169" s="2" t="n"/>
      <c r="C2169" s="2" t="n"/>
      <c r="D2169" s="2" t="n"/>
      <c r="E2169" s="143" t="n"/>
      <c r="K2169" s="144" t="n"/>
      <c r="L2169" s="54" t="inlineStr">
        <is>
          <t>平成</t>
        </is>
      </c>
      <c r="M2169" s="140" t="n"/>
      <c r="N2169" s="140" t="n"/>
      <c r="O2169" s="140"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39" t="inlineStr">
        <is>
          <t>備　考</t>
        </is>
      </c>
      <c r="BQ2169" s="140" t="n"/>
      <c r="BR2169" s="140" t="n"/>
      <c r="BS2169" s="140" t="n"/>
      <c r="BT2169" s="140" t="n"/>
      <c r="BU2169" s="140" t="n"/>
      <c r="BV2169" s="141" t="n"/>
      <c r="BW2169" s="177">
        <f>計算!$AS$26</f>
        <v/>
      </c>
      <c r="BX2169" s="140" t="n"/>
      <c r="BY2169" s="140" t="n"/>
      <c r="BZ2169" s="140" t="n"/>
      <c r="CA2169" s="140" t="n"/>
      <c r="CB2169" s="140" t="n"/>
      <c r="CC2169" s="140" t="n"/>
      <c r="CD2169" s="140" t="n"/>
      <c r="CE2169" s="140" t="n"/>
      <c r="CF2169" s="140" t="n"/>
      <c r="CG2169" s="140" t="n"/>
      <c r="CH2169" s="140" t="n"/>
      <c r="CI2169" s="140" t="n"/>
      <c r="CJ2169" s="140" t="n"/>
      <c r="CK2169" s="140" t="n"/>
      <c r="CL2169" s="140" t="n"/>
      <c r="CM2169" s="140" t="n"/>
      <c r="CN2169" s="140" t="n"/>
      <c r="CO2169" s="140" t="n"/>
      <c r="CP2169" s="140" t="n"/>
      <c r="CQ2169" s="140" t="n"/>
      <c r="CR2169" s="140" t="n"/>
      <c r="CS2169" s="140" t="n"/>
      <c r="CT2169" s="140" t="n"/>
      <c r="CU2169" s="140" t="n"/>
      <c r="CV2169" s="140" t="n"/>
      <c r="CW2169" s="140" t="n"/>
      <c r="CX2169" s="140" t="n"/>
      <c r="CY2169" s="140" t="n"/>
      <c r="CZ2169" s="140" t="n"/>
      <c r="DA2169" s="140" t="n"/>
      <c r="DB2169" s="140" t="n"/>
      <c r="DC2169" s="140" t="n"/>
      <c r="DD2169" s="140" t="n"/>
      <c r="DE2169" s="140" t="n"/>
      <c r="DF2169" s="140" t="n"/>
      <c r="DG2169" s="140" t="n"/>
      <c r="DH2169" s="140" t="n"/>
      <c r="DI2169" s="140" t="n"/>
      <c r="DJ2169" s="140" t="n"/>
      <c r="DK2169" s="140" t="n"/>
      <c r="DL2169" s="140" t="n"/>
      <c r="DM2169" s="140" t="n"/>
      <c r="DN2169" s="140" t="n"/>
      <c r="DO2169" s="140" t="n"/>
      <c r="DP2169" s="140" t="n"/>
      <c r="DQ2169" s="140" t="n"/>
      <c r="DR2169" s="140" t="n"/>
      <c r="DS2169" s="140" t="n"/>
      <c r="DT2169" s="140" t="n"/>
      <c r="DU2169" s="141" t="n"/>
      <c r="DV2169" s="2" t="n"/>
      <c r="DW2169" s="2" t="n"/>
      <c r="DX2169" s="2" t="n"/>
      <c r="DY2169" s="2" t="n"/>
      <c r="DZ2169" s="2" t="n"/>
      <c r="EA2169" s="2" t="n"/>
      <c r="EB2169" s="2" t="n"/>
      <c r="EC2169" s="2" t="n"/>
    </row>
    <row r="2170" ht="6.75" customHeight="1" s="118">
      <c r="A2170" s="2" t="n"/>
      <c r="B2170" s="2" t="n"/>
      <c r="C2170" s="2" t="n"/>
      <c r="D2170" s="2" t="n"/>
      <c r="E2170" s="143" t="n"/>
      <c r="K2170" s="144" t="n"/>
      <c r="L2170" s="143"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43" t="n"/>
      <c r="BV2170" s="144" t="n"/>
      <c r="DU2170" s="144" t="n"/>
      <c r="DV2170" s="2" t="n"/>
      <c r="DW2170" s="2" t="n"/>
      <c r="DX2170" s="2" t="n"/>
      <c r="DY2170" s="2" t="n"/>
      <c r="DZ2170" s="2" t="n"/>
      <c r="EA2170" s="2" t="n"/>
      <c r="EB2170" s="2" t="n"/>
      <c r="EC2170" s="2" t="n"/>
    </row>
    <row r="2171" ht="6.75" customHeight="1" s="118">
      <c r="A2171" s="2" t="n"/>
      <c r="B2171" s="2" t="n"/>
      <c r="C2171" s="2" t="n"/>
      <c r="D2171" s="2" t="n"/>
      <c r="E2171" s="143" t="n"/>
      <c r="K2171" s="144" t="n"/>
      <c r="L2171" s="143" t="n"/>
      <c r="P2171" s="19" t="n"/>
      <c r="Q2171" s="19" t="n"/>
      <c r="R2171" s="19" t="n"/>
      <c r="S2171" s="52" t="inlineStr">
        <is>
          <t>年</t>
        </is>
      </c>
      <c r="U2171" s="11" t="n"/>
      <c r="V2171" s="11" t="n"/>
      <c r="W2171" s="53" t="inlineStr">
        <is>
          <t>月</t>
        </is>
      </c>
      <c r="X2171" s="144"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43" t="n"/>
      <c r="BV2171" s="144" t="n"/>
      <c r="DU2171" s="144" t="n"/>
      <c r="DV2171" s="2" t="n"/>
      <c r="DW2171" s="2" t="n"/>
      <c r="DX2171" s="2" t="n"/>
      <c r="DY2171" s="2" t="n"/>
      <c r="DZ2171" s="2" t="n"/>
      <c r="EA2171" s="2" t="n"/>
      <c r="EB2171" s="2" t="n"/>
      <c r="EC2171" s="2" t="n"/>
    </row>
    <row r="2172" ht="6.75" customHeight="1" s="118">
      <c r="A2172" s="2" t="n"/>
      <c r="B2172" s="2" t="n"/>
      <c r="C2172" s="2" t="n"/>
      <c r="D2172" s="2" t="n"/>
      <c r="E2172" s="143" t="n"/>
      <c r="K2172" s="144" t="n"/>
      <c r="L2172" s="49" t="inlineStr">
        <is>
          <t>令和</t>
        </is>
      </c>
      <c r="P2172" s="19" t="n"/>
      <c r="Q2172" s="19" t="n"/>
      <c r="R2172" s="19" t="n"/>
      <c r="U2172" s="11" t="n"/>
      <c r="V2172" s="11" t="n"/>
      <c r="X2172" s="144"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43" t="n"/>
      <c r="BV2172" s="144" t="n"/>
      <c r="DU2172" s="144" t="n"/>
      <c r="DV2172" s="2" t="n"/>
      <c r="DW2172" s="2" t="n"/>
      <c r="DX2172" s="2" t="n"/>
      <c r="DY2172" s="2" t="n"/>
      <c r="DZ2172" s="2" t="n"/>
      <c r="EA2172" s="2" t="n"/>
      <c r="EB2172" s="2" t="n"/>
      <c r="EC2172" s="2" t="n"/>
    </row>
    <row r="2173" ht="6.75" customHeight="1" s="118">
      <c r="A2173" s="2" t="n"/>
      <c r="B2173" s="2" t="n"/>
      <c r="C2173" s="2" t="n"/>
      <c r="D2173" s="2" t="n"/>
      <c r="E2173" s="143" t="n"/>
      <c r="K2173" s="144" t="n"/>
      <c r="L2173" s="143"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43" t="n"/>
      <c r="BV2173" s="144" t="n"/>
      <c r="DU2173" s="144" t="n"/>
      <c r="DV2173" s="2" t="n"/>
      <c r="DW2173" s="2" t="n"/>
      <c r="DX2173" s="2" t="n"/>
      <c r="DY2173" s="2" t="n"/>
      <c r="DZ2173" s="2" t="n"/>
      <c r="EA2173" s="2" t="n"/>
      <c r="EB2173" s="2" t="n"/>
      <c r="EC2173" s="2" t="n"/>
    </row>
    <row r="2174" ht="3.75" customHeight="1" s="118">
      <c r="A2174" s="2" t="n"/>
      <c r="B2174" s="2" t="n"/>
      <c r="C2174" s="2" t="n"/>
      <c r="D2174" s="2" t="n"/>
      <c r="E2174" s="143" t="n"/>
      <c r="K2174" s="144" t="n"/>
      <c r="L2174" s="147" t="n"/>
      <c r="M2174" s="148" t="n"/>
      <c r="N2174" s="148" t="n"/>
      <c r="O2174" s="148"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43" t="n"/>
      <c r="BV2174" s="144" t="n"/>
      <c r="DU2174" s="144" t="n"/>
      <c r="DV2174" s="2" t="n"/>
      <c r="DW2174" s="2" t="n"/>
      <c r="DX2174" s="2" t="n"/>
      <c r="DY2174" s="2" t="n"/>
      <c r="DZ2174" s="2" t="n"/>
      <c r="EA2174" s="2" t="n"/>
      <c r="EB2174" s="2" t="n"/>
      <c r="EC2174" s="2" t="n"/>
    </row>
    <row r="2175" ht="6.75" customHeight="1" s="118">
      <c r="A2175" s="2" t="n"/>
      <c r="B2175" s="2" t="n"/>
      <c r="C2175" s="2" t="n"/>
      <c r="D2175" s="2" t="n"/>
      <c r="E2175" s="143" t="n"/>
      <c r="K2175" s="144" t="n"/>
      <c r="L2175" s="54" t="inlineStr">
        <is>
          <t>平成</t>
        </is>
      </c>
      <c r="M2175" s="140" t="n"/>
      <c r="N2175" s="140" t="n"/>
      <c r="O2175" s="140"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43" t="n"/>
      <c r="BV2175" s="144" t="n"/>
      <c r="DU2175" s="144" t="n"/>
      <c r="DV2175" s="2" t="n"/>
      <c r="DW2175" s="2" t="n"/>
      <c r="DX2175" s="2" t="n"/>
      <c r="DY2175" s="2" t="n"/>
      <c r="DZ2175" s="2" t="n"/>
      <c r="EA2175" s="2" t="n"/>
      <c r="EB2175" s="2" t="n"/>
      <c r="EC2175" s="2" t="n"/>
    </row>
    <row r="2176" ht="6.75" customHeight="1" s="118">
      <c r="A2176" s="2" t="n"/>
      <c r="B2176" s="2" t="n"/>
      <c r="C2176" s="2" t="n"/>
      <c r="D2176" s="2" t="n"/>
      <c r="E2176" s="143" t="n"/>
      <c r="K2176" s="144" t="n"/>
      <c r="L2176" s="143"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43" t="n"/>
      <c r="BV2176" s="144" t="n"/>
      <c r="DU2176" s="144" t="n"/>
      <c r="DV2176" s="2" t="n"/>
      <c r="DW2176" s="2" t="n"/>
      <c r="DX2176" s="2" t="n"/>
      <c r="DY2176" s="2" t="n"/>
      <c r="DZ2176" s="2" t="n"/>
      <c r="EA2176" s="2" t="n"/>
      <c r="EB2176" s="2" t="n"/>
      <c r="EC2176" s="2" t="n"/>
    </row>
    <row r="2177" ht="6.75" customHeight="1" s="118">
      <c r="A2177" s="2" t="n"/>
      <c r="B2177" s="2" t="n"/>
      <c r="C2177" s="2" t="n"/>
      <c r="D2177" s="2" t="n"/>
      <c r="E2177" s="143" t="n"/>
      <c r="K2177" s="144" t="n"/>
      <c r="L2177" s="143" t="n"/>
      <c r="P2177" s="19" t="n"/>
      <c r="Q2177" s="19" t="n"/>
      <c r="R2177" s="19" t="n"/>
      <c r="S2177" s="52" t="inlineStr">
        <is>
          <t>年</t>
        </is>
      </c>
      <c r="U2177" s="11" t="n"/>
      <c r="V2177" s="11" t="n"/>
      <c r="W2177" s="53" t="inlineStr">
        <is>
          <t>月</t>
        </is>
      </c>
      <c r="X2177" s="144"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43" t="n"/>
      <c r="BV2177" s="144" t="n"/>
      <c r="DU2177" s="144" t="n"/>
      <c r="DV2177" s="2" t="n"/>
      <c r="DW2177" s="2" t="n"/>
      <c r="DX2177" s="2" t="n"/>
      <c r="DY2177" s="2" t="n"/>
      <c r="DZ2177" s="2" t="n"/>
      <c r="EA2177" s="2" t="n"/>
      <c r="EB2177" s="2" t="n"/>
      <c r="EC2177" s="2" t="n"/>
    </row>
    <row r="2178" ht="6.75" customHeight="1" s="118">
      <c r="A2178" s="2" t="n"/>
      <c r="B2178" s="2" t="n"/>
      <c r="C2178" s="2" t="n"/>
      <c r="D2178" s="2" t="n"/>
      <c r="E2178" s="143" t="n"/>
      <c r="K2178" s="144" t="n"/>
      <c r="L2178" s="49" t="inlineStr">
        <is>
          <t>令和</t>
        </is>
      </c>
      <c r="P2178" s="19" t="n"/>
      <c r="Q2178" s="19" t="n"/>
      <c r="R2178" s="19" t="n"/>
      <c r="U2178" s="11" t="n"/>
      <c r="V2178" s="11" t="n"/>
      <c r="X2178" s="144"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43" t="n"/>
      <c r="BV2178" s="144" t="n"/>
      <c r="DU2178" s="144" t="n"/>
      <c r="DV2178" s="2" t="n"/>
      <c r="DW2178" s="2" t="n"/>
      <c r="DX2178" s="2" t="n"/>
      <c r="DY2178" s="2" t="n"/>
      <c r="DZ2178" s="2" t="n"/>
      <c r="EA2178" s="2" t="n"/>
      <c r="EB2178" s="2" t="n"/>
      <c r="EC2178" s="2" t="n"/>
    </row>
    <row r="2179" ht="6.75" customHeight="1" s="118">
      <c r="A2179" s="2" t="n"/>
      <c r="B2179" s="2" t="n"/>
      <c r="C2179" s="2" t="n"/>
      <c r="D2179" s="2" t="n"/>
      <c r="E2179" s="143" t="n"/>
      <c r="K2179" s="144" t="n"/>
      <c r="L2179" s="143"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43" t="n"/>
      <c r="BV2179" s="144" t="n"/>
      <c r="DU2179" s="144" t="n"/>
      <c r="DV2179" s="2" t="n"/>
      <c r="DW2179" s="2" t="n"/>
      <c r="DX2179" s="2" t="n"/>
      <c r="DY2179" s="2" t="n"/>
      <c r="DZ2179" s="2" t="n"/>
      <c r="EA2179" s="2" t="n"/>
      <c r="EB2179" s="2" t="n"/>
      <c r="EC2179" s="2" t="n"/>
    </row>
    <row r="2180" ht="6.75" customHeight="1" s="118">
      <c r="A2180" s="2" t="n"/>
      <c r="B2180" s="2" t="n"/>
      <c r="C2180" s="2" t="n"/>
      <c r="D2180" s="2" t="n"/>
      <c r="E2180" s="147" t="n"/>
      <c r="F2180" s="148" t="n"/>
      <c r="G2180" s="148" t="n"/>
      <c r="H2180" s="148" t="n"/>
      <c r="I2180" s="148" t="n"/>
      <c r="J2180" s="148" t="n"/>
      <c r="K2180" s="149" t="n"/>
      <c r="L2180" s="147" t="n"/>
      <c r="M2180" s="148" t="n"/>
      <c r="N2180" s="148" t="n"/>
      <c r="O2180" s="148"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47" t="n"/>
      <c r="BQ2180" s="148" t="n"/>
      <c r="BR2180" s="148" t="n"/>
      <c r="BS2180" s="148" t="n"/>
      <c r="BT2180" s="148" t="n"/>
      <c r="BU2180" s="148" t="n"/>
      <c r="BV2180" s="149" t="n"/>
      <c r="BW2180" s="148" t="n"/>
      <c r="BX2180" s="148" t="n"/>
      <c r="BY2180" s="148" t="n"/>
      <c r="BZ2180" s="148" t="n"/>
      <c r="CA2180" s="148" t="n"/>
      <c r="CB2180" s="148" t="n"/>
      <c r="CC2180" s="148" t="n"/>
      <c r="CD2180" s="148" t="n"/>
      <c r="CE2180" s="148" t="n"/>
      <c r="CF2180" s="148" t="n"/>
      <c r="CG2180" s="148" t="n"/>
      <c r="CH2180" s="148" t="n"/>
      <c r="CI2180" s="148" t="n"/>
      <c r="CJ2180" s="148" t="n"/>
      <c r="CK2180" s="148" t="n"/>
      <c r="CL2180" s="148" t="n"/>
      <c r="CM2180" s="148" t="n"/>
      <c r="CN2180" s="148" t="n"/>
      <c r="CO2180" s="148" t="n"/>
      <c r="CP2180" s="148" t="n"/>
      <c r="CQ2180" s="148" t="n"/>
      <c r="CR2180" s="148" t="n"/>
      <c r="CS2180" s="148" t="n"/>
      <c r="CT2180" s="148" t="n"/>
      <c r="CU2180" s="148" t="n"/>
      <c r="CV2180" s="148" t="n"/>
      <c r="CW2180" s="148" t="n"/>
      <c r="CX2180" s="148" t="n"/>
      <c r="CY2180" s="148" t="n"/>
      <c r="CZ2180" s="148" t="n"/>
      <c r="DA2180" s="148" t="n"/>
      <c r="DB2180" s="148" t="n"/>
      <c r="DC2180" s="148" t="n"/>
      <c r="DD2180" s="148" t="n"/>
      <c r="DE2180" s="148" t="n"/>
      <c r="DF2180" s="148" t="n"/>
      <c r="DG2180" s="148" t="n"/>
      <c r="DH2180" s="148" t="n"/>
      <c r="DI2180" s="148" t="n"/>
      <c r="DJ2180" s="148" t="n"/>
      <c r="DK2180" s="148" t="n"/>
      <c r="DL2180" s="148" t="n"/>
      <c r="DM2180" s="148" t="n"/>
      <c r="DN2180" s="148" t="n"/>
      <c r="DO2180" s="148" t="n"/>
      <c r="DP2180" s="148" t="n"/>
      <c r="DQ2180" s="148" t="n"/>
      <c r="DR2180" s="148" t="n"/>
      <c r="DS2180" s="148" t="n"/>
      <c r="DT2180" s="148" t="n"/>
      <c r="DU2180" s="149"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39" t="inlineStr">
        <is>
          <t xml:space="preserve">資 　格  等      </t>
        </is>
      </c>
      <c r="BQ2189" s="140" t="n"/>
      <c r="BR2189" s="140" t="n"/>
      <c r="BS2189" s="140" t="n"/>
      <c r="BT2189" s="140" t="n"/>
      <c r="BU2189" s="140" t="n"/>
      <c r="BV2189" s="141" t="n"/>
      <c r="BW2189" s="142" t="inlineStr">
        <is>
          <t>取  得  年  月</t>
        </is>
      </c>
      <c r="BX2189" s="140" t="n"/>
      <c r="BY2189" s="140" t="n"/>
      <c r="BZ2189" s="140" t="n"/>
      <c r="CA2189" s="140" t="n"/>
      <c r="CB2189" s="140" t="n"/>
      <c r="CC2189" s="140" t="n"/>
      <c r="CD2189" s="140" t="n"/>
      <c r="CE2189" s="140" t="n"/>
      <c r="CF2189" s="140" t="n"/>
      <c r="CG2189" s="141" t="n"/>
      <c r="CH2189" s="142" t="inlineStr">
        <is>
          <t>資       格       等       の       名       称</t>
        </is>
      </c>
      <c r="CI2189" s="140" t="n"/>
      <c r="CJ2189" s="140" t="n"/>
      <c r="CK2189" s="140" t="n"/>
      <c r="CL2189" s="140" t="n"/>
      <c r="CM2189" s="140" t="n"/>
      <c r="CN2189" s="140" t="n"/>
      <c r="CO2189" s="140" t="n"/>
      <c r="CP2189" s="140" t="n"/>
      <c r="CQ2189" s="140" t="n"/>
      <c r="CR2189" s="140" t="n"/>
      <c r="CS2189" s="140" t="n"/>
      <c r="CT2189" s="140" t="n"/>
      <c r="CU2189" s="140" t="n"/>
      <c r="CV2189" s="140" t="n"/>
      <c r="CW2189" s="140" t="n"/>
      <c r="CX2189" s="140" t="n"/>
      <c r="CY2189" s="140" t="n"/>
      <c r="CZ2189" s="140" t="n"/>
      <c r="DA2189" s="140" t="n"/>
      <c r="DB2189" s="140" t="n"/>
      <c r="DC2189" s="140" t="n"/>
      <c r="DD2189" s="140" t="n"/>
      <c r="DE2189" s="140" t="n"/>
      <c r="DF2189" s="140" t="n"/>
      <c r="DG2189" s="140" t="n"/>
      <c r="DH2189" s="140" t="n"/>
      <c r="DI2189" s="140" t="n"/>
      <c r="DJ2189" s="140" t="n"/>
      <c r="DK2189" s="140" t="n"/>
      <c r="DL2189" s="140" t="n"/>
      <c r="DM2189" s="140" t="n"/>
      <c r="DN2189" s="140" t="n"/>
      <c r="DO2189" s="140" t="n"/>
      <c r="DP2189" s="140" t="n"/>
      <c r="DQ2189" s="140" t="n"/>
      <c r="DR2189" s="140" t="n"/>
      <c r="DS2189" s="140" t="n"/>
      <c r="DT2189" s="140" t="n"/>
      <c r="DU2189" s="141"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43" t="n"/>
      <c r="BV2190" s="144" t="n"/>
      <c r="BW2190" s="143" t="n"/>
      <c r="CG2190" s="144" t="n"/>
      <c r="CH2190" s="143" t="n"/>
      <c r="DU2190" s="144"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43" t="n"/>
      <c r="BV2191" s="144" t="n"/>
      <c r="BW2191" s="143" t="n"/>
      <c r="CG2191" s="144" t="n"/>
      <c r="CH2191" s="143" t="n"/>
      <c r="DU2191" s="144"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45">
        <f>IF(計算!$B$27="","",IF(N(設定!$B$3)=0,"",YEAR(設定!$B$3)-2018))&amp;""</f>
        <v/>
      </c>
      <c r="AG2192" s="95" t="inlineStr">
        <is>
          <t>年</t>
        </is>
      </c>
      <c r="AI2192" s="145">
        <f>IF(計算!$B$27="","",IF(N(設定!$B$3)=0,"",MONTH(設定!$B$3)))&amp;""</f>
        <v/>
      </c>
      <c r="AL2192" s="95" t="inlineStr">
        <is>
          <t>月</t>
        </is>
      </c>
      <c r="AN2192" s="146">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43" t="n"/>
      <c r="BV2192" s="144" t="n"/>
      <c r="BW2192" s="147" t="n"/>
      <c r="BX2192" s="148" t="n"/>
      <c r="BY2192" s="148" t="n"/>
      <c r="BZ2192" s="148" t="n"/>
      <c r="CA2192" s="148" t="n"/>
      <c r="CB2192" s="148" t="n"/>
      <c r="CC2192" s="148" t="n"/>
      <c r="CD2192" s="148" t="n"/>
      <c r="CE2192" s="148" t="n"/>
      <c r="CF2192" s="148" t="n"/>
      <c r="CG2192" s="149" t="n"/>
      <c r="CH2192" s="147" t="n"/>
      <c r="CI2192" s="148" t="n"/>
      <c r="CJ2192" s="148" t="n"/>
      <c r="CK2192" s="148" t="n"/>
      <c r="CL2192" s="148" t="n"/>
      <c r="CM2192" s="148" t="n"/>
      <c r="CN2192" s="148" t="n"/>
      <c r="CO2192" s="148" t="n"/>
      <c r="CP2192" s="148" t="n"/>
      <c r="CQ2192" s="148" t="n"/>
      <c r="CR2192" s="148" t="n"/>
      <c r="CS2192" s="148" t="n"/>
      <c r="CT2192" s="148" t="n"/>
      <c r="CU2192" s="148" t="n"/>
      <c r="CV2192" s="148" t="n"/>
      <c r="CW2192" s="148" t="n"/>
      <c r="CX2192" s="148" t="n"/>
      <c r="CY2192" s="148" t="n"/>
      <c r="CZ2192" s="148" t="n"/>
      <c r="DA2192" s="148" t="n"/>
      <c r="DB2192" s="148" t="n"/>
      <c r="DC2192" s="148" t="n"/>
      <c r="DD2192" s="148" t="n"/>
      <c r="DE2192" s="148" t="n"/>
      <c r="DF2192" s="148" t="n"/>
      <c r="DG2192" s="148" t="n"/>
      <c r="DH2192" s="148" t="n"/>
      <c r="DI2192" s="148" t="n"/>
      <c r="DJ2192" s="148" t="n"/>
      <c r="DK2192" s="148" t="n"/>
      <c r="DL2192" s="148" t="n"/>
      <c r="DM2192" s="148" t="n"/>
      <c r="DN2192" s="148" t="n"/>
      <c r="DO2192" s="148" t="n"/>
      <c r="DP2192" s="148" t="n"/>
      <c r="DQ2192" s="148" t="n"/>
      <c r="DR2192" s="148" t="n"/>
      <c r="DS2192" s="148" t="n"/>
      <c r="DT2192" s="148" t="n"/>
      <c r="DU2192" s="149"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43" t="n"/>
      <c r="BV2193" s="144" t="n"/>
      <c r="BW2193" s="150">
        <f>計算!$BD$27</f>
        <v/>
      </c>
      <c r="CG2193" s="144" t="n"/>
      <c r="CH2193" s="151">
        <f>計算!$BE$27</f>
        <v/>
      </c>
      <c r="DU2193" s="144"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48" t="n"/>
      <c r="AA2194" s="148" t="n"/>
      <c r="AB2194" s="148" t="n"/>
      <c r="AC2194" s="148" t="n"/>
      <c r="AD2194" s="148" t="n"/>
      <c r="AE2194" s="148" t="n"/>
      <c r="AF2194" s="148" t="n"/>
      <c r="AG2194" s="148" t="n"/>
      <c r="AH2194" s="148" t="n"/>
      <c r="AI2194" s="148" t="n"/>
      <c r="AJ2194" s="148" t="n"/>
      <c r="AK2194" s="148" t="n"/>
      <c r="AL2194" s="148" t="n"/>
      <c r="AM2194" s="148" t="n"/>
      <c r="AN2194" s="148" t="n"/>
      <c r="AO2194" s="148" t="n"/>
      <c r="AP2194" s="148" t="n"/>
      <c r="AQ2194" s="148" t="n"/>
      <c r="AR2194" s="148" t="n"/>
      <c r="AS2194" s="148" t="n"/>
      <c r="AT2194" s="148" t="n"/>
      <c r="AU2194" s="12" t="n"/>
      <c r="AV2194" s="7" t="n"/>
      <c r="BI2194" s="8" t="n"/>
      <c r="BJ2194" s="7" t="n"/>
      <c r="BK2194" s="2" t="n"/>
      <c r="BL2194" s="2" t="n"/>
      <c r="BM2194" s="2" t="n"/>
      <c r="BN2194" s="2" t="n"/>
      <c r="BO2194" s="2" t="n"/>
      <c r="BP2194" s="143" t="n"/>
      <c r="BV2194" s="144" t="n"/>
      <c r="BW2194" s="143" t="n"/>
      <c r="CG2194" s="144" t="n"/>
      <c r="DU2194" s="144" t="n"/>
      <c r="DV2194" s="2" t="n"/>
      <c r="DW2194" s="2" t="n"/>
      <c r="DX2194" s="2" t="n"/>
      <c r="DY2194" s="2" t="n"/>
      <c r="DZ2194" s="2" t="n"/>
      <c r="EA2194" s="2" t="n"/>
      <c r="EB2194" s="2" t="n"/>
      <c r="EC2194" s="2" t="n"/>
    </row>
    <row r="2195" ht="6.75" customHeight="1" s="118">
      <c r="A2195" s="2" t="n"/>
      <c r="B2195" s="2" t="n"/>
      <c r="C2195" s="2" t="n"/>
      <c r="D2195" s="2" t="n"/>
      <c r="E2195" s="142" t="inlineStr">
        <is>
          <t>ふ り が な</t>
        </is>
      </c>
      <c r="F2195" s="140" t="n"/>
      <c r="G2195" s="140" t="n"/>
      <c r="H2195" s="140" t="n"/>
      <c r="I2195" s="140" t="n"/>
      <c r="J2195" s="140" t="n"/>
      <c r="K2195" s="141" t="n"/>
      <c r="L2195" s="152">
        <f>計算!$C$27</f>
        <v/>
      </c>
      <c r="M2195" s="140" t="n"/>
      <c r="N2195" s="140" t="n"/>
      <c r="O2195" s="140" t="n"/>
      <c r="P2195" s="140" t="n"/>
      <c r="Q2195" s="140" t="n"/>
      <c r="R2195" s="140" t="n"/>
      <c r="S2195" s="140" t="n"/>
      <c r="T2195" s="140" t="n"/>
      <c r="U2195" s="140" t="n"/>
      <c r="V2195" s="140" t="n"/>
      <c r="W2195" s="140" t="n"/>
      <c r="X2195" s="140" t="n"/>
      <c r="Y2195" s="140" t="n"/>
      <c r="Z2195" s="140" t="n"/>
      <c r="AA2195" s="140" t="n"/>
      <c r="AB2195" s="140" t="n"/>
      <c r="AC2195" s="140" t="n"/>
      <c r="AD2195" s="140" t="n"/>
      <c r="AE2195" s="140" t="n"/>
      <c r="AF2195" s="140" t="n"/>
      <c r="AG2195" s="140" t="n"/>
      <c r="AH2195" s="140" t="n"/>
      <c r="AI2195" s="140" t="n"/>
      <c r="AJ2195" s="140" t="n"/>
      <c r="AK2195" s="140" t="n"/>
      <c r="AL2195" s="140" t="n"/>
      <c r="AM2195" s="140" t="n"/>
      <c r="AN2195" s="140" t="n"/>
      <c r="AO2195" s="140" t="n"/>
      <c r="AP2195" s="140" t="n"/>
      <c r="AQ2195" s="140" t="n"/>
      <c r="AR2195" s="140" t="n"/>
      <c r="AS2195" s="140" t="n"/>
      <c r="AT2195" s="141"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43" t="n"/>
      <c r="BV2195" s="144" t="n"/>
      <c r="BW2195" s="143" t="n"/>
      <c r="CG2195" s="144" t="n"/>
      <c r="DU2195" s="144" t="n"/>
      <c r="DV2195" s="2" t="n"/>
      <c r="DW2195" s="2" t="n"/>
      <c r="DX2195" s="2" t="n"/>
      <c r="DY2195" s="2" t="n"/>
      <c r="DZ2195" s="2" t="n"/>
      <c r="EA2195" s="2" t="n"/>
      <c r="EB2195" s="2" t="n"/>
      <c r="EC2195" s="2" t="n"/>
    </row>
    <row r="2196" ht="6.75" customHeight="1" s="118">
      <c r="A2196" s="2" t="n"/>
      <c r="B2196" s="2" t="n"/>
      <c r="C2196" s="2" t="n"/>
      <c r="D2196" s="2" t="n"/>
      <c r="E2196" s="143" t="n"/>
      <c r="K2196" s="144" t="n"/>
      <c r="AT2196" s="144"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43" t="n"/>
      <c r="BV2196" s="144" t="n"/>
      <c r="BW2196" s="143" t="n"/>
      <c r="CG2196" s="144" t="n"/>
      <c r="DU2196" s="144" t="n"/>
      <c r="DV2196" s="2" t="n"/>
      <c r="DW2196" s="2" t="n"/>
      <c r="DX2196" s="2" t="n"/>
      <c r="DY2196" s="2" t="n"/>
      <c r="DZ2196" s="2" t="n"/>
      <c r="EA2196" s="2" t="n"/>
      <c r="EB2196" s="2" t="n"/>
      <c r="EC2196" s="2" t="n"/>
    </row>
    <row r="2197" ht="6.75" customHeight="1" s="118">
      <c r="A2197" s="2" t="n"/>
      <c r="B2197" s="2" t="n"/>
      <c r="C2197" s="2" t="n"/>
      <c r="D2197" s="2" t="n"/>
      <c r="E2197" s="143" t="n"/>
      <c r="K2197" s="144" t="n"/>
      <c r="AT2197" s="144"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43" t="n"/>
      <c r="BV2197" s="144" t="n"/>
      <c r="BW2197" s="143" t="n"/>
      <c r="CG2197" s="144" t="n"/>
      <c r="DU2197" s="144" t="n"/>
      <c r="DV2197" s="2" t="n"/>
      <c r="DW2197" s="2" t="n"/>
      <c r="DX2197" s="2" t="n"/>
      <c r="DY2197" s="2" t="n"/>
      <c r="DZ2197" s="2" t="n"/>
      <c r="EA2197" s="2" t="n"/>
      <c r="EB2197" s="2" t="n"/>
      <c r="EC2197" s="2" t="n"/>
    </row>
    <row r="2198" ht="6.75" customHeight="1" s="118">
      <c r="A2198" s="2" t="n"/>
      <c r="B2198" s="2" t="n"/>
      <c r="C2198" s="2" t="n"/>
      <c r="D2198" s="2" t="n"/>
      <c r="E2198" s="147" t="n"/>
      <c r="F2198" s="148" t="n"/>
      <c r="G2198" s="148" t="n"/>
      <c r="H2198" s="148" t="n"/>
      <c r="I2198" s="148" t="n"/>
      <c r="J2198" s="148" t="n"/>
      <c r="K2198" s="149" t="n"/>
      <c r="L2198" s="148" t="n"/>
      <c r="M2198" s="148" t="n"/>
      <c r="N2198" s="148" t="n"/>
      <c r="O2198" s="148" t="n"/>
      <c r="P2198" s="148" t="n"/>
      <c r="Q2198" s="148" t="n"/>
      <c r="R2198" s="148" t="n"/>
      <c r="S2198" s="148" t="n"/>
      <c r="T2198" s="148" t="n"/>
      <c r="U2198" s="148" t="n"/>
      <c r="V2198" s="148" t="n"/>
      <c r="W2198" s="148" t="n"/>
      <c r="X2198" s="148" t="n"/>
      <c r="Y2198" s="148" t="n"/>
      <c r="Z2198" s="148" t="n"/>
      <c r="AA2198" s="148" t="n"/>
      <c r="AB2198" s="148" t="n"/>
      <c r="AC2198" s="148" t="n"/>
      <c r="AD2198" s="148" t="n"/>
      <c r="AE2198" s="148" t="n"/>
      <c r="AF2198" s="148" t="n"/>
      <c r="AG2198" s="148" t="n"/>
      <c r="AH2198" s="148" t="n"/>
      <c r="AI2198" s="148" t="n"/>
      <c r="AJ2198" s="148" t="n"/>
      <c r="AK2198" s="148" t="n"/>
      <c r="AL2198" s="148" t="n"/>
      <c r="AM2198" s="148" t="n"/>
      <c r="AN2198" s="148" t="n"/>
      <c r="AO2198" s="148" t="n"/>
      <c r="AP2198" s="148" t="n"/>
      <c r="AQ2198" s="148" t="n"/>
      <c r="AR2198" s="148" t="n"/>
      <c r="AS2198" s="148" t="n"/>
      <c r="AT2198" s="149"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43" t="n"/>
      <c r="BV2198" s="144" t="n"/>
      <c r="BW2198" s="143" t="n"/>
      <c r="CG2198" s="144" t="n"/>
      <c r="DU2198" s="144" t="n"/>
      <c r="DV2198" s="2" t="n"/>
      <c r="DW2198" s="2" t="n"/>
      <c r="DX2198" s="2" t="n"/>
      <c r="DY2198" s="2" t="n"/>
      <c r="DZ2198" s="2" t="n"/>
      <c r="EA2198" s="2" t="n"/>
      <c r="EB2198" s="2" t="n"/>
      <c r="EC2198" s="2" t="n"/>
    </row>
    <row r="2199" ht="6.75" customHeight="1" s="118">
      <c r="A2199" s="2" t="n"/>
      <c r="B2199" s="2" t="n"/>
      <c r="C2199" s="2" t="n"/>
      <c r="D2199" s="2" t="n"/>
      <c r="E2199" s="153" t="inlineStr">
        <is>
          <t>名　前</t>
        </is>
      </c>
      <c r="F2199" s="140" t="n"/>
      <c r="G2199" s="140" t="n"/>
      <c r="H2199" s="140" t="n"/>
      <c r="I2199" s="140" t="n"/>
      <c r="J2199" s="140" t="n"/>
      <c r="K2199" s="141" t="n"/>
      <c r="L2199" s="154">
        <f>計算!$B$27</f>
        <v/>
      </c>
      <c r="M2199" s="140" t="n"/>
      <c r="N2199" s="140" t="n"/>
      <c r="O2199" s="140" t="n"/>
      <c r="P2199" s="140" t="n"/>
      <c r="Q2199" s="140" t="n"/>
      <c r="R2199" s="140" t="n"/>
      <c r="S2199" s="140" t="n"/>
      <c r="T2199" s="140" t="n"/>
      <c r="U2199" s="140" t="n"/>
      <c r="V2199" s="140" t="n"/>
      <c r="W2199" s="140" t="n"/>
      <c r="X2199" s="140" t="n"/>
      <c r="Y2199" s="140" t="n"/>
      <c r="Z2199" s="140" t="n"/>
      <c r="AA2199" s="140" t="n"/>
      <c r="AB2199" s="140" t="n"/>
      <c r="AC2199" s="140" t="n"/>
      <c r="AD2199" s="140" t="n"/>
      <c r="AE2199" s="140" t="n"/>
      <c r="AF2199" s="140" t="n"/>
      <c r="AG2199" s="140" t="n"/>
      <c r="AH2199" s="140" t="n"/>
      <c r="AI2199" s="140" t="n"/>
      <c r="AJ2199" s="140" t="n"/>
      <c r="AK2199" s="140" t="n"/>
      <c r="AL2199" s="140" t="n"/>
      <c r="AM2199" s="140" t="n"/>
      <c r="AN2199" s="140" t="n"/>
      <c r="AO2199" s="140" t="n"/>
      <c r="AP2199" s="140" t="n"/>
      <c r="AQ2199" s="140" t="n"/>
      <c r="AR2199" s="140" t="n"/>
      <c r="AS2199" s="140" t="n"/>
      <c r="AT2199" s="141"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43" t="n"/>
      <c r="BV2199" s="144" t="n"/>
      <c r="BW2199" s="143" t="n"/>
      <c r="CG2199" s="144" t="n"/>
      <c r="DU2199" s="144" t="n"/>
      <c r="DV2199" s="2" t="n"/>
      <c r="DW2199" s="2" t="n"/>
      <c r="DX2199" s="2" t="n"/>
      <c r="DY2199" s="2" t="n"/>
      <c r="DZ2199" s="2" t="n"/>
      <c r="EA2199" s="2" t="n"/>
      <c r="EB2199" s="2" t="n"/>
      <c r="EC2199" s="2" t="n"/>
    </row>
    <row r="2200" ht="6.75" customHeight="1" s="118">
      <c r="A2200" s="2" t="n"/>
      <c r="B2200" s="2" t="n"/>
      <c r="C2200" s="2" t="n"/>
      <c r="D2200" s="2" t="n"/>
      <c r="E2200" s="143" t="n"/>
      <c r="K2200" s="144" t="n"/>
      <c r="L2200" s="143" t="n"/>
      <c r="AT2200" s="144" t="n"/>
      <c r="AU2200" s="8" t="n"/>
      <c r="AV2200" s="7" t="n"/>
      <c r="AW2200" s="2" t="n"/>
      <c r="AX2200" s="52" t="inlineStr">
        <is>
          <t>（30×40mm）</t>
        </is>
      </c>
      <c r="BH2200" s="2" t="n"/>
      <c r="BI2200" s="8" t="n"/>
      <c r="BJ2200" s="7" t="n"/>
      <c r="BK2200" s="2" t="n"/>
      <c r="BL2200" s="2" t="n"/>
      <c r="BM2200" s="2" t="n"/>
      <c r="BN2200" s="2" t="n"/>
      <c r="BO2200" s="2" t="n"/>
      <c r="BP2200" s="143" t="n"/>
      <c r="BV2200" s="144" t="n"/>
      <c r="BW2200" s="143" t="n"/>
      <c r="CG2200" s="144" t="n"/>
      <c r="DU2200" s="144" t="n"/>
      <c r="DV2200" s="2" t="n"/>
      <c r="DW2200" s="2" t="n"/>
      <c r="DX2200" s="2" t="n"/>
      <c r="DY2200" s="2" t="n"/>
      <c r="DZ2200" s="2" t="n"/>
      <c r="EA2200" s="2" t="n"/>
      <c r="EB2200" s="2" t="n"/>
      <c r="EC2200" s="2" t="n"/>
    </row>
    <row r="2201" ht="6.75" customHeight="1" s="118">
      <c r="A2201" s="2" t="n"/>
      <c r="B2201" s="2" t="n"/>
      <c r="C2201" s="2" t="n"/>
      <c r="D2201" s="2" t="n"/>
      <c r="E2201" s="143" t="n"/>
      <c r="K2201" s="144" t="n"/>
      <c r="L2201" s="143" t="n"/>
      <c r="AT2201" s="144" t="n"/>
      <c r="AU2201" s="8" t="n"/>
      <c r="AV2201" s="7" t="n"/>
      <c r="AW2201" s="2" t="n"/>
      <c r="BH2201" s="2" t="n"/>
      <c r="BI2201" s="8" t="n"/>
      <c r="BJ2201" s="7" t="n"/>
      <c r="BK2201" s="2" t="n"/>
      <c r="BL2201" s="2" t="n"/>
      <c r="BM2201" s="2" t="n"/>
      <c r="BN2201" s="2" t="n"/>
      <c r="BO2201" s="2" t="n"/>
      <c r="BP2201" s="143" t="n"/>
      <c r="BV2201" s="144" t="n"/>
      <c r="BW2201" s="143" t="n"/>
      <c r="CG2201" s="144" t="n"/>
      <c r="DU2201" s="144" t="n"/>
      <c r="DV2201" s="2" t="n"/>
      <c r="DW2201" s="2" t="n"/>
      <c r="DX2201" s="2" t="n"/>
      <c r="DY2201" s="2" t="n"/>
      <c r="DZ2201" s="2" t="n"/>
      <c r="EA2201" s="2" t="n"/>
      <c r="EB2201" s="2" t="n"/>
      <c r="EC2201" s="2" t="n"/>
    </row>
    <row r="2202" ht="6.75" customHeight="1" s="118">
      <c r="A2202" s="2" t="n"/>
      <c r="B2202" s="2" t="n"/>
      <c r="C2202" s="2" t="n"/>
      <c r="D2202" s="2" t="n"/>
      <c r="E2202" s="143" t="n"/>
      <c r="K2202" s="144" t="n"/>
      <c r="L2202" s="143" t="n"/>
      <c r="AT2202" s="144"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43" t="n"/>
      <c r="BV2202" s="144" t="n"/>
      <c r="BW2202" s="143" t="n"/>
      <c r="CG2202" s="144" t="n"/>
      <c r="DU2202" s="144" t="n"/>
      <c r="DV2202" s="2" t="n"/>
      <c r="DW2202" s="2" t="n"/>
      <c r="DX2202" s="2" t="n"/>
      <c r="DY2202" s="2" t="n"/>
      <c r="DZ2202" s="2" t="n"/>
      <c r="EA2202" s="2" t="n"/>
      <c r="EB2202" s="2" t="n"/>
      <c r="EC2202" s="2" t="n"/>
    </row>
    <row r="2203" ht="6.75" customHeight="1" s="118">
      <c r="A2203" s="2" t="n"/>
      <c r="B2203" s="2" t="n"/>
      <c r="C2203" s="2" t="n"/>
      <c r="D2203" s="2" t="n"/>
      <c r="E2203" s="143" t="n"/>
      <c r="K2203" s="144" t="n"/>
      <c r="L2203" s="143" t="n"/>
      <c r="AT2203" s="144"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43" t="n"/>
      <c r="BV2203" s="144" t="n"/>
      <c r="BW2203" s="143" t="n"/>
      <c r="CG2203" s="144" t="n"/>
      <c r="DU2203" s="144" t="n"/>
      <c r="DV2203" s="2" t="n"/>
      <c r="DW2203" s="2" t="n"/>
      <c r="DX2203" s="2" t="n"/>
      <c r="DY2203" s="2" t="n"/>
      <c r="DZ2203" s="2" t="n"/>
      <c r="EA2203" s="2" t="n"/>
      <c r="EB2203" s="2" t="n"/>
      <c r="EC2203" s="2" t="n"/>
    </row>
    <row r="2204" ht="4.5" customHeight="1" s="118">
      <c r="A2204" s="2" t="n"/>
      <c r="B2204" s="2" t="n"/>
      <c r="C2204" s="2" t="n"/>
      <c r="D2204" s="2" t="n"/>
      <c r="E2204" s="147" t="n"/>
      <c r="F2204" s="148" t="n"/>
      <c r="G2204" s="148" t="n"/>
      <c r="H2204" s="148" t="n"/>
      <c r="I2204" s="148" t="n"/>
      <c r="J2204" s="148" t="n"/>
      <c r="K2204" s="149" t="n"/>
      <c r="L2204" s="147" t="n"/>
      <c r="M2204" s="148" t="n"/>
      <c r="N2204" s="148" t="n"/>
      <c r="O2204" s="148" t="n"/>
      <c r="P2204" s="148" t="n"/>
      <c r="Q2204" s="148" t="n"/>
      <c r="R2204" s="148" t="n"/>
      <c r="S2204" s="148" t="n"/>
      <c r="T2204" s="148" t="n"/>
      <c r="U2204" s="148" t="n"/>
      <c r="V2204" s="148" t="n"/>
      <c r="W2204" s="148" t="n"/>
      <c r="X2204" s="148" t="n"/>
      <c r="Y2204" s="148" t="n"/>
      <c r="Z2204" s="148" t="n"/>
      <c r="AA2204" s="148" t="n"/>
      <c r="AB2204" s="148" t="n"/>
      <c r="AC2204" s="148" t="n"/>
      <c r="AD2204" s="148" t="n"/>
      <c r="AE2204" s="148" t="n"/>
      <c r="AF2204" s="148" t="n"/>
      <c r="AG2204" s="148" t="n"/>
      <c r="AH2204" s="148" t="n"/>
      <c r="AI2204" s="148" t="n"/>
      <c r="AJ2204" s="148" t="n"/>
      <c r="AK2204" s="148" t="n"/>
      <c r="AL2204" s="148" t="n"/>
      <c r="AM2204" s="148" t="n"/>
      <c r="AN2204" s="148" t="n"/>
      <c r="AO2204" s="148" t="n"/>
      <c r="AP2204" s="148" t="n"/>
      <c r="AQ2204" s="148" t="n"/>
      <c r="AR2204" s="148" t="n"/>
      <c r="AS2204" s="148" t="n"/>
      <c r="AT2204" s="149"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43" t="n"/>
      <c r="BV2204" s="144" t="n"/>
      <c r="BW2204" s="143" t="n"/>
      <c r="CG2204" s="144" t="n"/>
      <c r="DU2204" s="144" t="n"/>
      <c r="DV2204" s="2" t="n"/>
      <c r="DW2204" s="2" t="n"/>
      <c r="DX2204" s="2" t="n"/>
      <c r="DY2204" s="2" t="n"/>
      <c r="DZ2204" s="2" t="n"/>
      <c r="EA2204" s="2" t="n"/>
      <c r="EB2204" s="2" t="n"/>
      <c r="EC2204" s="2" t="n"/>
    </row>
    <row r="2205" ht="6.75" customHeight="1" s="118">
      <c r="A2205" s="2" t="n"/>
      <c r="B2205" s="2" t="n"/>
      <c r="C2205" s="2" t="n"/>
      <c r="D2205" s="2" t="n"/>
      <c r="E2205" s="153" t="inlineStr">
        <is>
          <t>生年月日</t>
        </is>
      </c>
      <c r="F2205" s="140" t="n"/>
      <c r="G2205" s="140" t="n"/>
      <c r="H2205" s="140" t="n"/>
      <c r="I2205" s="140" t="n"/>
      <c r="J2205" s="140" t="n"/>
      <c r="K2205" s="141" t="n"/>
      <c r="L2205" s="155" t="inlineStr">
        <is>
          <t>昭和 ・ 平成</t>
        </is>
      </c>
      <c r="M2205" s="140" t="n"/>
      <c r="N2205" s="140" t="n"/>
      <c r="O2205" s="140" t="n"/>
      <c r="P2205" s="140" t="n"/>
      <c r="Q2205" s="140" t="n"/>
      <c r="R2205" s="140" t="n"/>
      <c r="S2205" s="140" t="n"/>
      <c r="T2205" s="140" t="n"/>
      <c r="U2205" s="140" t="n"/>
      <c r="V2205" s="156">
        <f>計算!$D$27</f>
        <v/>
      </c>
      <c r="W2205" s="140" t="n"/>
      <c r="X2205" s="157" t="inlineStr">
        <is>
          <t>年</t>
        </is>
      </c>
      <c r="Y2205" s="140" t="n"/>
      <c r="Z2205" s="158">
        <f>計算!$E$27</f>
        <v/>
      </c>
      <c r="AA2205" s="140" t="n"/>
      <c r="AB2205" s="140" t="n"/>
      <c r="AC2205" s="157" t="inlineStr">
        <is>
          <t>月</t>
        </is>
      </c>
      <c r="AD2205" s="140" t="n"/>
      <c r="AE2205" s="158">
        <f>計算!$F$27</f>
        <v/>
      </c>
      <c r="AF2205" s="140" t="n"/>
      <c r="AG2205" s="140" t="n"/>
      <c r="AH2205" s="157" t="inlineStr">
        <is>
          <t>日　生 （満</t>
        </is>
      </c>
      <c r="AI2205" s="140" t="n"/>
      <c r="AJ2205" s="140" t="n"/>
      <c r="AK2205" s="140" t="n"/>
      <c r="AL2205" s="140" t="n"/>
      <c r="AM2205" s="140" t="n"/>
      <c r="AN2205" s="140" t="n"/>
      <c r="AO2205" s="140" t="n"/>
      <c r="AP2205" s="159">
        <f>計算!$G$27</f>
        <v/>
      </c>
      <c r="AQ2205" s="140" t="n"/>
      <c r="AR2205" s="160" t="inlineStr">
        <is>
          <t>歳）</t>
        </is>
      </c>
      <c r="AS2205" s="140" t="n"/>
      <c r="AT2205" s="141"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43" t="n"/>
      <c r="BV2205" s="144" t="n"/>
      <c r="BW2205" s="143" t="n"/>
      <c r="CG2205" s="144" t="n"/>
      <c r="DU2205" s="144" t="n"/>
      <c r="DV2205" s="2" t="n"/>
      <c r="DW2205" s="2" t="n"/>
      <c r="DX2205" s="2" t="n"/>
      <c r="DY2205" s="2" t="n"/>
      <c r="DZ2205" s="2" t="n"/>
      <c r="EA2205" s="2" t="n"/>
      <c r="EB2205" s="2" t="n"/>
      <c r="EC2205" s="2" t="n"/>
    </row>
    <row r="2206" ht="6.75" customHeight="1" s="118">
      <c r="A2206" s="2" t="n"/>
      <c r="B2206" s="2" t="n"/>
      <c r="C2206" s="2" t="n"/>
      <c r="D2206" s="2" t="n"/>
      <c r="E2206" s="143" t="n"/>
      <c r="K2206" s="144" t="n"/>
      <c r="L2206" s="143" t="n"/>
      <c r="AT2206" s="144"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43" t="n"/>
      <c r="BV2206" s="144" t="n"/>
      <c r="BW2206" s="143" t="n"/>
      <c r="CG2206" s="144" t="n"/>
      <c r="DU2206" s="144" t="n"/>
      <c r="DV2206" s="2" t="n"/>
      <c r="DW2206" s="2" t="n"/>
      <c r="DX2206" s="2" t="n"/>
      <c r="DY2206" s="2" t="n"/>
      <c r="DZ2206" s="2" t="n"/>
      <c r="EA2206" s="2" t="n"/>
      <c r="EB2206" s="2" t="n"/>
      <c r="EC2206" s="2" t="n"/>
    </row>
    <row r="2207" ht="6.75" customHeight="1" s="118">
      <c r="A2207" s="2" t="n"/>
      <c r="B2207" s="2" t="n"/>
      <c r="C2207" s="2" t="n"/>
      <c r="D2207" s="2" t="n"/>
      <c r="E2207" s="143" t="n"/>
      <c r="K2207" s="144" t="n"/>
      <c r="L2207" s="143" t="n"/>
      <c r="AT2207" s="144"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43" t="n"/>
      <c r="BV2207" s="144" t="n"/>
      <c r="BW2207" s="143" t="n"/>
      <c r="CG2207" s="144" t="n"/>
      <c r="DU2207" s="144" t="n"/>
      <c r="DV2207" s="2" t="n"/>
      <c r="DW2207" s="2" t="n"/>
      <c r="DX2207" s="2" t="n"/>
      <c r="DY2207" s="2" t="n"/>
      <c r="DZ2207" s="2" t="n"/>
      <c r="EA2207" s="2" t="n"/>
      <c r="EB2207" s="2" t="n"/>
      <c r="EC2207" s="2" t="n"/>
    </row>
    <row r="2208" ht="3.75" customHeight="1" s="118">
      <c r="A2208" s="2" t="n"/>
      <c r="B2208" s="2" t="n"/>
      <c r="C2208" s="2" t="n"/>
      <c r="D2208" s="2" t="n"/>
      <c r="E2208" s="147" t="n"/>
      <c r="F2208" s="148" t="n"/>
      <c r="G2208" s="148" t="n"/>
      <c r="H2208" s="148" t="n"/>
      <c r="I2208" s="148" t="n"/>
      <c r="J2208" s="148" t="n"/>
      <c r="K2208" s="149" t="n"/>
      <c r="L2208" s="147" t="n"/>
      <c r="M2208" s="148" t="n"/>
      <c r="N2208" s="148" t="n"/>
      <c r="O2208" s="148" t="n"/>
      <c r="P2208" s="148" t="n"/>
      <c r="Q2208" s="148" t="n"/>
      <c r="R2208" s="148" t="n"/>
      <c r="S2208" s="148" t="n"/>
      <c r="T2208" s="148" t="n"/>
      <c r="U2208" s="148" t="n"/>
      <c r="X2208" s="148" t="n"/>
      <c r="Y2208" s="148" t="n"/>
      <c r="AC2208" s="148" t="n"/>
      <c r="AD2208" s="148" t="n"/>
      <c r="AH2208" s="148" t="n"/>
      <c r="AI2208" s="148" t="n"/>
      <c r="AJ2208" s="148" t="n"/>
      <c r="AK2208" s="148" t="n"/>
      <c r="AL2208" s="148" t="n"/>
      <c r="AM2208" s="148" t="n"/>
      <c r="AN2208" s="148" t="n"/>
      <c r="AO2208" s="148" t="n"/>
      <c r="AP2208" s="148" t="n"/>
      <c r="AQ2208" s="148" t="n"/>
      <c r="AR2208" s="148" t="n"/>
      <c r="AS2208" s="148" t="n"/>
      <c r="AT2208" s="149"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43" t="n"/>
      <c r="BV2208" s="144" t="n"/>
      <c r="BW2208" s="143" t="n"/>
      <c r="CG2208" s="144" t="n"/>
      <c r="DU2208" s="144" t="n"/>
      <c r="DV2208" s="2" t="n"/>
      <c r="DW2208" s="2" t="n"/>
      <c r="DX2208" s="2" t="n"/>
      <c r="DY2208" s="2" t="n"/>
      <c r="DZ2208" s="2" t="n"/>
      <c r="EA2208" s="2" t="n"/>
      <c r="EB2208" s="2" t="n"/>
      <c r="EC2208" s="2" t="n"/>
    </row>
    <row r="2209" ht="6.75" customHeight="1" s="118">
      <c r="A2209" s="2" t="n"/>
      <c r="B2209" s="2" t="n"/>
      <c r="C2209" s="2" t="n"/>
      <c r="D2209" s="2" t="n"/>
      <c r="E2209" s="161" t="inlineStr">
        <is>
          <t>ふ り が な</t>
        </is>
      </c>
      <c r="F2209" s="140" t="n"/>
      <c r="G2209" s="140" t="n"/>
      <c r="H2209" s="140" t="n"/>
      <c r="I2209" s="140" t="n"/>
      <c r="J2209" s="140" t="n"/>
      <c r="K2209" s="141" t="n"/>
      <c r="L2209" s="162">
        <f>計算!$J$27</f>
        <v/>
      </c>
      <c r="M2209" s="140" t="n"/>
      <c r="N2209" s="140" t="n"/>
      <c r="O2209" s="140" t="n"/>
      <c r="P2209" s="140" t="n"/>
      <c r="Q2209" s="140" t="n"/>
      <c r="R2209" s="140" t="n"/>
      <c r="S2209" s="140" t="n"/>
      <c r="T2209" s="140" t="n"/>
      <c r="U2209" s="140" t="n"/>
      <c r="V2209" s="140" t="n"/>
      <c r="W2209" s="140" t="n"/>
      <c r="X2209" s="140" t="n"/>
      <c r="Y2209" s="140" t="n"/>
      <c r="Z2209" s="140" t="n"/>
      <c r="AA2209" s="140" t="n"/>
      <c r="AB2209" s="140" t="n"/>
      <c r="AC2209" s="140" t="n"/>
      <c r="AD2209" s="140" t="n"/>
      <c r="AE2209" s="140" t="n"/>
      <c r="AF2209" s="140" t="n"/>
      <c r="AG2209" s="140" t="n"/>
      <c r="AH2209" s="140" t="n"/>
      <c r="AI2209" s="140" t="n"/>
      <c r="AJ2209" s="140" t="n"/>
      <c r="AK2209" s="140" t="n"/>
      <c r="AL2209" s="140" t="n"/>
      <c r="AM2209" s="140" t="n"/>
      <c r="AN2209" s="140" t="n"/>
      <c r="AO2209" s="140" t="n"/>
      <c r="AP2209" s="140" t="n"/>
      <c r="AQ2209" s="140" t="n"/>
      <c r="AR2209" s="140" t="n"/>
      <c r="AS2209" s="140" t="n"/>
      <c r="AT2209" s="140" t="n"/>
      <c r="AU2209" s="140" t="n"/>
      <c r="AV2209" s="140" t="n"/>
      <c r="AW2209" s="140" t="n"/>
      <c r="AX2209" s="140" t="n"/>
      <c r="AY2209" s="140" t="n"/>
      <c r="AZ2209" s="140" t="n"/>
      <c r="BA2209" s="140" t="n"/>
      <c r="BB2209" s="140" t="n"/>
      <c r="BC2209" s="140" t="n"/>
      <c r="BD2209" s="140" t="n"/>
      <c r="BE2209" s="140" t="n"/>
      <c r="BF2209" s="140" t="n"/>
      <c r="BG2209" s="140" t="n"/>
      <c r="BH2209" s="140" t="n"/>
      <c r="BI2209" s="141" t="n"/>
      <c r="BJ2209" s="2" t="n"/>
      <c r="BK2209" s="2" t="n"/>
      <c r="BL2209" s="2" t="n"/>
      <c r="BM2209" s="2" t="n"/>
      <c r="BN2209" s="2" t="n"/>
      <c r="BO2209" s="2" t="n"/>
      <c r="BP2209" s="143" t="n"/>
      <c r="BV2209" s="144" t="n"/>
      <c r="BW2209" s="143" t="n"/>
      <c r="CG2209" s="144" t="n"/>
      <c r="DU2209" s="144" t="n"/>
      <c r="DV2209" s="2" t="n"/>
      <c r="DW2209" s="2" t="n"/>
      <c r="DX2209" s="2" t="n"/>
      <c r="DY2209" s="2" t="n"/>
      <c r="DZ2209" s="2" t="n"/>
      <c r="EA2209" s="2" t="n"/>
      <c r="EB2209" s="2" t="n"/>
      <c r="EC2209" s="2" t="n"/>
    </row>
    <row r="2210" ht="6.75" customHeight="1" s="118">
      <c r="A2210" s="2" t="n"/>
      <c r="B2210" s="2" t="n"/>
      <c r="C2210" s="2" t="n"/>
      <c r="D2210" s="2" t="n"/>
      <c r="E2210" s="143" t="n"/>
      <c r="K2210" s="144" t="n"/>
      <c r="BI2210" s="144" t="n"/>
      <c r="BJ2210" s="2" t="n"/>
      <c r="BK2210" s="2" t="n"/>
      <c r="BL2210" s="2" t="n"/>
      <c r="BM2210" s="2" t="n"/>
      <c r="BN2210" s="2" t="n"/>
      <c r="BO2210" s="2" t="n"/>
      <c r="BP2210" s="143" t="n"/>
      <c r="BV2210" s="144" t="n"/>
      <c r="BW2210" s="143" t="n"/>
      <c r="CG2210" s="144" t="n"/>
      <c r="DU2210" s="144" t="n"/>
      <c r="DV2210" s="2" t="n"/>
      <c r="DW2210" s="2" t="n"/>
      <c r="DX2210" s="2" t="n"/>
      <c r="DY2210" s="2" t="n"/>
      <c r="DZ2210" s="2" t="n"/>
      <c r="EA2210" s="2" t="n"/>
      <c r="EB2210" s="2" t="n"/>
      <c r="EC2210" s="2" t="n"/>
    </row>
    <row r="2211" ht="6.75" customHeight="1" s="118">
      <c r="A2211" s="2" t="n"/>
      <c r="B2211" s="2" t="n"/>
      <c r="C2211" s="2" t="n"/>
      <c r="D2211" s="2" t="n"/>
      <c r="E2211" s="163" t="n"/>
      <c r="F2211" s="164" t="n"/>
      <c r="G2211" s="164" t="n"/>
      <c r="H2211" s="164" t="n"/>
      <c r="I2211" s="164" t="n"/>
      <c r="J2211" s="164" t="n"/>
      <c r="K2211" s="165" t="n"/>
      <c r="L2211" s="164" t="n"/>
      <c r="M2211" s="164" t="n"/>
      <c r="N2211" s="164" t="n"/>
      <c r="O2211" s="164" t="n"/>
      <c r="P2211" s="164" t="n"/>
      <c r="Q2211" s="164" t="n"/>
      <c r="R2211" s="164" t="n"/>
      <c r="S2211" s="164" t="n"/>
      <c r="T2211" s="164" t="n"/>
      <c r="U2211" s="164" t="n"/>
      <c r="V2211" s="164" t="n"/>
      <c r="W2211" s="164" t="n"/>
      <c r="X2211" s="164" t="n"/>
      <c r="Y2211" s="164" t="n"/>
      <c r="Z2211" s="164" t="n"/>
      <c r="AA2211" s="164" t="n"/>
      <c r="AB2211" s="164" t="n"/>
      <c r="AC2211" s="164" t="n"/>
      <c r="AD2211" s="164" t="n"/>
      <c r="AE2211" s="164" t="n"/>
      <c r="AF2211" s="164" t="n"/>
      <c r="AG2211" s="164" t="n"/>
      <c r="AH2211" s="164" t="n"/>
      <c r="AI2211" s="164" t="n"/>
      <c r="AJ2211" s="164" t="n"/>
      <c r="AK2211" s="164" t="n"/>
      <c r="AL2211" s="164" t="n"/>
      <c r="AM2211" s="164" t="n"/>
      <c r="AN2211" s="164" t="n"/>
      <c r="AO2211" s="164" t="n"/>
      <c r="AP2211" s="164" t="n"/>
      <c r="AQ2211" s="164" t="n"/>
      <c r="AR2211" s="164" t="n"/>
      <c r="AS2211" s="164" t="n"/>
      <c r="AT2211" s="164" t="n"/>
      <c r="AU2211" s="164" t="n"/>
      <c r="AV2211" s="164" t="n"/>
      <c r="AW2211" s="164" t="n"/>
      <c r="AX2211" s="164" t="n"/>
      <c r="AY2211" s="164" t="n"/>
      <c r="AZ2211" s="164" t="n"/>
      <c r="BA2211" s="164" t="n"/>
      <c r="BB2211" s="164" t="n"/>
      <c r="BC2211" s="164" t="n"/>
      <c r="BD2211" s="164" t="n"/>
      <c r="BE2211" s="164" t="n"/>
      <c r="BF2211" s="164" t="n"/>
      <c r="BG2211" s="164" t="n"/>
      <c r="BH2211" s="164" t="n"/>
      <c r="BI2211" s="165" t="n"/>
      <c r="BJ2211" s="2" t="n"/>
      <c r="BK2211" s="2" t="n"/>
      <c r="BL2211" s="2" t="n"/>
      <c r="BM2211" s="2" t="n"/>
      <c r="BN2211" s="2" t="n"/>
      <c r="BO2211" s="2" t="n"/>
      <c r="BP2211" s="143" t="n"/>
      <c r="BV2211" s="144" t="n"/>
      <c r="BW2211" s="143" t="n"/>
      <c r="CG2211" s="144" t="n"/>
      <c r="DU2211" s="144" t="n"/>
      <c r="DV2211" s="2" t="n"/>
      <c r="DW2211" s="2" t="n"/>
      <c r="DX2211" s="2" t="n"/>
      <c r="DY2211" s="2" t="n"/>
      <c r="DZ2211" s="2" t="n"/>
      <c r="EA2211" s="2" t="n"/>
      <c r="EB2211" s="2" t="n"/>
      <c r="EC2211" s="2" t="n"/>
    </row>
    <row r="2212" ht="6.75" customHeight="1" s="118">
      <c r="A2212" s="2" t="n"/>
      <c r="B2212" s="2" t="n"/>
      <c r="C2212" s="2" t="n"/>
      <c r="D2212" s="2" t="n"/>
      <c r="E2212" s="166" t="inlineStr">
        <is>
          <t>現住所</t>
        </is>
      </c>
      <c r="F2212" s="167" t="n"/>
      <c r="G2212" s="167" t="n"/>
      <c r="H2212" s="167" t="n"/>
      <c r="I2212" s="167" t="n"/>
      <c r="J2212" s="167" t="n"/>
      <c r="K2212" s="168" t="n"/>
      <c r="L2212" s="107" t="inlineStr">
        <is>
          <t>〒</t>
        </is>
      </c>
      <c r="M2212" s="167" t="n"/>
      <c r="N2212" s="167" t="n"/>
      <c r="O2212" s="167" t="n"/>
      <c r="P2212" s="169">
        <f>計算!$H$27</f>
        <v/>
      </c>
      <c r="Q2212" s="167" t="n"/>
      <c r="R2212" s="167" t="n"/>
      <c r="S2212" s="167" t="n"/>
      <c r="T2212" s="167" t="n"/>
      <c r="U2212" s="167" t="n"/>
      <c r="V2212" s="167" t="n"/>
      <c r="W2212" s="167" t="n"/>
      <c r="X2212" s="167" t="n"/>
      <c r="Y2212" s="167" t="n"/>
      <c r="Z2212" s="167" t="n"/>
      <c r="AA2212" s="167" t="n"/>
      <c r="AB2212" s="167" t="n"/>
      <c r="AC2212" s="167" t="n"/>
      <c r="AD2212" s="167" t="n"/>
      <c r="AE2212" s="167" t="n"/>
      <c r="AF2212" s="167" t="n"/>
      <c r="AG2212" s="167" t="n"/>
      <c r="AH2212" s="167" t="n"/>
      <c r="AI2212" s="167" t="n"/>
      <c r="AJ2212" s="167"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43" t="n"/>
      <c r="BV2212" s="144" t="n"/>
      <c r="BW2212" s="143" t="n"/>
      <c r="CG2212" s="144" t="n"/>
      <c r="DU2212" s="144" t="n"/>
      <c r="DV2212" s="2" t="n"/>
      <c r="DW2212" s="2" t="n"/>
      <c r="DX2212" s="2" t="n"/>
      <c r="DY2212" s="2" t="n"/>
      <c r="DZ2212" s="2" t="n"/>
      <c r="EA2212" s="2" t="n"/>
      <c r="EB2212" s="2" t="n"/>
      <c r="EC2212" s="2" t="n"/>
    </row>
    <row r="2213" ht="4.5" customHeight="1" s="118">
      <c r="A2213" s="2" t="n"/>
      <c r="B2213" s="2" t="n"/>
      <c r="C2213" s="2" t="n"/>
      <c r="D2213" s="2" t="n"/>
      <c r="E2213" s="143" t="n"/>
      <c r="K2213" s="144" t="n"/>
      <c r="L2213" s="143"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47" t="n"/>
      <c r="BQ2213" s="148" t="n"/>
      <c r="BR2213" s="148" t="n"/>
      <c r="BS2213" s="148" t="n"/>
      <c r="BT2213" s="148" t="n"/>
      <c r="BU2213" s="148" t="n"/>
      <c r="BV2213" s="149" t="n"/>
      <c r="BW2213" s="147" t="n"/>
      <c r="BX2213" s="148" t="n"/>
      <c r="BY2213" s="148" t="n"/>
      <c r="BZ2213" s="148" t="n"/>
      <c r="CA2213" s="148" t="n"/>
      <c r="CB2213" s="148" t="n"/>
      <c r="CC2213" s="148" t="n"/>
      <c r="CD2213" s="148" t="n"/>
      <c r="CE2213" s="148" t="n"/>
      <c r="CF2213" s="148" t="n"/>
      <c r="CG2213" s="149" t="n"/>
      <c r="DU2213" s="144" t="n"/>
      <c r="DV2213" s="2" t="n"/>
      <c r="DW2213" s="2" t="n"/>
      <c r="DX2213" s="2" t="n"/>
      <c r="DY2213" s="2" t="n"/>
      <c r="DZ2213" s="2" t="n"/>
      <c r="EA2213" s="2" t="n"/>
      <c r="EB2213" s="2" t="n"/>
      <c r="EC2213" s="2" t="n"/>
    </row>
    <row r="2214" ht="6.75" customHeight="1" s="118">
      <c r="A2214" s="2" t="n"/>
      <c r="B2214" s="2" t="n"/>
      <c r="C2214" s="2" t="n"/>
      <c r="D2214" s="2" t="n"/>
      <c r="E2214" s="143" t="n"/>
      <c r="K2214" s="144" t="n"/>
      <c r="L2214" s="143"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0" t="inlineStr">
        <is>
          <t>校内外の諸活動</t>
        </is>
      </c>
      <c r="BQ2214" s="140" t="n"/>
      <c r="BR2214" s="140" t="n"/>
      <c r="BS2214" s="140" t="n"/>
      <c r="BT2214" s="140" t="n"/>
      <c r="BU2214" s="140" t="n"/>
      <c r="BV2214" s="141" t="n"/>
      <c r="BW2214" s="171">
        <f>計算!$AQ$27</f>
        <v/>
      </c>
      <c r="BX2214" s="140" t="n"/>
      <c r="BY2214" s="140" t="n"/>
      <c r="BZ2214" s="140" t="n"/>
      <c r="CA2214" s="140" t="n"/>
      <c r="CB2214" s="140" t="n"/>
      <c r="CC2214" s="140" t="n"/>
      <c r="CD2214" s="140" t="n"/>
      <c r="CE2214" s="140" t="n"/>
      <c r="CF2214" s="140" t="n"/>
      <c r="CG2214" s="140" t="n"/>
      <c r="CH2214" s="140" t="n"/>
      <c r="CI2214" s="140" t="n"/>
      <c r="CJ2214" s="140" t="n"/>
      <c r="CK2214" s="140" t="n"/>
      <c r="CL2214" s="140" t="n"/>
      <c r="CM2214" s="140" t="n"/>
      <c r="CN2214" s="140" t="n"/>
      <c r="CO2214" s="140" t="n"/>
      <c r="CP2214" s="140" t="n"/>
      <c r="CQ2214" s="140" t="n"/>
      <c r="CR2214" s="140" t="n"/>
      <c r="CS2214" s="140" t="n"/>
      <c r="CT2214" s="140" t="n"/>
      <c r="CU2214" s="140" t="n"/>
      <c r="CV2214" s="140" t="n"/>
      <c r="CW2214" s="140" t="n"/>
      <c r="CX2214" s="140" t="n"/>
      <c r="CY2214" s="140" t="n"/>
      <c r="CZ2214" s="140" t="n"/>
      <c r="DA2214" s="140" t="n"/>
      <c r="DB2214" s="140" t="n"/>
      <c r="DC2214" s="140" t="n"/>
      <c r="DD2214" s="140" t="n"/>
      <c r="DE2214" s="140" t="n"/>
      <c r="DF2214" s="140" t="n"/>
      <c r="DG2214" s="140" t="n"/>
      <c r="DH2214" s="140" t="n"/>
      <c r="DI2214" s="140" t="n"/>
      <c r="DJ2214" s="140" t="n"/>
      <c r="DK2214" s="140" t="n"/>
      <c r="DL2214" s="140" t="n"/>
      <c r="DM2214" s="140" t="n"/>
      <c r="DN2214" s="140" t="n"/>
      <c r="DO2214" s="140" t="n"/>
      <c r="DP2214" s="140" t="n"/>
      <c r="DQ2214" s="140" t="n"/>
      <c r="DR2214" s="140" t="n"/>
      <c r="DS2214" s="140" t="n"/>
      <c r="DT2214" s="140" t="n"/>
      <c r="DU2214" s="141" t="n"/>
      <c r="DV2214" s="7" t="n"/>
      <c r="DW2214" s="2" t="n"/>
      <c r="DX2214" s="2" t="n"/>
      <c r="DY2214" s="2" t="n"/>
      <c r="DZ2214" s="2" t="n"/>
      <c r="EA2214" s="2" t="n"/>
      <c r="EB2214" s="2" t="n"/>
      <c r="EC2214" s="2" t="n"/>
    </row>
    <row r="2215" ht="6.75" customHeight="1" s="118">
      <c r="A2215" s="2" t="n"/>
      <c r="B2215" s="2" t="n"/>
      <c r="C2215" s="2" t="n"/>
      <c r="D2215" s="2" t="n"/>
      <c r="E2215" s="143" t="n"/>
      <c r="K2215" s="144" t="n"/>
      <c r="L2215" s="172">
        <f>計算!$I$27</f>
        <v/>
      </c>
      <c r="BI2215" s="144" t="n"/>
      <c r="BJ2215" s="2" t="n"/>
      <c r="BK2215" s="2" t="n"/>
      <c r="BL2215" s="2" t="n"/>
      <c r="BM2215" s="2" t="n"/>
      <c r="BN2215" s="2" t="n"/>
      <c r="BO2215" s="2" t="n"/>
      <c r="BP2215" s="143" t="n"/>
      <c r="BV2215" s="144" t="n"/>
      <c r="DU2215" s="144" t="n"/>
      <c r="DV2215" s="7" t="n"/>
      <c r="DW2215" s="2" t="n"/>
      <c r="DX2215" s="2" t="n"/>
      <c r="DY2215" s="2" t="n"/>
      <c r="DZ2215" s="2" t="n"/>
      <c r="EA2215" s="2" t="n"/>
      <c r="EB2215" s="2" t="n"/>
      <c r="EC2215" s="2" t="n"/>
    </row>
    <row r="2216" ht="6.75" customHeight="1" s="118">
      <c r="A2216" s="2" t="n"/>
      <c r="B2216" s="2" t="n"/>
      <c r="C2216" s="2" t="n"/>
      <c r="D2216" s="2" t="n"/>
      <c r="E2216" s="143" t="n"/>
      <c r="K2216" s="144" t="n"/>
      <c r="L2216" s="143" t="n"/>
      <c r="BI2216" s="144" t="n"/>
      <c r="BJ2216" s="2" t="n"/>
      <c r="BK2216" s="2" t="n"/>
      <c r="BL2216" s="2" t="n"/>
      <c r="BM2216" s="2" t="n"/>
      <c r="BN2216" s="2" t="n"/>
      <c r="BO2216" s="2" t="n"/>
      <c r="BP2216" s="143" t="n"/>
      <c r="BV2216" s="144" t="n"/>
      <c r="DU2216" s="144" t="n"/>
      <c r="DV2216" s="7" t="n"/>
      <c r="DW2216" s="2" t="n"/>
      <c r="DX2216" s="2" t="n"/>
      <c r="DY2216" s="2" t="n"/>
      <c r="DZ2216" s="2" t="n"/>
      <c r="EA2216" s="2" t="n"/>
      <c r="EB2216" s="2" t="n"/>
      <c r="EC2216" s="2" t="n"/>
    </row>
    <row r="2217" ht="6.75" customHeight="1" s="118">
      <c r="A2217" s="2" t="n"/>
      <c r="B2217" s="2" t="n"/>
      <c r="C2217" s="2" t="n"/>
      <c r="D2217" s="2" t="n"/>
      <c r="E2217" s="147" t="n"/>
      <c r="F2217" s="148" t="n"/>
      <c r="G2217" s="148" t="n"/>
      <c r="H2217" s="148" t="n"/>
      <c r="I2217" s="148" t="n"/>
      <c r="J2217" s="148" t="n"/>
      <c r="K2217" s="149" t="n"/>
      <c r="L2217" s="147" t="n"/>
      <c r="M2217" s="148" t="n"/>
      <c r="N2217" s="148" t="n"/>
      <c r="O2217" s="148" t="n"/>
      <c r="P2217" s="148" t="n"/>
      <c r="Q2217" s="148" t="n"/>
      <c r="R2217" s="148" t="n"/>
      <c r="S2217" s="148" t="n"/>
      <c r="T2217" s="148" t="n"/>
      <c r="U2217" s="148" t="n"/>
      <c r="V2217" s="148" t="n"/>
      <c r="W2217" s="148" t="n"/>
      <c r="X2217" s="148" t="n"/>
      <c r="Y2217" s="148" t="n"/>
      <c r="Z2217" s="148" t="n"/>
      <c r="AA2217" s="148" t="n"/>
      <c r="AB2217" s="148" t="n"/>
      <c r="AC2217" s="148" t="n"/>
      <c r="AD2217" s="148" t="n"/>
      <c r="AE2217" s="148" t="n"/>
      <c r="AF2217" s="148" t="n"/>
      <c r="AG2217" s="148" t="n"/>
      <c r="AH2217" s="148" t="n"/>
      <c r="AI2217" s="148" t="n"/>
      <c r="AJ2217" s="148" t="n"/>
      <c r="AK2217" s="148" t="n"/>
      <c r="AL2217" s="148" t="n"/>
      <c r="AM2217" s="148" t="n"/>
      <c r="AN2217" s="148" t="n"/>
      <c r="AO2217" s="148" t="n"/>
      <c r="AP2217" s="148" t="n"/>
      <c r="AQ2217" s="148" t="n"/>
      <c r="AR2217" s="148" t="n"/>
      <c r="AS2217" s="148" t="n"/>
      <c r="AT2217" s="148" t="n"/>
      <c r="AU2217" s="148" t="n"/>
      <c r="AV2217" s="148" t="n"/>
      <c r="AW2217" s="148" t="n"/>
      <c r="AX2217" s="148" t="n"/>
      <c r="AY2217" s="148" t="n"/>
      <c r="AZ2217" s="148" t="n"/>
      <c r="BA2217" s="148" t="n"/>
      <c r="BB2217" s="148" t="n"/>
      <c r="BC2217" s="148" t="n"/>
      <c r="BD2217" s="148" t="n"/>
      <c r="BE2217" s="148" t="n"/>
      <c r="BF2217" s="148" t="n"/>
      <c r="BG2217" s="148" t="n"/>
      <c r="BH2217" s="148" t="n"/>
      <c r="BI2217" s="149" t="n"/>
      <c r="BJ2217" s="2" t="n"/>
      <c r="BK2217" s="2" t="n"/>
      <c r="BL2217" s="2" t="n"/>
      <c r="BM2217" s="2" t="n"/>
      <c r="BN2217" s="2" t="n"/>
      <c r="BO2217" s="2" t="n"/>
      <c r="BP2217" s="143" t="n"/>
      <c r="BV2217" s="144" t="n"/>
      <c r="DU2217" s="144" t="n"/>
      <c r="DV2217" s="7" t="n"/>
      <c r="DW2217" s="2" t="n"/>
      <c r="DX2217" s="2" t="n"/>
      <c r="DY2217" s="2" t="n"/>
      <c r="DZ2217" s="2" t="n"/>
      <c r="EA2217" s="2" t="n"/>
      <c r="EB2217" s="2" t="n"/>
      <c r="EC2217" s="2" t="n"/>
    </row>
    <row r="2218" ht="6.75" customHeight="1" s="118">
      <c r="A2218" s="2" t="n"/>
      <c r="B2218" s="2" t="n"/>
      <c r="C2218" s="2" t="n"/>
      <c r="D2218" s="2" t="n"/>
      <c r="E2218" s="161" t="inlineStr">
        <is>
          <t>ふ り が な</t>
        </is>
      </c>
      <c r="F2218" s="140" t="n"/>
      <c r="G2218" s="140" t="n"/>
      <c r="H2218" s="140" t="n"/>
      <c r="I2218" s="140" t="n"/>
      <c r="J2218" s="140" t="n"/>
      <c r="K2218" s="141" t="n"/>
      <c r="L2218" s="162">
        <f>計算!$M$27</f>
        <v/>
      </c>
      <c r="M2218" s="140" t="n"/>
      <c r="N2218" s="140" t="n"/>
      <c r="O2218" s="140" t="n"/>
      <c r="P2218" s="140" t="n"/>
      <c r="Q2218" s="140" t="n"/>
      <c r="R2218" s="140" t="n"/>
      <c r="S2218" s="140" t="n"/>
      <c r="T2218" s="140" t="n"/>
      <c r="U2218" s="140" t="n"/>
      <c r="V2218" s="140" t="n"/>
      <c r="W2218" s="140" t="n"/>
      <c r="X2218" s="140" t="n"/>
      <c r="Y2218" s="140" t="n"/>
      <c r="Z2218" s="140" t="n"/>
      <c r="AA2218" s="140" t="n"/>
      <c r="AB2218" s="140" t="n"/>
      <c r="AC2218" s="140" t="n"/>
      <c r="AD2218" s="140" t="n"/>
      <c r="AE2218" s="140" t="n"/>
      <c r="AF2218" s="140" t="n"/>
      <c r="AG2218" s="140" t="n"/>
      <c r="AH2218" s="140" t="n"/>
      <c r="AI2218" s="140" t="n"/>
      <c r="AJ2218" s="140" t="n"/>
      <c r="AK2218" s="140" t="n"/>
      <c r="AL2218" s="140" t="n"/>
      <c r="AM2218" s="140" t="n"/>
      <c r="AN2218" s="140" t="n"/>
      <c r="AO2218" s="140" t="n"/>
      <c r="AP2218" s="140" t="n"/>
      <c r="AQ2218" s="140" t="n"/>
      <c r="AR2218" s="140" t="n"/>
      <c r="AS2218" s="140" t="n"/>
      <c r="AT2218" s="140" t="n"/>
      <c r="AU2218" s="140" t="n"/>
      <c r="AV2218" s="140" t="n"/>
      <c r="AW2218" s="140" t="n"/>
      <c r="AX2218" s="140" t="n"/>
      <c r="AY2218" s="140" t="n"/>
      <c r="AZ2218" s="140" t="n"/>
      <c r="BA2218" s="140" t="n"/>
      <c r="BB2218" s="140" t="n"/>
      <c r="BC2218" s="140" t="n"/>
      <c r="BD2218" s="140" t="n"/>
      <c r="BE2218" s="140" t="n"/>
      <c r="BF2218" s="140" t="n"/>
      <c r="BG2218" s="140" t="n"/>
      <c r="BH2218" s="140" t="n"/>
      <c r="BI2218" s="141" t="n"/>
      <c r="BJ2218" s="2" t="n"/>
      <c r="BK2218" s="2" t="n"/>
      <c r="BL2218" s="2" t="n"/>
      <c r="BM2218" s="2" t="n"/>
      <c r="BN2218" s="2" t="n"/>
      <c r="BO2218" s="2" t="n"/>
      <c r="BP2218" s="143" t="n"/>
      <c r="BV2218" s="144" t="n"/>
      <c r="DU2218" s="144" t="n"/>
      <c r="DV2218" s="7" t="n"/>
      <c r="DW2218" s="2" t="n"/>
      <c r="DX2218" s="2" t="n"/>
      <c r="DY2218" s="2" t="n"/>
      <c r="DZ2218" s="2" t="n"/>
      <c r="EA2218" s="2" t="n"/>
      <c r="EB2218" s="2" t="n"/>
      <c r="EC2218" s="2" t="n"/>
    </row>
    <row r="2219" ht="6.75" customHeight="1" s="118">
      <c r="A2219" s="2" t="n"/>
      <c r="B2219" s="2" t="n"/>
      <c r="C2219" s="2" t="n"/>
      <c r="D2219" s="2" t="n"/>
      <c r="E2219" s="143" t="n"/>
      <c r="K2219" s="144" t="n"/>
      <c r="BI2219" s="144" t="n"/>
      <c r="BJ2219" s="2" t="n"/>
      <c r="BK2219" s="2" t="n"/>
      <c r="BL2219" s="2" t="n"/>
      <c r="BM2219" s="2" t="n"/>
      <c r="BN2219" s="2" t="n"/>
      <c r="BO2219" s="2" t="n"/>
      <c r="BP2219" s="143" t="n"/>
      <c r="BV2219" s="144" t="n"/>
      <c r="DU2219" s="144" t="n"/>
      <c r="DV2219" s="7" t="n"/>
      <c r="DW2219" s="2" t="n"/>
      <c r="DX2219" s="2" t="n"/>
      <c r="DY2219" s="2" t="n"/>
      <c r="DZ2219" s="2" t="n"/>
      <c r="EA2219" s="2" t="n"/>
      <c r="EB2219" s="2" t="n"/>
      <c r="EC2219" s="2" t="n"/>
    </row>
    <row r="2220" ht="6.75" customHeight="1" s="118">
      <c r="A2220" s="2" t="n"/>
      <c r="B2220" s="2" t="n"/>
      <c r="C2220" s="2" t="n"/>
      <c r="D2220" s="2" t="n"/>
      <c r="E2220" s="163" t="n"/>
      <c r="F2220" s="164" t="n"/>
      <c r="G2220" s="164" t="n"/>
      <c r="H2220" s="164" t="n"/>
      <c r="I2220" s="164" t="n"/>
      <c r="J2220" s="164" t="n"/>
      <c r="K2220" s="165" t="n"/>
      <c r="L2220" s="164" t="n"/>
      <c r="M2220" s="164" t="n"/>
      <c r="N2220" s="164" t="n"/>
      <c r="O2220" s="164" t="n"/>
      <c r="P2220" s="164" t="n"/>
      <c r="Q2220" s="164" t="n"/>
      <c r="R2220" s="164" t="n"/>
      <c r="S2220" s="164" t="n"/>
      <c r="T2220" s="164" t="n"/>
      <c r="U2220" s="164" t="n"/>
      <c r="V2220" s="164" t="n"/>
      <c r="W2220" s="164" t="n"/>
      <c r="X2220" s="164" t="n"/>
      <c r="Y2220" s="164" t="n"/>
      <c r="Z2220" s="164" t="n"/>
      <c r="AA2220" s="164" t="n"/>
      <c r="AB2220" s="164" t="n"/>
      <c r="AC2220" s="164" t="n"/>
      <c r="AD2220" s="164" t="n"/>
      <c r="AE2220" s="164" t="n"/>
      <c r="AF2220" s="164" t="n"/>
      <c r="AG2220" s="164" t="n"/>
      <c r="AH2220" s="164" t="n"/>
      <c r="AI2220" s="164" t="n"/>
      <c r="AJ2220" s="164" t="n"/>
      <c r="AK2220" s="164" t="n"/>
      <c r="AL2220" s="164" t="n"/>
      <c r="AM2220" s="164" t="n"/>
      <c r="AN2220" s="164" t="n"/>
      <c r="AO2220" s="164" t="n"/>
      <c r="AP2220" s="164" t="n"/>
      <c r="AQ2220" s="164" t="n"/>
      <c r="AR2220" s="164" t="n"/>
      <c r="AS2220" s="164" t="n"/>
      <c r="AT2220" s="164" t="n"/>
      <c r="AU2220" s="164" t="n"/>
      <c r="AV2220" s="164" t="n"/>
      <c r="AW2220" s="164" t="n"/>
      <c r="AX2220" s="164" t="n"/>
      <c r="AY2220" s="164" t="n"/>
      <c r="AZ2220" s="164" t="n"/>
      <c r="BA2220" s="164" t="n"/>
      <c r="BB2220" s="164" t="n"/>
      <c r="BC2220" s="164" t="n"/>
      <c r="BD2220" s="164" t="n"/>
      <c r="BE2220" s="164" t="n"/>
      <c r="BF2220" s="164" t="n"/>
      <c r="BG2220" s="164" t="n"/>
      <c r="BH2220" s="164" t="n"/>
      <c r="BI2220" s="165" t="n"/>
      <c r="BJ2220" s="2" t="n"/>
      <c r="BK2220" s="2" t="n"/>
      <c r="BL2220" s="2" t="n"/>
      <c r="BM2220" s="2" t="n"/>
      <c r="BN2220" s="2" t="n"/>
      <c r="BO2220" s="2" t="n"/>
      <c r="BP2220" s="143" t="n"/>
      <c r="BV2220" s="144" t="n"/>
      <c r="DU2220" s="144" t="n"/>
      <c r="DV2220" s="7" t="n"/>
      <c r="DW2220" s="2" t="n"/>
      <c r="DX2220" s="2" t="n"/>
      <c r="DY2220" s="2" t="n"/>
      <c r="DZ2220" s="2" t="n"/>
      <c r="EA2220" s="2" t="n"/>
      <c r="EB2220" s="2" t="n"/>
      <c r="EC2220" s="2" t="n"/>
    </row>
    <row r="2221" ht="6.75" customHeight="1" s="118">
      <c r="A2221" s="2" t="n"/>
      <c r="B2221" s="2" t="n"/>
      <c r="C2221" s="2" t="n"/>
      <c r="D2221" s="2" t="n"/>
      <c r="E2221" s="166" t="inlineStr">
        <is>
          <t>連絡先</t>
        </is>
      </c>
      <c r="F2221" s="167" t="n"/>
      <c r="G2221" s="167" t="n"/>
      <c r="H2221" s="167" t="n"/>
      <c r="I2221" s="167" t="n"/>
      <c r="J2221" s="167" t="n"/>
      <c r="K2221" s="168" t="n"/>
      <c r="L2221" s="107" t="inlineStr">
        <is>
          <t>〒</t>
        </is>
      </c>
      <c r="M2221" s="167" t="n"/>
      <c r="N2221" s="167" t="n"/>
      <c r="O2221" s="167" t="n"/>
      <c r="P2221" s="173">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43" t="n"/>
      <c r="BV2221" s="144" t="n"/>
      <c r="DU2221" s="144" t="n"/>
      <c r="DV2221" s="7" t="n"/>
      <c r="DW2221" s="2" t="n"/>
      <c r="DX2221" s="2" t="n"/>
      <c r="DY2221" s="2" t="n"/>
      <c r="DZ2221" s="2" t="n"/>
      <c r="EA2221" s="2" t="n"/>
      <c r="EB2221" s="2" t="n"/>
      <c r="EC2221" s="2" t="n"/>
    </row>
    <row r="2222" ht="6.75" customHeight="1" s="118">
      <c r="A2222" s="2" t="n"/>
      <c r="B2222" s="2" t="n"/>
      <c r="C2222" s="2" t="n"/>
      <c r="D2222" s="2" t="n"/>
      <c r="E2222" s="143" t="n"/>
      <c r="K2222" s="144" t="n"/>
      <c r="L2222" s="143"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43" t="n"/>
      <c r="BV2222" s="144" t="n"/>
      <c r="DU2222" s="144" t="n"/>
      <c r="DV2222" s="7" t="n"/>
      <c r="DW2222" s="2" t="n"/>
      <c r="DX2222" s="2" t="n"/>
      <c r="DY2222" s="2" t="n"/>
      <c r="DZ2222" s="2" t="n"/>
      <c r="EA2222" s="2" t="n"/>
      <c r="EB2222" s="2" t="n"/>
      <c r="EC2222" s="2" t="n"/>
    </row>
    <row r="2223" ht="6.75" customHeight="1" s="118">
      <c r="A2223" s="2" t="n"/>
      <c r="B2223" s="2" t="n"/>
      <c r="C2223" s="2" t="n"/>
      <c r="D2223" s="2" t="n"/>
      <c r="E2223" s="143" t="n"/>
      <c r="K2223" s="144" t="n"/>
      <c r="L2223" s="143"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43" t="n"/>
      <c r="BV2223" s="144" t="n"/>
      <c r="DU2223" s="144" t="n"/>
      <c r="DV2223" s="7" t="n"/>
      <c r="DW2223" s="2" t="n"/>
      <c r="DX2223" s="2" t="n"/>
      <c r="DY2223" s="2" t="n"/>
      <c r="DZ2223" s="2" t="n"/>
      <c r="EA2223" s="2" t="n"/>
      <c r="EB2223" s="2" t="n"/>
      <c r="EC2223" s="2" t="n"/>
    </row>
    <row r="2224" ht="6.75" customHeight="1" s="118">
      <c r="A2224" s="2" t="n"/>
      <c r="B2224" s="2" t="n"/>
      <c r="C2224" s="2" t="n"/>
      <c r="D2224" s="2" t="n"/>
      <c r="E2224" s="143" t="n"/>
      <c r="K2224" s="144" t="n"/>
      <c r="L2224" s="174">
        <f>計算!$L$27</f>
        <v/>
      </c>
      <c r="BI2224" s="144" t="n"/>
      <c r="BJ2224" s="2" t="n"/>
      <c r="BK2224" s="2" t="n"/>
      <c r="BL2224" s="2" t="n"/>
      <c r="BM2224" s="2" t="n"/>
      <c r="BN2224" s="2" t="n"/>
      <c r="BO2224" s="2" t="n"/>
      <c r="BP2224" s="143" t="n"/>
      <c r="BV2224" s="144" t="n"/>
      <c r="DU2224" s="144" t="n"/>
      <c r="DV2224" s="7" t="n"/>
      <c r="DW2224" s="2" t="n"/>
      <c r="DX2224" s="2" t="n"/>
      <c r="DY2224" s="2" t="n"/>
      <c r="DZ2224" s="2" t="n"/>
      <c r="EA2224" s="2" t="n"/>
      <c r="EB2224" s="2" t="n"/>
      <c r="EC2224" s="2" t="n"/>
    </row>
    <row r="2225" ht="6.75" customHeight="1" s="118">
      <c r="A2225" s="2" t="n"/>
      <c r="B2225" s="2" t="n"/>
      <c r="C2225" s="2" t="n"/>
      <c r="D2225" s="2" t="n"/>
      <c r="E2225" s="147" t="n"/>
      <c r="F2225" s="148" t="n"/>
      <c r="G2225" s="148" t="n"/>
      <c r="H2225" s="148" t="n"/>
      <c r="I2225" s="148" t="n"/>
      <c r="J2225" s="148" t="n"/>
      <c r="K2225" s="149" t="n"/>
      <c r="L2225" s="148" t="n"/>
      <c r="M2225" s="148" t="n"/>
      <c r="N2225" s="148" t="n"/>
      <c r="O2225" s="148" t="n"/>
      <c r="P2225" s="148" t="n"/>
      <c r="Q2225" s="148" t="n"/>
      <c r="R2225" s="148" t="n"/>
      <c r="S2225" s="148" t="n"/>
      <c r="T2225" s="148" t="n"/>
      <c r="U2225" s="148" t="n"/>
      <c r="V2225" s="148" t="n"/>
      <c r="W2225" s="148" t="n"/>
      <c r="X2225" s="148" t="n"/>
      <c r="Y2225" s="148" t="n"/>
      <c r="Z2225" s="148" t="n"/>
      <c r="AA2225" s="148" t="n"/>
      <c r="AB2225" s="148" t="n"/>
      <c r="AC2225" s="148" t="n"/>
      <c r="AD2225" s="148" t="n"/>
      <c r="AE2225" s="148" t="n"/>
      <c r="AF2225" s="148" t="n"/>
      <c r="AG2225" s="148" t="n"/>
      <c r="AH2225" s="148" t="n"/>
      <c r="AI2225" s="148" t="n"/>
      <c r="AJ2225" s="148" t="n"/>
      <c r="AK2225" s="148" t="n"/>
      <c r="AL2225" s="148" t="n"/>
      <c r="AM2225" s="148" t="n"/>
      <c r="AN2225" s="148" t="n"/>
      <c r="AO2225" s="148" t="n"/>
      <c r="AP2225" s="148" t="n"/>
      <c r="AQ2225" s="148" t="n"/>
      <c r="AR2225" s="148" t="n"/>
      <c r="AS2225" s="148" t="n"/>
      <c r="AT2225" s="148" t="n"/>
      <c r="AU2225" s="148" t="n"/>
      <c r="AV2225" s="148" t="n"/>
      <c r="AW2225" s="148" t="n"/>
      <c r="AX2225" s="148" t="n"/>
      <c r="AY2225" s="148" t="n"/>
      <c r="AZ2225" s="148" t="n"/>
      <c r="BA2225" s="148" t="n"/>
      <c r="BB2225" s="148" t="n"/>
      <c r="BC2225" s="148" t="n"/>
      <c r="BD2225" s="148" t="n"/>
      <c r="BE2225" s="148" t="n"/>
      <c r="BF2225" s="148" t="n"/>
      <c r="BG2225" s="148" t="n"/>
      <c r="BH2225" s="148" t="n"/>
      <c r="BI2225" s="149" t="n"/>
      <c r="BJ2225" s="2" t="n"/>
      <c r="BK2225" s="2" t="n"/>
      <c r="BL2225" s="2" t="n"/>
      <c r="BM2225" s="2" t="n"/>
      <c r="BN2225" s="2" t="n"/>
      <c r="BO2225" s="2" t="n"/>
      <c r="BP2225" s="143" t="n"/>
      <c r="BV2225" s="144" t="n"/>
      <c r="DU2225" s="144"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43" t="n"/>
      <c r="BV2226" s="144" t="n"/>
      <c r="DU2226" s="144"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43" t="n"/>
      <c r="BV2227" s="144" t="n"/>
      <c r="DU2227" s="144"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43" t="n"/>
      <c r="BV2228" s="144" t="n"/>
      <c r="DU2228" s="144"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43" t="n"/>
      <c r="BV2229" s="144" t="n"/>
      <c r="DU2229" s="144"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43" t="n"/>
      <c r="BV2230" s="144" t="n"/>
      <c r="DU2230" s="144"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75" t="n"/>
      <c r="BQ2231" s="140" t="n"/>
      <c r="BR2231" s="176" t="n"/>
      <c r="BS2231" s="140" t="n"/>
      <c r="BT2231" s="140" t="n"/>
      <c r="BU2231" s="28" t="n"/>
      <c r="BV2231" s="29" t="n"/>
      <c r="BW2231" s="177">
        <f>計算!$AR$27</f>
        <v/>
      </c>
      <c r="BX2231" s="140" t="n"/>
      <c r="BY2231" s="140" t="n"/>
      <c r="BZ2231" s="140" t="n"/>
      <c r="CA2231" s="140" t="n"/>
      <c r="CB2231" s="140" t="n"/>
      <c r="CC2231" s="140" t="n"/>
      <c r="CD2231" s="140" t="n"/>
      <c r="CE2231" s="140" t="n"/>
      <c r="CF2231" s="140" t="n"/>
      <c r="CG2231" s="140" t="n"/>
      <c r="CH2231" s="140" t="n"/>
      <c r="CI2231" s="140" t="n"/>
      <c r="CJ2231" s="140" t="n"/>
      <c r="CK2231" s="140" t="n"/>
      <c r="CL2231" s="140" t="n"/>
      <c r="CM2231" s="140" t="n"/>
      <c r="CN2231" s="140" t="n"/>
      <c r="CO2231" s="140" t="n"/>
      <c r="CP2231" s="140" t="n"/>
      <c r="CQ2231" s="140" t="n"/>
      <c r="CR2231" s="140" t="n"/>
      <c r="CS2231" s="140" t="n"/>
      <c r="CT2231" s="140" t="n"/>
      <c r="CU2231" s="140" t="n"/>
      <c r="CV2231" s="140" t="n"/>
      <c r="CW2231" s="140" t="n"/>
      <c r="CX2231" s="140" t="n"/>
      <c r="CY2231" s="140" t="n"/>
      <c r="CZ2231" s="140" t="n"/>
      <c r="DA2231" s="140" t="n"/>
      <c r="DB2231" s="140" t="n"/>
      <c r="DC2231" s="140" t="n"/>
      <c r="DD2231" s="140" t="n"/>
      <c r="DE2231" s="140" t="n"/>
      <c r="DF2231" s="140" t="n"/>
      <c r="DG2231" s="140" t="n"/>
      <c r="DH2231" s="140" t="n"/>
      <c r="DI2231" s="140" t="n"/>
      <c r="DJ2231" s="140" t="n"/>
      <c r="DK2231" s="140" t="n"/>
      <c r="DL2231" s="140" t="n"/>
      <c r="DM2231" s="140" t="n"/>
      <c r="DN2231" s="140" t="n"/>
      <c r="DO2231" s="140" t="n"/>
      <c r="DP2231" s="140" t="n"/>
      <c r="DQ2231" s="140" t="n"/>
      <c r="DR2231" s="140" t="n"/>
      <c r="DS2231" s="140" t="n"/>
      <c r="DT2231" s="140" t="n"/>
      <c r="DU2231" s="141"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43" t="n"/>
      <c r="BU2232" s="31" t="n"/>
      <c r="BV2232" s="32" t="n"/>
      <c r="DU2232" s="144"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43" t="n"/>
      <c r="BU2233" s="72" t="n"/>
      <c r="BV2233" s="144" t="n"/>
      <c r="DU2233" s="144"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43" t="n"/>
      <c r="BV2234" s="144" t="n"/>
      <c r="DU2234" s="144"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43" t="n"/>
      <c r="BV2235" s="144" t="n"/>
      <c r="DU2235" s="144"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43" t="n"/>
      <c r="BV2236" s="144" t="n"/>
      <c r="DU2236" s="144" t="n"/>
      <c r="DV2236" s="7" t="n"/>
      <c r="DW2236" s="2" t="n"/>
      <c r="DX2236" s="2" t="n"/>
      <c r="DY2236" s="2" t="n"/>
      <c r="DZ2236" s="2" t="n"/>
      <c r="EA2236" s="2" t="n"/>
      <c r="EB2236" s="2" t="n"/>
      <c r="EC2236" s="2" t="n"/>
    </row>
    <row r="2237" ht="6.75" customHeight="1" s="118">
      <c r="A2237" s="2" t="n"/>
      <c r="B2237" s="2" t="n"/>
      <c r="C2237" s="2" t="n"/>
      <c r="D2237" s="2" t="n"/>
      <c r="E2237" s="178" t="inlineStr">
        <is>
          <t>在籍校</t>
        </is>
      </c>
      <c r="F2237" s="140" t="n"/>
      <c r="G2237" s="140" t="n"/>
      <c r="H2237" s="140" t="n"/>
      <c r="I2237" s="140" t="n"/>
      <c r="J2237" s="140" t="n"/>
      <c r="K2237" s="141"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0" t="n"/>
      <c r="AY2237" s="140" t="n"/>
      <c r="AZ2237" s="140" t="n"/>
      <c r="BA2237" s="140" t="n"/>
      <c r="BB2237" s="140" t="n"/>
      <c r="BC2237" s="140" t="n"/>
      <c r="BD2237" s="140" t="n"/>
      <c r="BE2237" s="140" t="n"/>
      <c r="BF2237" s="140" t="n"/>
      <c r="BG2237" s="140" t="n"/>
      <c r="BH2237" s="140" t="n"/>
      <c r="BI2237" s="141" t="n"/>
      <c r="BJ2237" s="2" t="n"/>
      <c r="BK2237" s="2" t="n"/>
      <c r="BL2237" s="2" t="n"/>
      <c r="BM2237" s="2" t="n"/>
      <c r="BN2237" s="2" t="n"/>
      <c r="BO2237" s="2" t="n"/>
      <c r="BP2237" s="143" t="n"/>
      <c r="BV2237" s="144" t="n"/>
      <c r="DU2237" s="144" t="n"/>
      <c r="DV2237" s="2" t="n"/>
      <c r="DW2237" s="2" t="n"/>
      <c r="DX2237" s="2" t="n"/>
      <c r="DY2237" s="2" t="n"/>
      <c r="DZ2237" s="2" t="n"/>
      <c r="EA2237" s="2" t="n"/>
      <c r="EB2237" s="2" t="n"/>
      <c r="EC2237" s="2" t="n"/>
    </row>
    <row r="2238" ht="6.75" customHeight="1" s="118">
      <c r="A2238" s="2" t="n"/>
      <c r="B2238" s="2" t="n"/>
      <c r="C2238" s="2" t="n"/>
      <c r="D2238" s="2" t="n"/>
      <c r="E2238" s="143" t="n"/>
      <c r="K2238" s="144" t="n"/>
      <c r="L2238" s="36" t="n"/>
      <c r="M2238" s="19" t="n"/>
      <c r="N2238" s="19" t="n"/>
      <c r="O2238" s="19" t="n"/>
      <c r="P2238" s="19" t="n"/>
      <c r="Q2238" s="19" t="n"/>
      <c r="R2238" s="19" t="n"/>
      <c r="S2238" s="19" t="n"/>
      <c r="T2238" s="19" t="n"/>
      <c r="U2238" s="19" t="n"/>
      <c r="V2238" s="19" t="n"/>
      <c r="W2238" s="19" t="n"/>
      <c r="X2238" s="37" t="n"/>
      <c r="Y2238" s="179">
        <f>計算!$N$27</f>
        <v/>
      </c>
      <c r="BI2238" s="144" t="n"/>
      <c r="BJ2238" s="2" t="n"/>
      <c r="BK2238" s="2" t="n"/>
      <c r="BL2238" s="2" t="n"/>
      <c r="BM2238" s="2" t="n"/>
      <c r="BN2238" s="2" t="n"/>
      <c r="BO2238" s="2" t="n"/>
      <c r="BP2238" s="143" t="n"/>
      <c r="BV2238" s="144" t="n"/>
      <c r="DU2238" s="144" t="n"/>
      <c r="DV2238" s="2" t="n"/>
      <c r="DW2238" s="2" t="n"/>
      <c r="DX2238" s="2" t="n"/>
      <c r="DY2238" s="2" t="n"/>
      <c r="DZ2238" s="2" t="n"/>
      <c r="EA2238" s="2" t="n"/>
      <c r="EB2238" s="2" t="n"/>
      <c r="EC2238" s="2" t="n"/>
    </row>
    <row r="2239" ht="6.75" customHeight="1" s="118">
      <c r="A2239" s="2" t="n"/>
      <c r="B2239" s="2" t="n"/>
      <c r="C2239" s="2" t="n"/>
      <c r="D2239" s="2" t="n"/>
      <c r="E2239" s="143" t="n"/>
      <c r="K2239" s="144" t="n"/>
      <c r="L2239" s="36" t="n"/>
      <c r="M2239" s="19" t="n"/>
      <c r="N2239" s="19" t="n"/>
      <c r="O2239" s="19" t="n"/>
      <c r="P2239" s="180">
        <f>IF(計算!$B$27="","",設定!$B$6)&amp;""</f>
        <v/>
      </c>
      <c r="S2239" s="11" t="n"/>
      <c r="T2239" s="11" t="n"/>
      <c r="U2239" s="181">
        <f>IF(計算!$B$27="","",設定!$B$7)&amp;""</f>
        <v/>
      </c>
      <c r="W2239" s="11" t="n"/>
      <c r="X2239" s="12" t="n"/>
      <c r="Y2239" s="143" t="n"/>
      <c r="BI2239" s="144" t="n"/>
      <c r="BJ2239" s="2" t="n"/>
      <c r="BK2239" s="2" t="n"/>
      <c r="BL2239" s="2" t="n"/>
      <c r="BM2239" s="2" t="n"/>
      <c r="BN2239" s="2" t="n"/>
      <c r="BO2239" s="2" t="n"/>
      <c r="BP2239" s="143" t="n"/>
      <c r="BV2239" s="144" t="n"/>
      <c r="DU2239" s="144" t="n"/>
      <c r="DV2239" s="2" t="n"/>
      <c r="DW2239" s="2" t="n"/>
      <c r="DX2239" s="2" t="n"/>
      <c r="DY2239" s="2" t="n"/>
      <c r="DZ2239" s="2" t="n"/>
      <c r="EA2239" s="2" t="n"/>
      <c r="EB2239" s="2" t="n"/>
      <c r="EC2239" s="2" t="n"/>
    </row>
    <row r="2240" ht="6.75" customHeight="1" s="118">
      <c r="A2240" s="2" t="n"/>
      <c r="B2240" s="2" t="n"/>
      <c r="C2240" s="2" t="n"/>
      <c r="D2240" s="2" t="n"/>
      <c r="E2240" s="143" t="n"/>
      <c r="K2240" s="144" t="n"/>
      <c r="L2240" s="92" t="inlineStr">
        <is>
          <t>令和</t>
        </is>
      </c>
      <c r="S2240" s="52" t="inlineStr">
        <is>
          <t>年</t>
        </is>
      </c>
      <c r="W2240" s="53" t="inlineStr">
        <is>
          <t>月</t>
        </is>
      </c>
      <c r="X2240" s="144" t="n"/>
      <c r="Y2240" s="143" t="n"/>
      <c r="BI2240" s="144" t="n"/>
      <c r="BJ2240" s="2" t="n"/>
      <c r="BK2240" s="2" t="n"/>
      <c r="BL2240" s="2" t="n"/>
      <c r="BM2240" s="2" t="n"/>
      <c r="BN2240" s="2" t="n"/>
      <c r="BO2240" s="2" t="n"/>
      <c r="BP2240" s="143" t="n"/>
      <c r="BV2240" s="144" t="n"/>
      <c r="DU2240" s="144" t="n"/>
      <c r="DV2240" s="2" t="n"/>
      <c r="DW2240" s="2" t="n"/>
      <c r="DX2240" s="2" t="n"/>
      <c r="DY2240" s="2" t="n"/>
      <c r="DZ2240" s="2" t="n"/>
      <c r="EA2240" s="2" t="n"/>
      <c r="EB2240" s="2" t="n"/>
      <c r="EC2240" s="2" t="n"/>
    </row>
    <row r="2241" ht="6.75" customHeight="1" s="118">
      <c r="A2241" s="2" t="n"/>
      <c r="B2241" s="2" t="n"/>
      <c r="C2241" s="2" t="n"/>
      <c r="D2241" s="2" t="n"/>
      <c r="E2241" s="143" t="n"/>
      <c r="K2241" s="144" t="n"/>
      <c r="L2241" s="143" t="n"/>
      <c r="X2241" s="144" t="n"/>
      <c r="Y2241" s="143" t="n"/>
      <c r="AW2241" s="75" t="inlineStr">
        <is>
          <t>卒業</t>
        </is>
      </c>
      <c r="BI2241" s="144" t="n"/>
      <c r="BJ2241" s="2" t="n"/>
      <c r="BK2241" s="2" t="n"/>
      <c r="BL2241" s="2" t="n"/>
      <c r="BM2241" s="2" t="n"/>
      <c r="BN2241" s="2" t="n"/>
      <c r="BO2241" s="2" t="n"/>
      <c r="BP2241" s="143" t="n"/>
      <c r="BV2241" s="144" t="n"/>
      <c r="DU2241" s="144" t="n"/>
      <c r="DV2241" s="2" t="n"/>
      <c r="DW2241" s="2" t="n"/>
      <c r="DX2241" s="2" t="n"/>
      <c r="DY2241" s="2" t="n"/>
      <c r="DZ2241" s="2" t="n"/>
      <c r="EA2241" s="2" t="n"/>
      <c r="EB2241" s="2" t="n"/>
      <c r="EC2241" s="2" t="n"/>
    </row>
    <row r="2242" ht="6.75" customHeight="1" s="118">
      <c r="A2242" s="2" t="n"/>
      <c r="B2242" s="2" t="n"/>
      <c r="C2242" s="2" t="n"/>
      <c r="D2242" s="2" t="n"/>
      <c r="E2242" s="143" t="n"/>
      <c r="K2242" s="144" t="n"/>
      <c r="L2242" s="36" t="n"/>
      <c r="M2242" s="19" t="n"/>
      <c r="N2242" s="19" t="n"/>
      <c r="O2242" s="19" t="n"/>
      <c r="P2242" s="19" t="n"/>
      <c r="Q2242" s="19" t="n"/>
      <c r="R2242" s="19" t="n"/>
      <c r="S2242" s="19" t="n"/>
      <c r="T2242" s="19" t="n"/>
      <c r="U2242" s="19" t="n"/>
      <c r="V2242" s="19" t="n"/>
      <c r="W2242" s="19" t="n"/>
      <c r="X2242" s="37" t="n"/>
      <c r="Y2242" s="143" t="n"/>
      <c r="BI2242" s="144" t="n"/>
      <c r="BJ2242" s="2" t="n"/>
      <c r="BK2242" s="2" t="n"/>
      <c r="BL2242" s="2" t="n"/>
      <c r="BM2242" s="2" t="n"/>
      <c r="BN2242" s="2" t="n"/>
      <c r="BO2242" s="2" t="n"/>
      <c r="BP2242" s="143" t="n"/>
      <c r="BV2242" s="144" t="n"/>
      <c r="DU2242" s="144" t="n"/>
      <c r="DV2242" s="2" t="n"/>
      <c r="DW2242" s="2" t="n"/>
      <c r="DX2242" s="2" t="n"/>
      <c r="DY2242" s="2" t="n"/>
      <c r="DZ2242" s="2" t="n"/>
      <c r="EA2242" s="2" t="n"/>
      <c r="EB2242" s="2" t="n"/>
      <c r="EC2242" s="2" t="n"/>
    </row>
    <row r="2243" ht="6.75" customHeight="1" s="118">
      <c r="A2243" s="2" t="n"/>
      <c r="B2243" s="2" t="n"/>
      <c r="C2243" s="2" t="n"/>
      <c r="D2243" s="2" t="n"/>
      <c r="E2243" s="143" t="n"/>
      <c r="K2243" s="144" t="n"/>
      <c r="L2243" s="36" t="n"/>
      <c r="M2243" s="19" t="n"/>
      <c r="N2243" s="19" t="n"/>
      <c r="O2243" s="19" t="n"/>
      <c r="P2243" s="19" t="n"/>
      <c r="Q2243" s="19" t="n"/>
      <c r="R2243" s="19" t="n"/>
      <c r="S2243" s="19" t="n"/>
      <c r="T2243" s="19" t="n"/>
      <c r="U2243" s="19" t="n"/>
      <c r="V2243" s="19" t="n"/>
      <c r="W2243" s="19" t="n"/>
      <c r="X2243" s="37" t="n"/>
      <c r="Y2243" s="143" t="n"/>
      <c r="BI2243" s="144" t="n"/>
      <c r="BJ2243" s="2" t="n"/>
      <c r="BK2243" s="2" t="n"/>
      <c r="BL2243" s="2" t="n"/>
      <c r="BM2243" s="2" t="n"/>
      <c r="BN2243" s="2" t="n"/>
      <c r="BO2243" s="2" t="n"/>
      <c r="BP2243" s="143" t="n"/>
      <c r="BV2243" s="144" t="n"/>
      <c r="DU2243" s="144" t="n"/>
      <c r="DV2243" s="2" t="n"/>
      <c r="DW2243" s="2" t="n"/>
      <c r="DX2243" s="2" t="n"/>
      <c r="DY2243" s="2" t="n"/>
      <c r="DZ2243" s="2" t="n"/>
      <c r="EA2243" s="2" t="n"/>
      <c r="EB2243" s="2" t="n"/>
      <c r="EC2243" s="2" t="n"/>
    </row>
    <row r="2244" ht="6.75" customHeight="1" s="118">
      <c r="A2244" s="2" t="n"/>
      <c r="B2244" s="2" t="n"/>
      <c r="C2244" s="2" t="n"/>
      <c r="D2244" s="2" t="n"/>
      <c r="E2244" s="147" t="n"/>
      <c r="F2244" s="148" t="n"/>
      <c r="G2244" s="148" t="n"/>
      <c r="H2244" s="148" t="n"/>
      <c r="I2244" s="148" t="n"/>
      <c r="J2244" s="148" t="n"/>
      <c r="K2244" s="149"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48" t="n"/>
      <c r="AX2244" s="148" t="n"/>
      <c r="AY2244" s="148" t="n"/>
      <c r="AZ2244" s="148" t="n"/>
      <c r="BA2244" s="148" t="n"/>
      <c r="BB2244" s="148" t="n"/>
      <c r="BC2244" s="148" t="n"/>
      <c r="BD2244" s="148" t="n"/>
      <c r="BE2244" s="148" t="n"/>
      <c r="BF2244" s="148" t="n"/>
      <c r="BG2244" s="148" t="n"/>
      <c r="BH2244" s="148" t="n"/>
      <c r="BI2244" s="149" t="n"/>
      <c r="BJ2244" s="2" t="n"/>
      <c r="BK2244" s="2" t="n"/>
      <c r="BL2244" s="2" t="n"/>
      <c r="BM2244" s="2" t="n"/>
      <c r="BN2244" s="2" t="n"/>
      <c r="BO2244" s="2" t="n"/>
      <c r="BP2244" s="143" t="n"/>
      <c r="BV2244" s="144" t="n"/>
      <c r="DU2244" s="144"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0" t="n"/>
      <c r="U2245" s="17" t="n"/>
      <c r="V2245" s="17" t="n"/>
      <c r="W2245" s="76" t="n"/>
      <c r="X2245" s="140"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43" t="n"/>
      <c r="BV2245" s="144" t="n"/>
      <c r="DU2245" s="144"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43" t="n"/>
      <c r="BV2246" s="144" t="n"/>
      <c r="DU2246" s="144"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43" t="n"/>
      <c r="BV2247" s="144" t="n"/>
      <c r="DU2247" s="144" t="n"/>
      <c r="DV2247" s="2" t="n"/>
      <c r="DW2247" s="2" t="n"/>
      <c r="DX2247" s="2" t="n"/>
      <c r="DY2247" s="2" t="n"/>
      <c r="DZ2247" s="2" t="n"/>
      <c r="EA2247" s="2" t="n"/>
      <c r="EB2247" s="2" t="n"/>
      <c r="EC2247" s="2" t="n"/>
    </row>
    <row r="2248" ht="6.75" customHeight="1" s="118">
      <c r="A2248" s="2" t="n"/>
      <c r="B2248" s="2" t="n"/>
      <c r="C2248" s="2" t="n"/>
      <c r="D2248" s="2" t="n"/>
      <c r="E2248" s="182" t="inlineStr">
        <is>
          <t>職　歴</t>
        </is>
      </c>
      <c r="K2248" s="144" t="n"/>
      <c r="L2248" s="54" t="inlineStr">
        <is>
          <t>平成</t>
        </is>
      </c>
      <c r="M2248" s="140" t="n"/>
      <c r="N2248" s="140" t="n"/>
      <c r="O2248" s="140" t="n"/>
      <c r="P2248" s="19" t="n"/>
      <c r="Q2248" s="19" t="n"/>
      <c r="R2248" s="19" t="n"/>
      <c r="S2248" s="19" t="n"/>
      <c r="T2248" s="19" t="n"/>
      <c r="U2248" s="19" t="n"/>
      <c r="V2248" s="19" t="n"/>
      <c r="W2248" s="19" t="n"/>
      <c r="X2248" s="37" t="n"/>
      <c r="Y2248" s="172">
        <f>計算!$AV$27</f>
        <v/>
      </c>
      <c r="BI2248" s="144" t="n"/>
      <c r="BJ2248" s="2" t="n"/>
      <c r="BK2248" s="2" t="n"/>
      <c r="BL2248" s="2" t="n"/>
      <c r="BM2248" s="2" t="n"/>
      <c r="BN2248" s="2" t="n"/>
      <c r="BO2248" s="2" t="n"/>
      <c r="BP2248" s="143" t="n"/>
      <c r="BV2248" s="144" t="n"/>
      <c r="DU2248" s="144" t="n"/>
      <c r="DV2248" s="2" t="n"/>
      <c r="DW2248" s="2" t="n"/>
      <c r="DX2248" s="2" t="n"/>
      <c r="DY2248" s="2" t="n"/>
      <c r="DZ2248" s="2" t="n"/>
      <c r="EA2248" s="2" t="n"/>
      <c r="EB2248" s="2" t="n"/>
      <c r="EC2248" s="2" t="n"/>
    </row>
    <row r="2249" ht="6.75" customHeight="1" s="118">
      <c r="A2249" s="2" t="n"/>
      <c r="B2249" s="2" t="n"/>
      <c r="C2249" s="2" t="n"/>
      <c r="D2249" s="2" t="n"/>
      <c r="E2249" s="143" t="n"/>
      <c r="K2249" s="144" t="n"/>
      <c r="L2249" s="143" t="n"/>
      <c r="P2249" s="19" t="n"/>
      <c r="Q2249" s="19" t="n"/>
      <c r="R2249" s="19" t="n"/>
      <c r="S2249" s="19" t="n"/>
      <c r="T2249" s="19" t="n"/>
      <c r="U2249" s="19" t="n"/>
      <c r="V2249" s="19" t="n"/>
      <c r="W2249" s="19" t="n"/>
      <c r="X2249" s="37" t="n"/>
      <c r="Y2249" s="143" t="n"/>
      <c r="BI2249" s="144" t="n"/>
      <c r="BJ2249" s="2" t="n"/>
      <c r="BK2249" s="2" t="n"/>
      <c r="BL2249" s="2" t="n"/>
      <c r="BM2249" s="2" t="n"/>
      <c r="BN2249" s="2" t="n"/>
      <c r="BO2249" s="2" t="n"/>
      <c r="BP2249" s="143" t="n"/>
      <c r="BV2249" s="144" t="n"/>
      <c r="DU2249" s="144" t="n"/>
      <c r="DV2249" s="2" t="n"/>
      <c r="DW2249" s="2" t="n"/>
      <c r="DX2249" s="2" t="n"/>
      <c r="DY2249" s="2" t="n"/>
      <c r="DZ2249" s="2" t="n"/>
      <c r="EA2249" s="2" t="n"/>
      <c r="EB2249" s="2" t="n"/>
      <c r="EC2249" s="2" t="n"/>
    </row>
    <row r="2250" ht="6.75" customHeight="1" s="118">
      <c r="A2250" s="2" t="n"/>
      <c r="B2250" s="2" t="n"/>
      <c r="C2250" s="2" t="n"/>
      <c r="D2250" s="2" t="n"/>
      <c r="E2250" s="143" t="n"/>
      <c r="K2250" s="144" t="n"/>
      <c r="L2250" s="143" t="n"/>
      <c r="P2250" s="180">
        <f>計算!$AT$27</f>
        <v/>
      </c>
      <c r="S2250" s="52" t="inlineStr">
        <is>
          <t>年</t>
        </is>
      </c>
      <c r="U2250" s="181">
        <f>計算!$AU$27</f>
        <v/>
      </c>
      <c r="W2250" s="53" t="inlineStr">
        <is>
          <t>月</t>
        </is>
      </c>
      <c r="X2250" s="144" t="n"/>
      <c r="Y2250" s="143" t="n"/>
      <c r="BI2250" s="144" t="n"/>
      <c r="BJ2250" s="2" t="n"/>
      <c r="BK2250" s="2" t="n"/>
      <c r="BL2250" s="2" t="n"/>
      <c r="BM2250" s="2" t="n"/>
      <c r="BN2250" s="2" t="n"/>
      <c r="BO2250" s="2" t="n"/>
      <c r="BP2250" s="143" t="n"/>
      <c r="BV2250" s="144" t="n"/>
      <c r="DU2250" s="144" t="n"/>
      <c r="DV2250" s="2" t="n"/>
      <c r="DW2250" s="2" t="n"/>
      <c r="DX2250" s="2" t="n"/>
      <c r="DY2250" s="2" t="n"/>
      <c r="DZ2250" s="2" t="n"/>
      <c r="EA2250" s="2" t="n"/>
      <c r="EB2250" s="2" t="n"/>
      <c r="EC2250" s="2" t="n"/>
    </row>
    <row r="2251" ht="6.75" customHeight="1" s="118">
      <c r="A2251" s="2" t="n"/>
      <c r="B2251" s="2" t="n"/>
      <c r="C2251" s="2" t="n"/>
      <c r="D2251" s="2" t="n"/>
      <c r="E2251" s="143" t="n"/>
      <c r="K2251" s="144" t="n"/>
      <c r="L2251" s="49" t="inlineStr">
        <is>
          <t>令和</t>
        </is>
      </c>
      <c r="X2251" s="144" t="n"/>
      <c r="Y2251" s="143" t="n"/>
      <c r="BI2251" s="144" t="n"/>
      <c r="BJ2251" s="2" t="n"/>
      <c r="BK2251" s="2" t="n"/>
      <c r="BL2251" s="2" t="n"/>
      <c r="BM2251" s="2" t="n"/>
      <c r="BN2251" s="2" t="n"/>
      <c r="BO2251" s="2" t="n"/>
      <c r="BP2251" s="143" t="n"/>
      <c r="BV2251" s="144" t="n"/>
      <c r="DU2251" s="144" t="n"/>
      <c r="DV2251" s="2" t="n"/>
      <c r="DW2251" s="2" t="n"/>
      <c r="DX2251" s="2" t="n"/>
      <c r="DY2251" s="2" t="n"/>
      <c r="DZ2251" s="2" t="n"/>
      <c r="EA2251" s="2" t="n"/>
      <c r="EB2251" s="2" t="n"/>
      <c r="EC2251" s="2" t="n"/>
    </row>
    <row r="2252" ht="6.75" customHeight="1" s="118">
      <c r="A2252" s="2" t="n"/>
      <c r="B2252" s="2" t="n"/>
      <c r="C2252" s="2" t="n"/>
      <c r="D2252" s="2" t="n"/>
      <c r="E2252" s="143" t="n"/>
      <c r="K2252" s="144" t="n"/>
      <c r="L2252" s="143" t="n"/>
      <c r="P2252" s="19" t="n"/>
      <c r="Q2252" s="19" t="n"/>
      <c r="R2252" s="19" t="n"/>
      <c r="S2252" s="19" t="n"/>
      <c r="T2252" s="19" t="n"/>
      <c r="U2252" s="19" t="n"/>
      <c r="V2252" s="19" t="n"/>
      <c r="W2252" s="19" t="n"/>
      <c r="X2252" s="37" t="n"/>
      <c r="Y2252" s="143" t="n"/>
      <c r="BI2252" s="144" t="n"/>
      <c r="BJ2252" s="2" t="n"/>
      <c r="BK2252" s="2" t="n"/>
      <c r="BL2252" s="2" t="n"/>
      <c r="BM2252" s="2" t="n"/>
      <c r="BN2252" s="2" t="n"/>
      <c r="BO2252" s="2" t="n"/>
      <c r="BP2252" s="143" t="n"/>
      <c r="BV2252" s="144" t="n"/>
      <c r="DU2252" s="144" t="n"/>
      <c r="DV2252" s="2" t="n"/>
      <c r="DW2252" s="2" t="n"/>
      <c r="DX2252" s="2" t="n"/>
      <c r="DY2252" s="2" t="n"/>
      <c r="DZ2252" s="2" t="n"/>
      <c r="EA2252" s="2" t="n"/>
      <c r="EB2252" s="2" t="n"/>
      <c r="EC2252" s="2" t="n"/>
    </row>
    <row r="2253" ht="5.25" customHeight="1" s="118">
      <c r="A2253" s="2" t="n"/>
      <c r="B2253" s="2" t="n"/>
      <c r="C2253" s="2" t="n"/>
      <c r="D2253" s="2" t="n"/>
      <c r="E2253" s="143" t="n"/>
      <c r="K2253" s="144" t="n"/>
      <c r="L2253" s="147" t="n"/>
      <c r="M2253" s="148" t="n"/>
      <c r="N2253" s="148" t="n"/>
      <c r="O2253" s="148" t="n"/>
      <c r="P2253" s="20" t="n"/>
      <c r="Q2253" s="20" t="n"/>
      <c r="R2253" s="20" t="n"/>
      <c r="S2253" s="20" t="n"/>
      <c r="T2253" s="20" t="n"/>
      <c r="U2253" s="20" t="n"/>
      <c r="V2253" s="20" t="n"/>
      <c r="W2253" s="20" t="n"/>
      <c r="X2253" s="39" t="n"/>
      <c r="Y2253" s="147" t="n"/>
      <c r="Z2253" s="148" t="n"/>
      <c r="AA2253" s="148" t="n"/>
      <c r="AB2253" s="148" t="n"/>
      <c r="AC2253" s="148" t="n"/>
      <c r="AD2253" s="148" t="n"/>
      <c r="AE2253" s="148" t="n"/>
      <c r="AF2253" s="148" t="n"/>
      <c r="AG2253" s="148" t="n"/>
      <c r="AH2253" s="148" t="n"/>
      <c r="AI2253" s="148" t="n"/>
      <c r="AJ2253" s="148" t="n"/>
      <c r="AK2253" s="148" t="n"/>
      <c r="AL2253" s="148" t="n"/>
      <c r="AM2253" s="148" t="n"/>
      <c r="AN2253" s="148" t="n"/>
      <c r="AO2253" s="148" t="n"/>
      <c r="AP2253" s="148" t="n"/>
      <c r="AQ2253" s="148" t="n"/>
      <c r="AR2253" s="148" t="n"/>
      <c r="AS2253" s="148" t="n"/>
      <c r="AT2253" s="148" t="n"/>
      <c r="AU2253" s="148" t="n"/>
      <c r="AV2253" s="148" t="n"/>
      <c r="AW2253" s="148" t="n"/>
      <c r="AX2253" s="148" t="n"/>
      <c r="AY2253" s="148" t="n"/>
      <c r="AZ2253" s="148" t="n"/>
      <c r="BA2253" s="148" t="n"/>
      <c r="BB2253" s="148" t="n"/>
      <c r="BC2253" s="148" t="n"/>
      <c r="BD2253" s="148" t="n"/>
      <c r="BE2253" s="148" t="n"/>
      <c r="BF2253" s="148" t="n"/>
      <c r="BG2253" s="148" t="n"/>
      <c r="BH2253" s="148" t="n"/>
      <c r="BI2253" s="149" t="n"/>
      <c r="BJ2253" s="2" t="n"/>
      <c r="BK2253" s="2" t="n"/>
      <c r="BL2253" s="2" t="n"/>
      <c r="BM2253" s="2" t="n"/>
      <c r="BN2253" s="2" t="n"/>
      <c r="BO2253" s="2" t="n"/>
      <c r="BP2253" s="143" t="n"/>
      <c r="BV2253" s="144" t="n"/>
      <c r="DU2253" s="144" t="n"/>
      <c r="DV2253" s="2" t="n"/>
      <c r="DW2253" s="2" t="n"/>
      <c r="DX2253" s="2" t="n"/>
      <c r="DY2253" s="2" t="n"/>
      <c r="DZ2253" s="2" t="n"/>
      <c r="EA2253" s="2" t="n"/>
      <c r="EB2253" s="2" t="n"/>
      <c r="EC2253" s="2" t="n"/>
    </row>
    <row r="2254" ht="6.75" customHeight="1" s="118">
      <c r="A2254" s="2" t="n"/>
      <c r="B2254" s="2" t="n"/>
      <c r="C2254" s="2" t="n"/>
      <c r="D2254" s="2" t="n"/>
      <c r="E2254" s="143" t="n"/>
      <c r="K2254" s="144" t="n"/>
      <c r="L2254" s="54" t="inlineStr">
        <is>
          <t>平成</t>
        </is>
      </c>
      <c r="M2254" s="140" t="n"/>
      <c r="N2254" s="140" t="n"/>
      <c r="O2254" s="140" t="n"/>
      <c r="P2254" s="18" t="n"/>
      <c r="Q2254" s="18" t="n"/>
      <c r="R2254" s="18" t="n"/>
      <c r="S2254" s="18" t="n"/>
      <c r="T2254" s="18" t="n"/>
      <c r="U2254" s="18" t="n"/>
      <c r="V2254" s="18" t="n"/>
      <c r="W2254" s="18" t="n"/>
      <c r="X2254" s="35" t="n"/>
      <c r="Y2254" s="172">
        <f>計算!$AY$27</f>
        <v/>
      </c>
      <c r="BI2254" s="144" t="n"/>
      <c r="BJ2254" s="2" t="n"/>
      <c r="BK2254" s="2" t="n"/>
      <c r="BL2254" s="2" t="n"/>
      <c r="BM2254" s="2" t="n"/>
      <c r="BN2254" s="2" t="n"/>
      <c r="BO2254" s="2" t="n"/>
      <c r="BP2254" s="143" t="n"/>
      <c r="BV2254" s="144" t="n"/>
      <c r="DU2254" s="144" t="n"/>
      <c r="DV2254" s="2" t="n"/>
      <c r="DW2254" s="2" t="n"/>
      <c r="DX2254" s="2" t="n"/>
      <c r="DY2254" s="2" t="n"/>
      <c r="DZ2254" s="2" t="n"/>
      <c r="EA2254" s="2" t="n"/>
      <c r="EB2254" s="2" t="n"/>
      <c r="EC2254" s="2" t="n"/>
    </row>
    <row r="2255" ht="6.75" customHeight="1" s="118">
      <c r="A2255" s="2" t="n"/>
      <c r="B2255" s="2" t="n"/>
      <c r="C2255" s="2" t="n"/>
      <c r="D2255" s="2" t="n"/>
      <c r="E2255" s="143" t="n"/>
      <c r="K2255" s="144" t="n"/>
      <c r="L2255" s="143" t="n"/>
      <c r="P2255" s="19" t="n"/>
      <c r="Q2255" s="19" t="n"/>
      <c r="R2255" s="19" t="n"/>
      <c r="S2255" s="19" t="n"/>
      <c r="T2255" s="19" t="n"/>
      <c r="U2255" s="19" t="n"/>
      <c r="V2255" s="19" t="n"/>
      <c r="W2255" s="19" t="n"/>
      <c r="X2255" s="37" t="n"/>
      <c r="Y2255" s="143" t="n"/>
      <c r="BI2255" s="144" t="n"/>
      <c r="BJ2255" s="2" t="n"/>
      <c r="BK2255" s="2" t="n"/>
      <c r="BL2255" s="2" t="n"/>
      <c r="BM2255" s="2" t="n"/>
      <c r="BN2255" s="2" t="n"/>
      <c r="BO2255" s="2" t="n"/>
      <c r="BP2255" s="143" t="n"/>
      <c r="BV2255" s="144" t="n"/>
      <c r="DU2255" s="144" t="n"/>
      <c r="DV2255" s="2" t="n"/>
      <c r="DW2255" s="2" t="n"/>
      <c r="DX2255" s="2" t="n"/>
      <c r="DY2255" s="2" t="n"/>
      <c r="DZ2255" s="2" t="n"/>
      <c r="EA2255" s="2" t="n"/>
      <c r="EB2255" s="2" t="n"/>
      <c r="EC2255" s="2" t="n"/>
    </row>
    <row r="2256" ht="6.75" customHeight="1" s="118">
      <c r="A2256" s="2" t="n"/>
      <c r="B2256" s="2" t="n"/>
      <c r="C2256" s="2" t="n"/>
      <c r="D2256" s="2" t="n"/>
      <c r="E2256" s="143" t="n"/>
      <c r="K2256" s="144" t="n"/>
      <c r="L2256" s="143" t="n"/>
      <c r="P2256" s="180">
        <f>計算!$AW$27</f>
        <v/>
      </c>
      <c r="S2256" s="52" t="inlineStr">
        <is>
          <t>年</t>
        </is>
      </c>
      <c r="U2256" s="181">
        <f>計算!$AX$27</f>
        <v/>
      </c>
      <c r="W2256" s="53" t="inlineStr">
        <is>
          <t>月</t>
        </is>
      </c>
      <c r="X2256" s="144" t="n"/>
      <c r="Y2256" s="143" t="n"/>
      <c r="BI2256" s="144" t="n"/>
      <c r="BJ2256" s="2" t="n"/>
      <c r="BK2256" s="2" t="n"/>
      <c r="BL2256" s="2" t="n"/>
      <c r="BM2256" s="2" t="n"/>
      <c r="BN2256" s="2" t="n"/>
      <c r="BO2256" s="2" t="n"/>
      <c r="BP2256" s="143" t="n"/>
      <c r="BV2256" s="144" t="n"/>
      <c r="DU2256" s="144" t="n"/>
      <c r="DV2256" s="2" t="n"/>
      <c r="DW2256" s="2" t="n"/>
      <c r="DX2256" s="2" t="n"/>
      <c r="DY2256" s="2" t="n"/>
      <c r="DZ2256" s="2" t="n"/>
      <c r="EA2256" s="2" t="n"/>
      <c r="EB2256" s="2" t="n"/>
      <c r="EC2256" s="2" t="n"/>
    </row>
    <row r="2257" ht="6.75" customHeight="1" s="118">
      <c r="A2257" s="2" t="n"/>
      <c r="B2257" s="2" t="n"/>
      <c r="C2257" s="2" t="n"/>
      <c r="D2257" s="2" t="n"/>
      <c r="E2257" s="143" t="n"/>
      <c r="K2257" s="144" t="n"/>
      <c r="L2257" s="49" t="inlineStr">
        <is>
          <t>令和</t>
        </is>
      </c>
      <c r="X2257" s="144" t="n"/>
      <c r="Y2257" s="143" t="n"/>
      <c r="BI2257" s="144" t="n"/>
      <c r="BJ2257" s="2" t="n"/>
      <c r="BK2257" s="2" t="n"/>
      <c r="BL2257" s="2" t="n"/>
      <c r="BM2257" s="2" t="n"/>
      <c r="BN2257" s="2" t="n"/>
      <c r="BO2257" s="2" t="n"/>
      <c r="BP2257" s="143" t="n"/>
      <c r="BV2257" s="144" t="n"/>
      <c r="DU2257" s="144" t="n"/>
      <c r="DV2257" s="2" t="n"/>
      <c r="DW2257" s="2" t="n"/>
      <c r="DX2257" s="2" t="n"/>
      <c r="DY2257" s="2" t="n"/>
      <c r="DZ2257" s="2" t="n"/>
      <c r="EA2257" s="2" t="n"/>
      <c r="EB2257" s="2" t="n"/>
      <c r="EC2257" s="2" t="n"/>
    </row>
    <row r="2258" ht="6.75" customHeight="1" s="118">
      <c r="A2258" s="2" t="n"/>
      <c r="B2258" s="2" t="n"/>
      <c r="C2258" s="2" t="n"/>
      <c r="D2258" s="2" t="n"/>
      <c r="E2258" s="143" t="n"/>
      <c r="K2258" s="144" t="n"/>
      <c r="L2258" s="143" t="n"/>
      <c r="P2258" s="19" t="n"/>
      <c r="Q2258" s="19" t="n"/>
      <c r="R2258" s="19" t="n"/>
      <c r="S2258" s="19" t="n"/>
      <c r="T2258" s="19" t="n"/>
      <c r="U2258" s="19" t="n"/>
      <c r="V2258" s="19" t="n"/>
      <c r="W2258" s="19" t="n"/>
      <c r="X2258" s="37" t="n"/>
      <c r="Y2258" s="143" t="n"/>
      <c r="BI2258" s="144" t="n"/>
      <c r="BJ2258" s="2" t="n"/>
      <c r="BK2258" s="2" t="n"/>
      <c r="BL2258" s="2" t="n"/>
      <c r="BM2258" s="2" t="n"/>
      <c r="BN2258" s="2" t="n"/>
      <c r="BO2258" s="2" t="n"/>
      <c r="BP2258" s="143" t="n"/>
      <c r="BU2258" s="43" t="n"/>
      <c r="BV2258" s="44" t="n"/>
      <c r="DU2258" s="144" t="n"/>
      <c r="DV2258" s="2" t="n"/>
      <c r="DW2258" s="2" t="n"/>
      <c r="DX2258" s="2" t="n"/>
      <c r="DY2258" s="2" t="n"/>
      <c r="DZ2258" s="2" t="n"/>
      <c r="EA2258" s="2" t="n"/>
      <c r="EB2258" s="2" t="n"/>
      <c r="EC2258" s="2" t="n"/>
    </row>
    <row r="2259" ht="4.5" customHeight="1" s="118">
      <c r="A2259" s="2" t="n"/>
      <c r="B2259" s="2" t="n"/>
      <c r="C2259" s="2" t="n"/>
      <c r="D2259" s="2" t="n"/>
      <c r="E2259" s="143" t="n"/>
      <c r="K2259" s="144" t="n"/>
      <c r="L2259" s="147" t="n"/>
      <c r="M2259" s="148" t="n"/>
      <c r="N2259" s="148" t="n"/>
      <c r="O2259" s="148" t="n"/>
      <c r="P2259" s="20" t="n"/>
      <c r="Q2259" s="20" t="n"/>
      <c r="R2259" s="20" t="n"/>
      <c r="S2259" s="20" t="n"/>
      <c r="T2259" s="20" t="n"/>
      <c r="U2259" s="20" t="n"/>
      <c r="V2259" s="20" t="n"/>
      <c r="W2259" s="20" t="n"/>
      <c r="X2259" s="39" t="n"/>
      <c r="Y2259" s="147" t="n"/>
      <c r="Z2259" s="148" t="n"/>
      <c r="AA2259" s="148" t="n"/>
      <c r="AB2259" s="148" t="n"/>
      <c r="AC2259" s="148" t="n"/>
      <c r="AD2259" s="148" t="n"/>
      <c r="AE2259" s="148" t="n"/>
      <c r="AF2259" s="148" t="n"/>
      <c r="AG2259" s="148" t="n"/>
      <c r="AH2259" s="148" t="n"/>
      <c r="AI2259" s="148" t="n"/>
      <c r="AJ2259" s="148" t="n"/>
      <c r="AK2259" s="148" t="n"/>
      <c r="AL2259" s="148" t="n"/>
      <c r="AM2259" s="148" t="n"/>
      <c r="AN2259" s="148" t="n"/>
      <c r="AO2259" s="148" t="n"/>
      <c r="AP2259" s="148" t="n"/>
      <c r="AQ2259" s="148" t="n"/>
      <c r="AR2259" s="148" t="n"/>
      <c r="AS2259" s="148" t="n"/>
      <c r="AT2259" s="148" t="n"/>
      <c r="AU2259" s="148" t="n"/>
      <c r="AV2259" s="148" t="n"/>
      <c r="AW2259" s="148" t="n"/>
      <c r="AX2259" s="148" t="n"/>
      <c r="AY2259" s="148" t="n"/>
      <c r="AZ2259" s="148" t="n"/>
      <c r="BA2259" s="148" t="n"/>
      <c r="BB2259" s="148" t="n"/>
      <c r="BC2259" s="148" t="n"/>
      <c r="BD2259" s="148" t="n"/>
      <c r="BE2259" s="148" t="n"/>
      <c r="BF2259" s="148" t="n"/>
      <c r="BG2259" s="148" t="n"/>
      <c r="BH2259" s="148" t="n"/>
      <c r="BI2259" s="149" t="n"/>
      <c r="BJ2259" s="2" t="n"/>
      <c r="BK2259" s="2" t="n"/>
      <c r="BL2259" s="2" t="n"/>
      <c r="BM2259" s="2" t="n"/>
      <c r="BN2259" s="2" t="n"/>
      <c r="BO2259" s="2" t="n"/>
      <c r="BP2259" s="147" t="n"/>
      <c r="BQ2259" s="148" t="n"/>
      <c r="BR2259" s="148" t="n"/>
      <c r="BS2259" s="148" t="n"/>
      <c r="BT2259" s="148" t="n"/>
      <c r="BU2259" s="42" t="n"/>
      <c r="BV2259" s="45" t="n"/>
      <c r="BW2259" s="148" t="n"/>
      <c r="BX2259" s="148" t="n"/>
      <c r="BY2259" s="148" t="n"/>
      <c r="BZ2259" s="148" t="n"/>
      <c r="CA2259" s="148" t="n"/>
      <c r="CB2259" s="148" t="n"/>
      <c r="CC2259" s="148" t="n"/>
      <c r="CD2259" s="148" t="n"/>
      <c r="CE2259" s="148" t="n"/>
      <c r="CF2259" s="148" t="n"/>
      <c r="CG2259" s="148" t="n"/>
      <c r="CH2259" s="148" t="n"/>
      <c r="CI2259" s="148" t="n"/>
      <c r="CJ2259" s="148" t="n"/>
      <c r="CK2259" s="148" t="n"/>
      <c r="CL2259" s="148" t="n"/>
      <c r="CM2259" s="148" t="n"/>
      <c r="CN2259" s="148" t="n"/>
      <c r="CO2259" s="148" t="n"/>
      <c r="CP2259" s="148" t="n"/>
      <c r="CQ2259" s="148" t="n"/>
      <c r="CR2259" s="148" t="n"/>
      <c r="CS2259" s="148" t="n"/>
      <c r="CT2259" s="148" t="n"/>
      <c r="CU2259" s="148" t="n"/>
      <c r="CV2259" s="148" t="n"/>
      <c r="CW2259" s="148" t="n"/>
      <c r="CX2259" s="148" t="n"/>
      <c r="CY2259" s="148" t="n"/>
      <c r="CZ2259" s="148" t="n"/>
      <c r="DA2259" s="148" t="n"/>
      <c r="DB2259" s="148" t="n"/>
      <c r="DC2259" s="148" t="n"/>
      <c r="DD2259" s="148" t="n"/>
      <c r="DE2259" s="148" t="n"/>
      <c r="DF2259" s="148" t="n"/>
      <c r="DG2259" s="148" t="n"/>
      <c r="DH2259" s="148" t="n"/>
      <c r="DI2259" s="148" t="n"/>
      <c r="DJ2259" s="148" t="n"/>
      <c r="DK2259" s="148" t="n"/>
      <c r="DL2259" s="148" t="n"/>
      <c r="DM2259" s="148" t="n"/>
      <c r="DN2259" s="148" t="n"/>
      <c r="DO2259" s="148" t="n"/>
      <c r="DP2259" s="148" t="n"/>
      <c r="DQ2259" s="148" t="n"/>
      <c r="DR2259" s="148" t="n"/>
      <c r="DS2259" s="148" t="n"/>
      <c r="DT2259" s="148" t="n"/>
      <c r="DU2259" s="149" t="n"/>
      <c r="DV2259" s="2" t="n"/>
      <c r="DW2259" s="2" t="n"/>
      <c r="DX2259" s="2" t="n"/>
      <c r="DY2259" s="2" t="n"/>
      <c r="DZ2259" s="2" t="n"/>
      <c r="EA2259" s="2" t="n"/>
      <c r="EB2259" s="2" t="n"/>
      <c r="EC2259" s="2" t="n"/>
    </row>
    <row r="2260" ht="6.75" customHeight="1" s="118">
      <c r="A2260" s="2" t="n"/>
      <c r="B2260" s="2" t="n"/>
      <c r="C2260" s="2" t="n"/>
      <c r="D2260" s="2" t="n"/>
      <c r="E2260" s="143" t="n"/>
      <c r="K2260" s="144" t="n"/>
      <c r="L2260" s="54" t="inlineStr">
        <is>
          <t>平成</t>
        </is>
      </c>
      <c r="M2260" s="140" t="n"/>
      <c r="N2260" s="140" t="n"/>
      <c r="O2260" s="140"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39" t="inlineStr">
        <is>
          <t>備　考</t>
        </is>
      </c>
      <c r="BQ2260" s="140" t="n"/>
      <c r="BR2260" s="140" t="n"/>
      <c r="BS2260" s="140" t="n"/>
      <c r="BT2260" s="140" t="n"/>
      <c r="BU2260" s="140" t="n"/>
      <c r="BV2260" s="141" t="n"/>
      <c r="BW2260" s="177">
        <f>計算!$AS$27</f>
        <v/>
      </c>
      <c r="BX2260" s="140" t="n"/>
      <c r="BY2260" s="140" t="n"/>
      <c r="BZ2260" s="140" t="n"/>
      <c r="CA2260" s="140" t="n"/>
      <c r="CB2260" s="140" t="n"/>
      <c r="CC2260" s="140" t="n"/>
      <c r="CD2260" s="140" t="n"/>
      <c r="CE2260" s="140" t="n"/>
      <c r="CF2260" s="140" t="n"/>
      <c r="CG2260" s="140" t="n"/>
      <c r="CH2260" s="140" t="n"/>
      <c r="CI2260" s="140" t="n"/>
      <c r="CJ2260" s="140" t="n"/>
      <c r="CK2260" s="140" t="n"/>
      <c r="CL2260" s="140" t="n"/>
      <c r="CM2260" s="140" t="n"/>
      <c r="CN2260" s="140" t="n"/>
      <c r="CO2260" s="140" t="n"/>
      <c r="CP2260" s="140" t="n"/>
      <c r="CQ2260" s="140" t="n"/>
      <c r="CR2260" s="140" t="n"/>
      <c r="CS2260" s="140" t="n"/>
      <c r="CT2260" s="140" t="n"/>
      <c r="CU2260" s="140" t="n"/>
      <c r="CV2260" s="140" t="n"/>
      <c r="CW2260" s="140" t="n"/>
      <c r="CX2260" s="140" t="n"/>
      <c r="CY2260" s="140" t="n"/>
      <c r="CZ2260" s="140" t="n"/>
      <c r="DA2260" s="140" t="n"/>
      <c r="DB2260" s="140" t="n"/>
      <c r="DC2260" s="140" t="n"/>
      <c r="DD2260" s="140" t="n"/>
      <c r="DE2260" s="140" t="n"/>
      <c r="DF2260" s="140" t="n"/>
      <c r="DG2260" s="140" t="n"/>
      <c r="DH2260" s="140" t="n"/>
      <c r="DI2260" s="140" t="n"/>
      <c r="DJ2260" s="140" t="n"/>
      <c r="DK2260" s="140" t="n"/>
      <c r="DL2260" s="140" t="n"/>
      <c r="DM2260" s="140" t="n"/>
      <c r="DN2260" s="140" t="n"/>
      <c r="DO2260" s="140" t="n"/>
      <c r="DP2260" s="140" t="n"/>
      <c r="DQ2260" s="140" t="n"/>
      <c r="DR2260" s="140" t="n"/>
      <c r="DS2260" s="140" t="n"/>
      <c r="DT2260" s="140" t="n"/>
      <c r="DU2260" s="141" t="n"/>
      <c r="DV2260" s="2" t="n"/>
      <c r="DW2260" s="2" t="n"/>
      <c r="DX2260" s="2" t="n"/>
      <c r="DY2260" s="2" t="n"/>
      <c r="DZ2260" s="2" t="n"/>
      <c r="EA2260" s="2" t="n"/>
      <c r="EB2260" s="2" t="n"/>
      <c r="EC2260" s="2" t="n"/>
    </row>
    <row r="2261" ht="6.75" customHeight="1" s="118">
      <c r="A2261" s="2" t="n"/>
      <c r="B2261" s="2" t="n"/>
      <c r="C2261" s="2" t="n"/>
      <c r="D2261" s="2" t="n"/>
      <c r="E2261" s="143" t="n"/>
      <c r="K2261" s="144" t="n"/>
      <c r="L2261" s="143"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43" t="n"/>
      <c r="BV2261" s="144" t="n"/>
      <c r="DU2261" s="144" t="n"/>
      <c r="DV2261" s="2" t="n"/>
      <c r="DW2261" s="2" t="n"/>
      <c r="DX2261" s="2" t="n"/>
      <c r="DY2261" s="2" t="n"/>
      <c r="DZ2261" s="2" t="n"/>
      <c r="EA2261" s="2" t="n"/>
      <c r="EB2261" s="2" t="n"/>
      <c r="EC2261" s="2" t="n"/>
    </row>
    <row r="2262" ht="6.75" customHeight="1" s="118">
      <c r="A2262" s="2" t="n"/>
      <c r="B2262" s="2" t="n"/>
      <c r="C2262" s="2" t="n"/>
      <c r="D2262" s="2" t="n"/>
      <c r="E2262" s="143" t="n"/>
      <c r="K2262" s="144" t="n"/>
      <c r="L2262" s="143" t="n"/>
      <c r="P2262" s="19" t="n"/>
      <c r="Q2262" s="19" t="n"/>
      <c r="R2262" s="19" t="n"/>
      <c r="S2262" s="52" t="inlineStr">
        <is>
          <t>年</t>
        </is>
      </c>
      <c r="U2262" s="11" t="n"/>
      <c r="V2262" s="11" t="n"/>
      <c r="W2262" s="53" t="inlineStr">
        <is>
          <t>月</t>
        </is>
      </c>
      <c r="X2262" s="144"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43" t="n"/>
      <c r="BV2262" s="144" t="n"/>
      <c r="DU2262" s="144" t="n"/>
      <c r="DV2262" s="2" t="n"/>
      <c r="DW2262" s="2" t="n"/>
      <c r="DX2262" s="2" t="n"/>
      <c r="DY2262" s="2" t="n"/>
      <c r="DZ2262" s="2" t="n"/>
      <c r="EA2262" s="2" t="n"/>
      <c r="EB2262" s="2" t="n"/>
      <c r="EC2262" s="2" t="n"/>
    </row>
    <row r="2263" ht="6.75" customHeight="1" s="118">
      <c r="A2263" s="2" t="n"/>
      <c r="B2263" s="2" t="n"/>
      <c r="C2263" s="2" t="n"/>
      <c r="D2263" s="2" t="n"/>
      <c r="E2263" s="143" t="n"/>
      <c r="K2263" s="144" t="n"/>
      <c r="L2263" s="49" t="inlineStr">
        <is>
          <t>令和</t>
        </is>
      </c>
      <c r="P2263" s="19" t="n"/>
      <c r="Q2263" s="19" t="n"/>
      <c r="R2263" s="19" t="n"/>
      <c r="U2263" s="11" t="n"/>
      <c r="V2263" s="11" t="n"/>
      <c r="X2263" s="144"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43" t="n"/>
      <c r="BV2263" s="144" t="n"/>
      <c r="DU2263" s="144" t="n"/>
      <c r="DV2263" s="2" t="n"/>
      <c r="DW2263" s="2" t="n"/>
      <c r="DX2263" s="2" t="n"/>
      <c r="DY2263" s="2" t="n"/>
      <c r="DZ2263" s="2" t="n"/>
      <c r="EA2263" s="2" t="n"/>
      <c r="EB2263" s="2" t="n"/>
      <c r="EC2263" s="2" t="n"/>
    </row>
    <row r="2264" ht="6.75" customHeight="1" s="118">
      <c r="A2264" s="2" t="n"/>
      <c r="B2264" s="2" t="n"/>
      <c r="C2264" s="2" t="n"/>
      <c r="D2264" s="2" t="n"/>
      <c r="E2264" s="143" t="n"/>
      <c r="K2264" s="144" t="n"/>
      <c r="L2264" s="143"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43" t="n"/>
      <c r="BV2264" s="144" t="n"/>
      <c r="DU2264" s="144" t="n"/>
      <c r="DV2264" s="2" t="n"/>
      <c r="DW2264" s="2" t="n"/>
      <c r="DX2264" s="2" t="n"/>
      <c r="DY2264" s="2" t="n"/>
      <c r="DZ2264" s="2" t="n"/>
      <c r="EA2264" s="2" t="n"/>
      <c r="EB2264" s="2" t="n"/>
      <c r="EC2264" s="2" t="n"/>
    </row>
    <row r="2265" ht="3.75" customHeight="1" s="118">
      <c r="A2265" s="2" t="n"/>
      <c r="B2265" s="2" t="n"/>
      <c r="C2265" s="2" t="n"/>
      <c r="D2265" s="2" t="n"/>
      <c r="E2265" s="143" t="n"/>
      <c r="K2265" s="144" t="n"/>
      <c r="L2265" s="147" t="n"/>
      <c r="M2265" s="148" t="n"/>
      <c r="N2265" s="148" t="n"/>
      <c r="O2265" s="148"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43" t="n"/>
      <c r="BV2265" s="144" t="n"/>
      <c r="DU2265" s="144" t="n"/>
      <c r="DV2265" s="2" t="n"/>
      <c r="DW2265" s="2" t="n"/>
      <c r="DX2265" s="2" t="n"/>
      <c r="DY2265" s="2" t="n"/>
      <c r="DZ2265" s="2" t="n"/>
      <c r="EA2265" s="2" t="n"/>
      <c r="EB2265" s="2" t="n"/>
      <c r="EC2265" s="2" t="n"/>
    </row>
    <row r="2266" ht="6.75" customHeight="1" s="118">
      <c r="A2266" s="2" t="n"/>
      <c r="B2266" s="2" t="n"/>
      <c r="C2266" s="2" t="n"/>
      <c r="D2266" s="2" t="n"/>
      <c r="E2266" s="143" t="n"/>
      <c r="K2266" s="144" t="n"/>
      <c r="L2266" s="54" t="inlineStr">
        <is>
          <t>平成</t>
        </is>
      </c>
      <c r="M2266" s="140" t="n"/>
      <c r="N2266" s="140" t="n"/>
      <c r="O2266" s="140"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43" t="n"/>
      <c r="BV2266" s="144" t="n"/>
      <c r="DU2266" s="144" t="n"/>
      <c r="DV2266" s="2" t="n"/>
      <c r="DW2266" s="2" t="n"/>
      <c r="DX2266" s="2" t="n"/>
      <c r="DY2266" s="2" t="n"/>
      <c r="DZ2266" s="2" t="n"/>
      <c r="EA2266" s="2" t="n"/>
      <c r="EB2266" s="2" t="n"/>
      <c r="EC2266" s="2" t="n"/>
    </row>
    <row r="2267" ht="6.75" customHeight="1" s="118">
      <c r="A2267" s="2" t="n"/>
      <c r="B2267" s="2" t="n"/>
      <c r="C2267" s="2" t="n"/>
      <c r="D2267" s="2" t="n"/>
      <c r="E2267" s="143" t="n"/>
      <c r="K2267" s="144" t="n"/>
      <c r="L2267" s="143"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43" t="n"/>
      <c r="BV2267" s="144" t="n"/>
      <c r="DU2267" s="144" t="n"/>
      <c r="DV2267" s="2" t="n"/>
      <c r="DW2267" s="2" t="n"/>
      <c r="DX2267" s="2" t="n"/>
      <c r="DY2267" s="2" t="n"/>
      <c r="DZ2267" s="2" t="n"/>
      <c r="EA2267" s="2" t="n"/>
      <c r="EB2267" s="2" t="n"/>
      <c r="EC2267" s="2" t="n"/>
    </row>
    <row r="2268" ht="6.75" customHeight="1" s="118">
      <c r="A2268" s="2" t="n"/>
      <c r="B2268" s="2" t="n"/>
      <c r="C2268" s="2" t="n"/>
      <c r="D2268" s="2" t="n"/>
      <c r="E2268" s="143" t="n"/>
      <c r="K2268" s="144" t="n"/>
      <c r="L2268" s="143" t="n"/>
      <c r="P2268" s="19" t="n"/>
      <c r="Q2268" s="19" t="n"/>
      <c r="R2268" s="19" t="n"/>
      <c r="S2268" s="52" t="inlineStr">
        <is>
          <t>年</t>
        </is>
      </c>
      <c r="U2268" s="11" t="n"/>
      <c r="V2268" s="11" t="n"/>
      <c r="W2268" s="53" t="inlineStr">
        <is>
          <t>月</t>
        </is>
      </c>
      <c r="X2268" s="144"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43" t="n"/>
      <c r="BV2268" s="144" t="n"/>
      <c r="DU2268" s="144" t="n"/>
      <c r="DV2268" s="2" t="n"/>
      <c r="DW2268" s="2" t="n"/>
      <c r="DX2268" s="2" t="n"/>
      <c r="DY2268" s="2" t="n"/>
      <c r="DZ2268" s="2" t="n"/>
      <c r="EA2268" s="2" t="n"/>
      <c r="EB2268" s="2" t="n"/>
      <c r="EC2268" s="2" t="n"/>
    </row>
    <row r="2269" ht="6.75" customHeight="1" s="118">
      <c r="A2269" s="2" t="n"/>
      <c r="B2269" s="2" t="n"/>
      <c r="C2269" s="2" t="n"/>
      <c r="D2269" s="2" t="n"/>
      <c r="E2269" s="143" t="n"/>
      <c r="K2269" s="144" t="n"/>
      <c r="L2269" s="49" t="inlineStr">
        <is>
          <t>令和</t>
        </is>
      </c>
      <c r="P2269" s="19" t="n"/>
      <c r="Q2269" s="19" t="n"/>
      <c r="R2269" s="19" t="n"/>
      <c r="U2269" s="11" t="n"/>
      <c r="V2269" s="11" t="n"/>
      <c r="X2269" s="144"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43" t="n"/>
      <c r="BV2269" s="144" t="n"/>
      <c r="DU2269" s="144" t="n"/>
      <c r="DV2269" s="2" t="n"/>
      <c r="DW2269" s="2" t="n"/>
      <c r="DX2269" s="2" t="n"/>
      <c r="DY2269" s="2" t="n"/>
      <c r="DZ2269" s="2" t="n"/>
      <c r="EA2269" s="2" t="n"/>
      <c r="EB2269" s="2" t="n"/>
      <c r="EC2269" s="2" t="n"/>
    </row>
    <row r="2270" ht="6.75" customHeight="1" s="118">
      <c r="A2270" s="2" t="n"/>
      <c r="B2270" s="2" t="n"/>
      <c r="C2270" s="2" t="n"/>
      <c r="D2270" s="2" t="n"/>
      <c r="E2270" s="143" t="n"/>
      <c r="K2270" s="144" t="n"/>
      <c r="L2270" s="143"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43" t="n"/>
      <c r="BV2270" s="144" t="n"/>
      <c r="DU2270" s="144" t="n"/>
      <c r="DV2270" s="2" t="n"/>
      <c r="DW2270" s="2" t="n"/>
      <c r="DX2270" s="2" t="n"/>
      <c r="DY2270" s="2" t="n"/>
      <c r="DZ2270" s="2" t="n"/>
      <c r="EA2270" s="2" t="n"/>
      <c r="EB2270" s="2" t="n"/>
      <c r="EC2270" s="2" t="n"/>
    </row>
    <row r="2271" ht="6.75" customHeight="1" s="118">
      <c r="A2271" s="2" t="n"/>
      <c r="B2271" s="2" t="n"/>
      <c r="C2271" s="2" t="n"/>
      <c r="D2271" s="2" t="n"/>
      <c r="E2271" s="147" t="n"/>
      <c r="F2271" s="148" t="n"/>
      <c r="G2271" s="148" t="n"/>
      <c r="H2271" s="148" t="n"/>
      <c r="I2271" s="148" t="n"/>
      <c r="J2271" s="148" t="n"/>
      <c r="K2271" s="149" t="n"/>
      <c r="L2271" s="147" t="n"/>
      <c r="M2271" s="148" t="n"/>
      <c r="N2271" s="148" t="n"/>
      <c r="O2271" s="148"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47" t="n"/>
      <c r="BQ2271" s="148" t="n"/>
      <c r="BR2271" s="148" t="n"/>
      <c r="BS2271" s="148" t="n"/>
      <c r="BT2271" s="148" t="n"/>
      <c r="BU2271" s="148" t="n"/>
      <c r="BV2271" s="149" t="n"/>
      <c r="BW2271" s="148" t="n"/>
      <c r="BX2271" s="148" t="n"/>
      <c r="BY2271" s="148" t="n"/>
      <c r="BZ2271" s="148" t="n"/>
      <c r="CA2271" s="148" t="n"/>
      <c r="CB2271" s="148" t="n"/>
      <c r="CC2271" s="148" t="n"/>
      <c r="CD2271" s="148" t="n"/>
      <c r="CE2271" s="148" t="n"/>
      <c r="CF2271" s="148" t="n"/>
      <c r="CG2271" s="148" t="n"/>
      <c r="CH2271" s="148" t="n"/>
      <c r="CI2271" s="148" t="n"/>
      <c r="CJ2271" s="148" t="n"/>
      <c r="CK2271" s="148" t="n"/>
      <c r="CL2271" s="148" t="n"/>
      <c r="CM2271" s="148" t="n"/>
      <c r="CN2271" s="148" t="n"/>
      <c r="CO2271" s="148" t="n"/>
      <c r="CP2271" s="148" t="n"/>
      <c r="CQ2271" s="148" t="n"/>
      <c r="CR2271" s="148" t="n"/>
      <c r="CS2271" s="148" t="n"/>
      <c r="CT2271" s="148" t="n"/>
      <c r="CU2271" s="148" t="n"/>
      <c r="CV2271" s="148" t="n"/>
      <c r="CW2271" s="148" t="n"/>
      <c r="CX2271" s="148" t="n"/>
      <c r="CY2271" s="148" t="n"/>
      <c r="CZ2271" s="148" t="n"/>
      <c r="DA2271" s="148" t="n"/>
      <c r="DB2271" s="148" t="n"/>
      <c r="DC2271" s="148" t="n"/>
      <c r="DD2271" s="148" t="n"/>
      <c r="DE2271" s="148" t="n"/>
      <c r="DF2271" s="148" t="n"/>
      <c r="DG2271" s="148" t="n"/>
      <c r="DH2271" s="148" t="n"/>
      <c r="DI2271" s="148" t="n"/>
      <c r="DJ2271" s="148" t="n"/>
      <c r="DK2271" s="148" t="n"/>
      <c r="DL2271" s="148" t="n"/>
      <c r="DM2271" s="148" t="n"/>
      <c r="DN2271" s="148" t="n"/>
      <c r="DO2271" s="148" t="n"/>
      <c r="DP2271" s="148" t="n"/>
      <c r="DQ2271" s="148" t="n"/>
      <c r="DR2271" s="148" t="n"/>
      <c r="DS2271" s="148" t="n"/>
      <c r="DT2271" s="148" t="n"/>
      <c r="DU2271" s="149"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39" t="inlineStr">
        <is>
          <t xml:space="preserve">資 　格  等      </t>
        </is>
      </c>
      <c r="BQ2280" s="140" t="n"/>
      <c r="BR2280" s="140" t="n"/>
      <c r="BS2280" s="140" t="n"/>
      <c r="BT2280" s="140" t="n"/>
      <c r="BU2280" s="140" t="n"/>
      <c r="BV2280" s="141" t="n"/>
      <c r="BW2280" s="142" t="inlineStr">
        <is>
          <t>取  得  年  月</t>
        </is>
      </c>
      <c r="BX2280" s="140" t="n"/>
      <c r="BY2280" s="140" t="n"/>
      <c r="BZ2280" s="140" t="n"/>
      <c r="CA2280" s="140" t="n"/>
      <c r="CB2280" s="140" t="n"/>
      <c r="CC2280" s="140" t="n"/>
      <c r="CD2280" s="140" t="n"/>
      <c r="CE2280" s="140" t="n"/>
      <c r="CF2280" s="140" t="n"/>
      <c r="CG2280" s="141" t="n"/>
      <c r="CH2280" s="142" t="inlineStr">
        <is>
          <t>資       格       等       の       名       称</t>
        </is>
      </c>
      <c r="CI2280" s="140" t="n"/>
      <c r="CJ2280" s="140" t="n"/>
      <c r="CK2280" s="140" t="n"/>
      <c r="CL2280" s="140" t="n"/>
      <c r="CM2280" s="140" t="n"/>
      <c r="CN2280" s="140" t="n"/>
      <c r="CO2280" s="140" t="n"/>
      <c r="CP2280" s="140" t="n"/>
      <c r="CQ2280" s="140" t="n"/>
      <c r="CR2280" s="140" t="n"/>
      <c r="CS2280" s="140" t="n"/>
      <c r="CT2280" s="140" t="n"/>
      <c r="CU2280" s="140" t="n"/>
      <c r="CV2280" s="140" t="n"/>
      <c r="CW2280" s="140" t="n"/>
      <c r="CX2280" s="140" t="n"/>
      <c r="CY2280" s="140" t="n"/>
      <c r="CZ2280" s="140" t="n"/>
      <c r="DA2280" s="140" t="n"/>
      <c r="DB2280" s="140" t="n"/>
      <c r="DC2280" s="140" t="n"/>
      <c r="DD2280" s="140" t="n"/>
      <c r="DE2280" s="140" t="n"/>
      <c r="DF2280" s="140" t="n"/>
      <c r="DG2280" s="140" t="n"/>
      <c r="DH2280" s="140" t="n"/>
      <c r="DI2280" s="140" t="n"/>
      <c r="DJ2280" s="140" t="n"/>
      <c r="DK2280" s="140" t="n"/>
      <c r="DL2280" s="140" t="n"/>
      <c r="DM2280" s="140" t="n"/>
      <c r="DN2280" s="140" t="n"/>
      <c r="DO2280" s="140" t="n"/>
      <c r="DP2280" s="140" t="n"/>
      <c r="DQ2280" s="140" t="n"/>
      <c r="DR2280" s="140" t="n"/>
      <c r="DS2280" s="140" t="n"/>
      <c r="DT2280" s="140" t="n"/>
      <c r="DU2280" s="141"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43" t="n"/>
      <c r="BV2281" s="144" t="n"/>
      <c r="BW2281" s="143" t="n"/>
      <c r="CG2281" s="144" t="n"/>
      <c r="CH2281" s="143" t="n"/>
      <c r="DU2281" s="144"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43" t="n"/>
      <c r="BV2282" s="144" t="n"/>
      <c r="BW2282" s="143" t="n"/>
      <c r="CG2282" s="144" t="n"/>
      <c r="CH2282" s="143" t="n"/>
      <c r="DU2282" s="144"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45">
        <f>IF(計算!$B$28="","",IF(N(設定!$B$3)=0,"",YEAR(設定!$B$3)-2018))&amp;""</f>
        <v/>
      </c>
      <c r="AG2283" s="95" t="inlineStr">
        <is>
          <t>年</t>
        </is>
      </c>
      <c r="AI2283" s="145">
        <f>IF(計算!$B$28="","",IF(N(設定!$B$3)=0,"",MONTH(設定!$B$3)))&amp;""</f>
        <v/>
      </c>
      <c r="AL2283" s="95" t="inlineStr">
        <is>
          <t>月</t>
        </is>
      </c>
      <c r="AN2283" s="146">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43" t="n"/>
      <c r="BV2283" s="144" t="n"/>
      <c r="BW2283" s="147" t="n"/>
      <c r="BX2283" s="148" t="n"/>
      <c r="BY2283" s="148" t="n"/>
      <c r="BZ2283" s="148" t="n"/>
      <c r="CA2283" s="148" t="n"/>
      <c r="CB2283" s="148" t="n"/>
      <c r="CC2283" s="148" t="n"/>
      <c r="CD2283" s="148" t="n"/>
      <c r="CE2283" s="148" t="n"/>
      <c r="CF2283" s="148" t="n"/>
      <c r="CG2283" s="149" t="n"/>
      <c r="CH2283" s="147" t="n"/>
      <c r="CI2283" s="148" t="n"/>
      <c r="CJ2283" s="148" t="n"/>
      <c r="CK2283" s="148" t="n"/>
      <c r="CL2283" s="148" t="n"/>
      <c r="CM2283" s="148" t="n"/>
      <c r="CN2283" s="148" t="n"/>
      <c r="CO2283" s="148" t="n"/>
      <c r="CP2283" s="148" t="n"/>
      <c r="CQ2283" s="148" t="n"/>
      <c r="CR2283" s="148" t="n"/>
      <c r="CS2283" s="148" t="n"/>
      <c r="CT2283" s="148" t="n"/>
      <c r="CU2283" s="148" t="n"/>
      <c r="CV2283" s="148" t="n"/>
      <c r="CW2283" s="148" t="n"/>
      <c r="CX2283" s="148" t="n"/>
      <c r="CY2283" s="148" t="n"/>
      <c r="CZ2283" s="148" t="n"/>
      <c r="DA2283" s="148" t="n"/>
      <c r="DB2283" s="148" t="n"/>
      <c r="DC2283" s="148" t="n"/>
      <c r="DD2283" s="148" t="n"/>
      <c r="DE2283" s="148" t="n"/>
      <c r="DF2283" s="148" t="n"/>
      <c r="DG2283" s="148" t="n"/>
      <c r="DH2283" s="148" t="n"/>
      <c r="DI2283" s="148" t="n"/>
      <c r="DJ2283" s="148" t="n"/>
      <c r="DK2283" s="148" t="n"/>
      <c r="DL2283" s="148" t="n"/>
      <c r="DM2283" s="148" t="n"/>
      <c r="DN2283" s="148" t="n"/>
      <c r="DO2283" s="148" t="n"/>
      <c r="DP2283" s="148" t="n"/>
      <c r="DQ2283" s="148" t="n"/>
      <c r="DR2283" s="148" t="n"/>
      <c r="DS2283" s="148" t="n"/>
      <c r="DT2283" s="148" t="n"/>
      <c r="DU2283" s="149"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43" t="n"/>
      <c r="BV2284" s="144" t="n"/>
      <c r="BW2284" s="150">
        <f>計算!$BD$28</f>
        <v/>
      </c>
      <c r="CG2284" s="144" t="n"/>
      <c r="CH2284" s="151">
        <f>計算!$BE$28</f>
        <v/>
      </c>
      <c r="DU2284" s="144"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48" t="n"/>
      <c r="AA2285" s="148" t="n"/>
      <c r="AB2285" s="148" t="n"/>
      <c r="AC2285" s="148" t="n"/>
      <c r="AD2285" s="148" t="n"/>
      <c r="AE2285" s="148" t="n"/>
      <c r="AF2285" s="148" t="n"/>
      <c r="AG2285" s="148" t="n"/>
      <c r="AH2285" s="148" t="n"/>
      <c r="AI2285" s="148" t="n"/>
      <c r="AJ2285" s="148" t="n"/>
      <c r="AK2285" s="148" t="n"/>
      <c r="AL2285" s="148" t="n"/>
      <c r="AM2285" s="148" t="n"/>
      <c r="AN2285" s="148" t="n"/>
      <c r="AO2285" s="148" t="n"/>
      <c r="AP2285" s="148" t="n"/>
      <c r="AQ2285" s="148" t="n"/>
      <c r="AR2285" s="148" t="n"/>
      <c r="AS2285" s="148" t="n"/>
      <c r="AT2285" s="148" t="n"/>
      <c r="AU2285" s="12" t="n"/>
      <c r="AV2285" s="7" t="n"/>
      <c r="BI2285" s="8" t="n"/>
      <c r="BJ2285" s="7" t="n"/>
      <c r="BK2285" s="2" t="n"/>
      <c r="BL2285" s="2" t="n"/>
      <c r="BM2285" s="2" t="n"/>
      <c r="BN2285" s="2" t="n"/>
      <c r="BO2285" s="2" t="n"/>
      <c r="BP2285" s="143" t="n"/>
      <c r="BV2285" s="144" t="n"/>
      <c r="BW2285" s="143" t="n"/>
      <c r="CG2285" s="144" t="n"/>
      <c r="DU2285" s="144" t="n"/>
      <c r="DV2285" s="2" t="n"/>
      <c r="DW2285" s="2" t="n"/>
      <c r="DX2285" s="2" t="n"/>
      <c r="DY2285" s="2" t="n"/>
      <c r="DZ2285" s="2" t="n"/>
      <c r="EA2285" s="2" t="n"/>
      <c r="EB2285" s="2" t="n"/>
      <c r="EC2285" s="2" t="n"/>
    </row>
    <row r="2286" ht="6.75" customHeight="1" s="118">
      <c r="A2286" s="2" t="n"/>
      <c r="B2286" s="2" t="n"/>
      <c r="C2286" s="2" t="n"/>
      <c r="D2286" s="2" t="n"/>
      <c r="E2286" s="142" t="inlineStr">
        <is>
          <t>ふ り が な</t>
        </is>
      </c>
      <c r="F2286" s="140" t="n"/>
      <c r="G2286" s="140" t="n"/>
      <c r="H2286" s="140" t="n"/>
      <c r="I2286" s="140" t="n"/>
      <c r="J2286" s="140" t="n"/>
      <c r="K2286" s="141" t="n"/>
      <c r="L2286" s="152">
        <f>計算!$C$28</f>
        <v/>
      </c>
      <c r="M2286" s="140" t="n"/>
      <c r="N2286" s="140" t="n"/>
      <c r="O2286" s="140" t="n"/>
      <c r="P2286" s="140" t="n"/>
      <c r="Q2286" s="140" t="n"/>
      <c r="R2286" s="140" t="n"/>
      <c r="S2286" s="140" t="n"/>
      <c r="T2286" s="140" t="n"/>
      <c r="U2286" s="140" t="n"/>
      <c r="V2286" s="140" t="n"/>
      <c r="W2286" s="140" t="n"/>
      <c r="X2286" s="140" t="n"/>
      <c r="Y2286" s="140" t="n"/>
      <c r="Z2286" s="140" t="n"/>
      <c r="AA2286" s="140" t="n"/>
      <c r="AB2286" s="140" t="n"/>
      <c r="AC2286" s="140" t="n"/>
      <c r="AD2286" s="140" t="n"/>
      <c r="AE2286" s="140" t="n"/>
      <c r="AF2286" s="140" t="n"/>
      <c r="AG2286" s="140" t="n"/>
      <c r="AH2286" s="140" t="n"/>
      <c r="AI2286" s="140" t="n"/>
      <c r="AJ2286" s="140" t="n"/>
      <c r="AK2286" s="140" t="n"/>
      <c r="AL2286" s="140" t="n"/>
      <c r="AM2286" s="140" t="n"/>
      <c r="AN2286" s="140" t="n"/>
      <c r="AO2286" s="140" t="n"/>
      <c r="AP2286" s="140" t="n"/>
      <c r="AQ2286" s="140" t="n"/>
      <c r="AR2286" s="140" t="n"/>
      <c r="AS2286" s="140" t="n"/>
      <c r="AT2286" s="141"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43" t="n"/>
      <c r="BV2286" s="144" t="n"/>
      <c r="BW2286" s="143" t="n"/>
      <c r="CG2286" s="144" t="n"/>
      <c r="DU2286" s="144" t="n"/>
      <c r="DV2286" s="2" t="n"/>
      <c r="DW2286" s="2" t="n"/>
      <c r="DX2286" s="2" t="n"/>
      <c r="DY2286" s="2" t="n"/>
      <c r="DZ2286" s="2" t="n"/>
      <c r="EA2286" s="2" t="n"/>
      <c r="EB2286" s="2" t="n"/>
      <c r="EC2286" s="2" t="n"/>
    </row>
    <row r="2287" ht="6.75" customHeight="1" s="118">
      <c r="A2287" s="2" t="n"/>
      <c r="B2287" s="2" t="n"/>
      <c r="C2287" s="2" t="n"/>
      <c r="D2287" s="2" t="n"/>
      <c r="E2287" s="143" t="n"/>
      <c r="K2287" s="144" t="n"/>
      <c r="AT2287" s="144"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43" t="n"/>
      <c r="BV2287" s="144" t="n"/>
      <c r="BW2287" s="143" t="n"/>
      <c r="CG2287" s="144" t="n"/>
      <c r="DU2287" s="144" t="n"/>
      <c r="DV2287" s="2" t="n"/>
      <c r="DW2287" s="2" t="n"/>
      <c r="DX2287" s="2" t="n"/>
      <c r="DY2287" s="2" t="n"/>
      <c r="DZ2287" s="2" t="n"/>
      <c r="EA2287" s="2" t="n"/>
      <c r="EB2287" s="2" t="n"/>
      <c r="EC2287" s="2" t="n"/>
    </row>
    <row r="2288" ht="6.75" customHeight="1" s="118">
      <c r="A2288" s="2" t="n"/>
      <c r="B2288" s="2" t="n"/>
      <c r="C2288" s="2" t="n"/>
      <c r="D2288" s="2" t="n"/>
      <c r="E2288" s="143" t="n"/>
      <c r="K2288" s="144" t="n"/>
      <c r="AT2288" s="144"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43" t="n"/>
      <c r="BV2288" s="144" t="n"/>
      <c r="BW2288" s="143" t="n"/>
      <c r="CG2288" s="144" t="n"/>
      <c r="DU2288" s="144" t="n"/>
      <c r="DV2288" s="2" t="n"/>
      <c r="DW2288" s="2" t="n"/>
      <c r="DX2288" s="2" t="n"/>
      <c r="DY2288" s="2" t="n"/>
      <c r="DZ2288" s="2" t="n"/>
      <c r="EA2288" s="2" t="n"/>
      <c r="EB2288" s="2" t="n"/>
      <c r="EC2288" s="2" t="n"/>
    </row>
    <row r="2289" ht="6.75" customHeight="1" s="118">
      <c r="A2289" s="2" t="n"/>
      <c r="B2289" s="2" t="n"/>
      <c r="C2289" s="2" t="n"/>
      <c r="D2289" s="2" t="n"/>
      <c r="E2289" s="147" t="n"/>
      <c r="F2289" s="148" t="n"/>
      <c r="G2289" s="148" t="n"/>
      <c r="H2289" s="148" t="n"/>
      <c r="I2289" s="148" t="n"/>
      <c r="J2289" s="148" t="n"/>
      <c r="K2289" s="149" t="n"/>
      <c r="L2289" s="148" t="n"/>
      <c r="M2289" s="148" t="n"/>
      <c r="N2289" s="148" t="n"/>
      <c r="O2289" s="148" t="n"/>
      <c r="P2289" s="148" t="n"/>
      <c r="Q2289" s="148" t="n"/>
      <c r="R2289" s="148" t="n"/>
      <c r="S2289" s="148" t="n"/>
      <c r="T2289" s="148" t="n"/>
      <c r="U2289" s="148" t="n"/>
      <c r="V2289" s="148" t="n"/>
      <c r="W2289" s="148" t="n"/>
      <c r="X2289" s="148" t="n"/>
      <c r="Y2289" s="148" t="n"/>
      <c r="Z2289" s="148" t="n"/>
      <c r="AA2289" s="148" t="n"/>
      <c r="AB2289" s="148" t="n"/>
      <c r="AC2289" s="148" t="n"/>
      <c r="AD2289" s="148" t="n"/>
      <c r="AE2289" s="148" t="n"/>
      <c r="AF2289" s="148" t="n"/>
      <c r="AG2289" s="148" t="n"/>
      <c r="AH2289" s="148" t="n"/>
      <c r="AI2289" s="148" t="n"/>
      <c r="AJ2289" s="148" t="n"/>
      <c r="AK2289" s="148" t="n"/>
      <c r="AL2289" s="148" t="n"/>
      <c r="AM2289" s="148" t="n"/>
      <c r="AN2289" s="148" t="n"/>
      <c r="AO2289" s="148" t="n"/>
      <c r="AP2289" s="148" t="n"/>
      <c r="AQ2289" s="148" t="n"/>
      <c r="AR2289" s="148" t="n"/>
      <c r="AS2289" s="148" t="n"/>
      <c r="AT2289" s="149"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43" t="n"/>
      <c r="BV2289" s="144" t="n"/>
      <c r="BW2289" s="143" t="n"/>
      <c r="CG2289" s="144" t="n"/>
      <c r="DU2289" s="144" t="n"/>
      <c r="DV2289" s="2" t="n"/>
      <c r="DW2289" s="2" t="n"/>
      <c r="DX2289" s="2" t="n"/>
      <c r="DY2289" s="2" t="n"/>
      <c r="DZ2289" s="2" t="n"/>
      <c r="EA2289" s="2" t="n"/>
      <c r="EB2289" s="2" t="n"/>
      <c r="EC2289" s="2" t="n"/>
    </row>
    <row r="2290" ht="6.75" customHeight="1" s="118">
      <c r="A2290" s="2" t="n"/>
      <c r="B2290" s="2" t="n"/>
      <c r="C2290" s="2" t="n"/>
      <c r="D2290" s="2" t="n"/>
      <c r="E2290" s="153" t="inlineStr">
        <is>
          <t>名　前</t>
        </is>
      </c>
      <c r="F2290" s="140" t="n"/>
      <c r="G2290" s="140" t="n"/>
      <c r="H2290" s="140" t="n"/>
      <c r="I2290" s="140" t="n"/>
      <c r="J2290" s="140" t="n"/>
      <c r="K2290" s="141" t="n"/>
      <c r="L2290" s="154">
        <f>計算!$B$28</f>
        <v/>
      </c>
      <c r="M2290" s="140" t="n"/>
      <c r="N2290" s="140" t="n"/>
      <c r="O2290" s="140" t="n"/>
      <c r="P2290" s="140" t="n"/>
      <c r="Q2290" s="140" t="n"/>
      <c r="R2290" s="140" t="n"/>
      <c r="S2290" s="140" t="n"/>
      <c r="T2290" s="140" t="n"/>
      <c r="U2290" s="140" t="n"/>
      <c r="V2290" s="140" t="n"/>
      <c r="W2290" s="140" t="n"/>
      <c r="X2290" s="140" t="n"/>
      <c r="Y2290" s="140" t="n"/>
      <c r="Z2290" s="140" t="n"/>
      <c r="AA2290" s="140" t="n"/>
      <c r="AB2290" s="140" t="n"/>
      <c r="AC2290" s="140" t="n"/>
      <c r="AD2290" s="140" t="n"/>
      <c r="AE2290" s="140" t="n"/>
      <c r="AF2290" s="140" t="n"/>
      <c r="AG2290" s="140" t="n"/>
      <c r="AH2290" s="140" t="n"/>
      <c r="AI2290" s="140" t="n"/>
      <c r="AJ2290" s="140" t="n"/>
      <c r="AK2290" s="140" t="n"/>
      <c r="AL2290" s="140" t="n"/>
      <c r="AM2290" s="140" t="n"/>
      <c r="AN2290" s="140" t="n"/>
      <c r="AO2290" s="140" t="n"/>
      <c r="AP2290" s="140" t="n"/>
      <c r="AQ2290" s="140" t="n"/>
      <c r="AR2290" s="140" t="n"/>
      <c r="AS2290" s="140" t="n"/>
      <c r="AT2290" s="141"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43" t="n"/>
      <c r="BV2290" s="144" t="n"/>
      <c r="BW2290" s="143" t="n"/>
      <c r="CG2290" s="144" t="n"/>
      <c r="DU2290" s="144" t="n"/>
      <c r="DV2290" s="2" t="n"/>
      <c r="DW2290" s="2" t="n"/>
      <c r="DX2290" s="2" t="n"/>
      <c r="DY2290" s="2" t="n"/>
      <c r="DZ2290" s="2" t="n"/>
      <c r="EA2290" s="2" t="n"/>
      <c r="EB2290" s="2" t="n"/>
      <c r="EC2290" s="2" t="n"/>
    </row>
    <row r="2291" ht="6.75" customHeight="1" s="118">
      <c r="A2291" s="2" t="n"/>
      <c r="B2291" s="2" t="n"/>
      <c r="C2291" s="2" t="n"/>
      <c r="D2291" s="2" t="n"/>
      <c r="E2291" s="143" t="n"/>
      <c r="K2291" s="144" t="n"/>
      <c r="L2291" s="143" t="n"/>
      <c r="AT2291" s="144" t="n"/>
      <c r="AU2291" s="8" t="n"/>
      <c r="AV2291" s="7" t="n"/>
      <c r="AW2291" s="2" t="n"/>
      <c r="AX2291" s="52" t="inlineStr">
        <is>
          <t>（30×40mm）</t>
        </is>
      </c>
      <c r="BH2291" s="2" t="n"/>
      <c r="BI2291" s="8" t="n"/>
      <c r="BJ2291" s="7" t="n"/>
      <c r="BK2291" s="2" t="n"/>
      <c r="BL2291" s="2" t="n"/>
      <c r="BM2291" s="2" t="n"/>
      <c r="BN2291" s="2" t="n"/>
      <c r="BO2291" s="2" t="n"/>
      <c r="BP2291" s="143" t="n"/>
      <c r="BV2291" s="144" t="n"/>
      <c r="BW2291" s="143" t="n"/>
      <c r="CG2291" s="144" t="n"/>
      <c r="DU2291" s="144" t="n"/>
      <c r="DV2291" s="2" t="n"/>
      <c r="DW2291" s="2" t="n"/>
      <c r="DX2291" s="2" t="n"/>
      <c r="DY2291" s="2" t="n"/>
      <c r="DZ2291" s="2" t="n"/>
      <c r="EA2291" s="2" t="n"/>
      <c r="EB2291" s="2" t="n"/>
      <c r="EC2291" s="2" t="n"/>
    </row>
    <row r="2292" ht="6.75" customHeight="1" s="118">
      <c r="A2292" s="2" t="n"/>
      <c r="B2292" s="2" t="n"/>
      <c r="C2292" s="2" t="n"/>
      <c r="D2292" s="2" t="n"/>
      <c r="E2292" s="143" t="n"/>
      <c r="K2292" s="144" t="n"/>
      <c r="L2292" s="143" t="n"/>
      <c r="AT2292" s="144" t="n"/>
      <c r="AU2292" s="8" t="n"/>
      <c r="AV2292" s="7" t="n"/>
      <c r="AW2292" s="2" t="n"/>
      <c r="BH2292" s="2" t="n"/>
      <c r="BI2292" s="8" t="n"/>
      <c r="BJ2292" s="7" t="n"/>
      <c r="BK2292" s="2" t="n"/>
      <c r="BL2292" s="2" t="n"/>
      <c r="BM2292" s="2" t="n"/>
      <c r="BN2292" s="2" t="n"/>
      <c r="BO2292" s="2" t="n"/>
      <c r="BP2292" s="143" t="n"/>
      <c r="BV2292" s="144" t="n"/>
      <c r="BW2292" s="143" t="n"/>
      <c r="CG2292" s="144" t="n"/>
      <c r="DU2292" s="144" t="n"/>
      <c r="DV2292" s="2" t="n"/>
      <c r="DW2292" s="2" t="n"/>
      <c r="DX2292" s="2" t="n"/>
      <c r="DY2292" s="2" t="n"/>
      <c r="DZ2292" s="2" t="n"/>
      <c r="EA2292" s="2" t="n"/>
      <c r="EB2292" s="2" t="n"/>
      <c r="EC2292" s="2" t="n"/>
    </row>
    <row r="2293" ht="6.75" customHeight="1" s="118">
      <c r="A2293" s="2" t="n"/>
      <c r="B2293" s="2" t="n"/>
      <c r="C2293" s="2" t="n"/>
      <c r="D2293" s="2" t="n"/>
      <c r="E2293" s="143" t="n"/>
      <c r="K2293" s="144" t="n"/>
      <c r="L2293" s="143" t="n"/>
      <c r="AT2293" s="144"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43" t="n"/>
      <c r="BV2293" s="144" t="n"/>
      <c r="BW2293" s="143" t="n"/>
      <c r="CG2293" s="144" t="n"/>
      <c r="DU2293" s="144" t="n"/>
      <c r="DV2293" s="2" t="n"/>
      <c r="DW2293" s="2" t="n"/>
      <c r="DX2293" s="2" t="n"/>
      <c r="DY2293" s="2" t="n"/>
      <c r="DZ2293" s="2" t="n"/>
      <c r="EA2293" s="2" t="n"/>
      <c r="EB2293" s="2" t="n"/>
      <c r="EC2293" s="2" t="n"/>
    </row>
    <row r="2294" ht="6.75" customHeight="1" s="118">
      <c r="A2294" s="2" t="n"/>
      <c r="B2294" s="2" t="n"/>
      <c r="C2294" s="2" t="n"/>
      <c r="D2294" s="2" t="n"/>
      <c r="E2294" s="143" t="n"/>
      <c r="K2294" s="144" t="n"/>
      <c r="L2294" s="143" t="n"/>
      <c r="AT2294" s="144"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43" t="n"/>
      <c r="BV2294" s="144" t="n"/>
      <c r="BW2294" s="143" t="n"/>
      <c r="CG2294" s="144" t="n"/>
      <c r="DU2294" s="144" t="n"/>
      <c r="DV2294" s="2" t="n"/>
      <c r="DW2294" s="2" t="n"/>
      <c r="DX2294" s="2" t="n"/>
      <c r="DY2294" s="2" t="n"/>
      <c r="DZ2294" s="2" t="n"/>
      <c r="EA2294" s="2" t="n"/>
      <c r="EB2294" s="2" t="n"/>
      <c r="EC2294" s="2" t="n"/>
    </row>
    <row r="2295" ht="4.5" customHeight="1" s="118">
      <c r="A2295" s="2" t="n"/>
      <c r="B2295" s="2" t="n"/>
      <c r="C2295" s="2" t="n"/>
      <c r="D2295" s="2" t="n"/>
      <c r="E2295" s="147" t="n"/>
      <c r="F2295" s="148" t="n"/>
      <c r="G2295" s="148" t="n"/>
      <c r="H2295" s="148" t="n"/>
      <c r="I2295" s="148" t="n"/>
      <c r="J2295" s="148" t="n"/>
      <c r="K2295" s="149" t="n"/>
      <c r="L2295" s="147" t="n"/>
      <c r="M2295" s="148" t="n"/>
      <c r="N2295" s="148" t="n"/>
      <c r="O2295" s="148" t="n"/>
      <c r="P2295" s="148" t="n"/>
      <c r="Q2295" s="148" t="n"/>
      <c r="R2295" s="148" t="n"/>
      <c r="S2295" s="148" t="n"/>
      <c r="T2295" s="148" t="n"/>
      <c r="U2295" s="148" t="n"/>
      <c r="V2295" s="148" t="n"/>
      <c r="W2295" s="148" t="n"/>
      <c r="X2295" s="148" t="n"/>
      <c r="Y2295" s="148" t="n"/>
      <c r="Z2295" s="148" t="n"/>
      <c r="AA2295" s="148" t="n"/>
      <c r="AB2295" s="148" t="n"/>
      <c r="AC2295" s="148" t="n"/>
      <c r="AD2295" s="148" t="n"/>
      <c r="AE2295" s="148" t="n"/>
      <c r="AF2295" s="148" t="n"/>
      <c r="AG2295" s="148" t="n"/>
      <c r="AH2295" s="148" t="n"/>
      <c r="AI2295" s="148" t="n"/>
      <c r="AJ2295" s="148" t="n"/>
      <c r="AK2295" s="148" t="n"/>
      <c r="AL2295" s="148" t="n"/>
      <c r="AM2295" s="148" t="n"/>
      <c r="AN2295" s="148" t="n"/>
      <c r="AO2295" s="148" t="n"/>
      <c r="AP2295" s="148" t="n"/>
      <c r="AQ2295" s="148" t="n"/>
      <c r="AR2295" s="148" t="n"/>
      <c r="AS2295" s="148" t="n"/>
      <c r="AT2295" s="149"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43" t="n"/>
      <c r="BV2295" s="144" t="n"/>
      <c r="BW2295" s="143" t="n"/>
      <c r="CG2295" s="144" t="n"/>
      <c r="DU2295" s="144" t="n"/>
      <c r="DV2295" s="2" t="n"/>
      <c r="DW2295" s="2" t="n"/>
      <c r="DX2295" s="2" t="n"/>
      <c r="DY2295" s="2" t="n"/>
      <c r="DZ2295" s="2" t="n"/>
      <c r="EA2295" s="2" t="n"/>
      <c r="EB2295" s="2" t="n"/>
      <c r="EC2295" s="2" t="n"/>
    </row>
    <row r="2296" ht="6.75" customHeight="1" s="118">
      <c r="A2296" s="2" t="n"/>
      <c r="B2296" s="2" t="n"/>
      <c r="C2296" s="2" t="n"/>
      <c r="D2296" s="2" t="n"/>
      <c r="E2296" s="153" t="inlineStr">
        <is>
          <t>生年月日</t>
        </is>
      </c>
      <c r="F2296" s="140" t="n"/>
      <c r="G2296" s="140" t="n"/>
      <c r="H2296" s="140" t="n"/>
      <c r="I2296" s="140" t="n"/>
      <c r="J2296" s="140" t="n"/>
      <c r="K2296" s="141" t="n"/>
      <c r="L2296" s="155" t="inlineStr">
        <is>
          <t>昭和 ・ 平成</t>
        </is>
      </c>
      <c r="M2296" s="140" t="n"/>
      <c r="N2296" s="140" t="n"/>
      <c r="O2296" s="140" t="n"/>
      <c r="P2296" s="140" t="n"/>
      <c r="Q2296" s="140" t="n"/>
      <c r="R2296" s="140" t="n"/>
      <c r="S2296" s="140" t="n"/>
      <c r="T2296" s="140" t="n"/>
      <c r="U2296" s="140" t="n"/>
      <c r="V2296" s="156">
        <f>計算!$D$28</f>
        <v/>
      </c>
      <c r="W2296" s="140" t="n"/>
      <c r="X2296" s="157" t="inlineStr">
        <is>
          <t>年</t>
        </is>
      </c>
      <c r="Y2296" s="140" t="n"/>
      <c r="Z2296" s="158">
        <f>計算!$E$28</f>
        <v/>
      </c>
      <c r="AA2296" s="140" t="n"/>
      <c r="AB2296" s="140" t="n"/>
      <c r="AC2296" s="157" t="inlineStr">
        <is>
          <t>月</t>
        </is>
      </c>
      <c r="AD2296" s="140" t="n"/>
      <c r="AE2296" s="158">
        <f>計算!$F$28</f>
        <v/>
      </c>
      <c r="AF2296" s="140" t="n"/>
      <c r="AG2296" s="140" t="n"/>
      <c r="AH2296" s="157" t="inlineStr">
        <is>
          <t>日　生 （満</t>
        </is>
      </c>
      <c r="AI2296" s="140" t="n"/>
      <c r="AJ2296" s="140" t="n"/>
      <c r="AK2296" s="140" t="n"/>
      <c r="AL2296" s="140" t="n"/>
      <c r="AM2296" s="140" t="n"/>
      <c r="AN2296" s="140" t="n"/>
      <c r="AO2296" s="140" t="n"/>
      <c r="AP2296" s="159">
        <f>計算!$G$28</f>
        <v/>
      </c>
      <c r="AQ2296" s="140" t="n"/>
      <c r="AR2296" s="160" t="inlineStr">
        <is>
          <t>歳）</t>
        </is>
      </c>
      <c r="AS2296" s="140" t="n"/>
      <c r="AT2296" s="141"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43" t="n"/>
      <c r="BV2296" s="144" t="n"/>
      <c r="BW2296" s="143" t="n"/>
      <c r="CG2296" s="144" t="n"/>
      <c r="DU2296" s="144" t="n"/>
      <c r="DV2296" s="2" t="n"/>
      <c r="DW2296" s="2" t="n"/>
      <c r="DX2296" s="2" t="n"/>
      <c r="DY2296" s="2" t="n"/>
      <c r="DZ2296" s="2" t="n"/>
      <c r="EA2296" s="2" t="n"/>
      <c r="EB2296" s="2" t="n"/>
      <c r="EC2296" s="2" t="n"/>
    </row>
    <row r="2297" ht="6.75" customHeight="1" s="118">
      <c r="A2297" s="2" t="n"/>
      <c r="B2297" s="2" t="n"/>
      <c r="C2297" s="2" t="n"/>
      <c r="D2297" s="2" t="n"/>
      <c r="E2297" s="143" t="n"/>
      <c r="K2297" s="144" t="n"/>
      <c r="L2297" s="143" t="n"/>
      <c r="AT2297" s="144"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43" t="n"/>
      <c r="BV2297" s="144" t="n"/>
      <c r="BW2297" s="143" t="n"/>
      <c r="CG2297" s="144" t="n"/>
      <c r="DU2297" s="144" t="n"/>
      <c r="DV2297" s="2" t="n"/>
      <c r="DW2297" s="2" t="n"/>
      <c r="DX2297" s="2" t="n"/>
      <c r="DY2297" s="2" t="n"/>
      <c r="DZ2297" s="2" t="n"/>
      <c r="EA2297" s="2" t="n"/>
      <c r="EB2297" s="2" t="n"/>
      <c r="EC2297" s="2" t="n"/>
    </row>
    <row r="2298" ht="6.75" customHeight="1" s="118">
      <c r="A2298" s="2" t="n"/>
      <c r="B2298" s="2" t="n"/>
      <c r="C2298" s="2" t="n"/>
      <c r="D2298" s="2" t="n"/>
      <c r="E2298" s="143" t="n"/>
      <c r="K2298" s="144" t="n"/>
      <c r="L2298" s="143" t="n"/>
      <c r="AT2298" s="144"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43" t="n"/>
      <c r="BV2298" s="144" t="n"/>
      <c r="BW2298" s="143" t="n"/>
      <c r="CG2298" s="144" t="n"/>
      <c r="DU2298" s="144" t="n"/>
      <c r="DV2298" s="2" t="n"/>
      <c r="DW2298" s="2" t="n"/>
      <c r="DX2298" s="2" t="n"/>
      <c r="DY2298" s="2" t="n"/>
      <c r="DZ2298" s="2" t="n"/>
      <c r="EA2298" s="2" t="n"/>
      <c r="EB2298" s="2" t="n"/>
      <c r="EC2298" s="2" t="n"/>
    </row>
    <row r="2299" ht="3.75" customHeight="1" s="118">
      <c r="A2299" s="2" t="n"/>
      <c r="B2299" s="2" t="n"/>
      <c r="C2299" s="2" t="n"/>
      <c r="D2299" s="2" t="n"/>
      <c r="E2299" s="147" t="n"/>
      <c r="F2299" s="148" t="n"/>
      <c r="G2299" s="148" t="n"/>
      <c r="H2299" s="148" t="n"/>
      <c r="I2299" s="148" t="n"/>
      <c r="J2299" s="148" t="n"/>
      <c r="K2299" s="149" t="n"/>
      <c r="L2299" s="147" t="n"/>
      <c r="M2299" s="148" t="n"/>
      <c r="N2299" s="148" t="n"/>
      <c r="O2299" s="148" t="n"/>
      <c r="P2299" s="148" t="n"/>
      <c r="Q2299" s="148" t="n"/>
      <c r="R2299" s="148" t="n"/>
      <c r="S2299" s="148" t="n"/>
      <c r="T2299" s="148" t="n"/>
      <c r="U2299" s="148" t="n"/>
      <c r="X2299" s="148" t="n"/>
      <c r="Y2299" s="148" t="n"/>
      <c r="AC2299" s="148" t="n"/>
      <c r="AD2299" s="148" t="n"/>
      <c r="AH2299" s="148" t="n"/>
      <c r="AI2299" s="148" t="n"/>
      <c r="AJ2299" s="148" t="n"/>
      <c r="AK2299" s="148" t="n"/>
      <c r="AL2299" s="148" t="n"/>
      <c r="AM2299" s="148" t="n"/>
      <c r="AN2299" s="148" t="n"/>
      <c r="AO2299" s="148" t="n"/>
      <c r="AP2299" s="148" t="n"/>
      <c r="AQ2299" s="148" t="n"/>
      <c r="AR2299" s="148" t="n"/>
      <c r="AS2299" s="148" t="n"/>
      <c r="AT2299" s="149"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43" t="n"/>
      <c r="BV2299" s="144" t="n"/>
      <c r="BW2299" s="143" t="n"/>
      <c r="CG2299" s="144" t="n"/>
      <c r="DU2299" s="144" t="n"/>
      <c r="DV2299" s="2" t="n"/>
      <c r="DW2299" s="2" t="n"/>
      <c r="DX2299" s="2" t="n"/>
      <c r="DY2299" s="2" t="n"/>
      <c r="DZ2299" s="2" t="n"/>
      <c r="EA2299" s="2" t="n"/>
      <c r="EB2299" s="2" t="n"/>
      <c r="EC2299" s="2" t="n"/>
    </row>
    <row r="2300" ht="6.75" customHeight="1" s="118">
      <c r="A2300" s="2" t="n"/>
      <c r="B2300" s="2" t="n"/>
      <c r="C2300" s="2" t="n"/>
      <c r="D2300" s="2" t="n"/>
      <c r="E2300" s="161" t="inlineStr">
        <is>
          <t>ふ り が な</t>
        </is>
      </c>
      <c r="F2300" s="140" t="n"/>
      <c r="G2300" s="140" t="n"/>
      <c r="H2300" s="140" t="n"/>
      <c r="I2300" s="140" t="n"/>
      <c r="J2300" s="140" t="n"/>
      <c r="K2300" s="141" t="n"/>
      <c r="L2300" s="162">
        <f>計算!$J$28</f>
        <v/>
      </c>
      <c r="M2300" s="140" t="n"/>
      <c r="N2300" s="140" t="n"/>
      <c r="O2300" s="140" t="n"/>
      <c r="P2300" s="140" t="n"/>
      <c r="Q2300" s="140" t="n"/>
      <c r="R2300" s="140" t="n"/>
      <c r="S2300" s="140" t="n"/>
      <c r="T2300" s="140" t="n"/>
      <c r="U2300" s="140" t="n"/>
      <c r="V2300" s="140" t="n"/>
      <c r="W2300" s="140" t="n"/>
      <c r="X2300" s="140" t="n"/>
      <c r="Y2300" s="140" t="n"/>
      <c r="Z2300" s="140" t="n"/>
      <c r="AA2300" s="140" t="n"/>
      <c r="AB2300" s="140" t="n"/>
      <c r="AC2300" s="140" t="n"/>
      <c r="AD2300" s="140" t="n"/>
      <c r="AE2300" s="140" t="n"/>
      <c r="AF2300" s="140" t="n"/>
      <c r="AG2300" s="140" t="n"/>
      <c r="AH2300" s="140" t="n"/>
      <c r="AI2300" s="140" t="n"/>
      <c r="AJ2300" s="140" t="n"/>
      <c r="AK2300" s="140" t="n"/>
      <c r="AL2300" s="140" t="n"/>
      <c r="AM2300" s="140" t="n"/>
      <c r="AN2300" s="140" t="n"/>
      <c r="AO2300" s="140" t="n"/>
      <c r="AP2300" s="140" t="n"/>
      <c r="AQ2300" s="140" t="n"/>
      <c r="AR2300" s="140" t="n"/>
      <c r="AS2300" s="140" t="n"/>
      <c r="AT2300" s="140" t="n"/>
      <c r="AU2300" s="140" t="n"/>
      <c r="AV2300" s="140" t="n"/>
      <c r="AW2300" s="140" t="n"/>
      <c r="AX2300" s="140" t="n"/>
      <c r="AY2300" s="140" t="n"/>
      <c r="AZ2300" s="140" t="n"/>
      <c r="BA2300" s="140" t="n"/>
      <c r="BB2300" s="140" t="n"/>
      <c r="BC2300" s="140" t="n"/>
      <c r="BD2300" s="140" t="n"/>
      <c r="BE2300" s="140" t="n"/>
      <c r="BF2300" s="140" t="n"/>
      <c r="BG2300" s="140" t="n"/>
      <c r="BH2300" s="140" t="n"/>
      <c r="BI2300" s="141" t="n"/>
      <c r="BJ2300" s="2" t="n"/>
      <c r="BK2300" s="2" t="n"/>
      <c r="BL2300" s="2" t="n"/>
      <c r="BM2300" s="2" t="n"/>
      <c r="BN2300" s="2" t="n"/>
      <c r="BO2300" s="2" t="n"/>
      <c r="BP2300" s="143" t="n"/>
      <c r="BV2300" s="144" t="n"/>
      <c r="BW2300" s="143" t="n"/>
      <c r="CG2300" s="144" t="n"/>
      <c r="DU2300" s="144" t="n"/>
      <c r="DV2300" s="2" t="n"/>
      <c r="DW2300" s="2" t="n"/>
      <c r="DX2300" s="2" t="n"/>
      <c r="DY2300" s="2" t="n"/>
      <c r="DZ2300" s="2" t="n"/>
      <c r="EA2300" s="2" t="n"/>
      <c r="EB2300" s="2" t="n"/>
      <c r="EC2300" s="2" t="n"/>
    </row>
    <row r="2301" ht="6.75" customHeight="1" s="118">
      <c r="A2301" s="2" t="n"/>
      <c r="B2301" s="2" t="n"/>
      <c r="C2301" s="2" t="n"/>
      <c r="D2301" s="2" t="n"/>
      <c r="E2301" s="143" t="n"/>
      <c r="K2301" s="144" t="n"/>
      <c r="BI2301" s="144" t="n"/>
      <c r="BJ2301" s="2" t="n"/>
      <c r="BK2301" s="2" t="n"/>
      <c r="BL2301" s="2" t="n"/>
      <c r="BM2301" s="2" t="n"/>
      <c r="BN2301" s="2" t="n"/>
      <c r="BO2301" s="2" t="n"/>
      <c r="BP2301" s="143" t="n"/>
      <c r="BV2301" s="144" t="n"/>
      <c r="BW2301" s="143" t="n"/>
      <c r="CG2301" s="144" t="n"/>
      <c r="DU2301" s="144" t="n"/>
      <c r="DV2301" s="2" t="n"/>
      <c r="DW2301" s="2" t="n"/>
      <c r="DX2301" s="2" t="n"/>
      <c r="DY2301" s="2" t="n"/>
      <c r="DZ2301" s="2" t="n"/>
      <c r="EA2301" s="2" t="n"/>
      <c r="EB2301" s="2" t="n"/>
      <c r="EC2301" s="2" t="n"/>
    </row>
    <row r="2302" ht="6.75" customHeight="1" s="118">
      <c r="A2302" s="2" t="n"/>
      <c r="B2302" s="2" t="n"/>
      <c r="C2302" s="2" t="n"/>
      <c r="D2302" s="2" t="n"/>
      <c r="E2302" s="163" t="n"/>
      <c r="F2302" s="164" t="n"/>
      <c r="G2302" s="164" t="n"/>
      <c r="H2302" s="164" t="n"/>
      <c r="I2302" s="164" t="n"/>
      <c r="J2302" s="164" t="n"/>
      <c r="K2302" s="165" t="n"/>
      <c r="L2302" s="164" t="n"/>
      <c r="M2302" s="164" t="n"/>
      <c r="N2302" s="164" t="n"/>
      <c r="O2302" s="164" t="n"/>
      <c r="P2302" s="164" t="n"/>
      <c r="Q2302" s="164" t="n"/>
      <c r="R2302" s="164" t="n"/>
      <c r="S2302" s="164" t="n"/>
      <c r="T2302" s="164" t="n"/>
      <c r="U2302" s="164" t="n"/>
      <c r="V2302" s="164" t="n"/>
      <c r="W2302" s="164" t="n"/>
      <c r="X2302" s="164" t="n"/>
      <c r="Y2302" s="164" t="n"/>
      <c r="Z2302" s="164" t="n"/>
      <c r="AA2302" s="164" t="n"/>
      <c r="AB2302" s="164" t="n"/>
      <c r="AC2302" s="164" t="n"/>
      <c r="AD2302" s="164" t="n"/>
      <c r="AE2302" s="164" t="n"/>
      <c r="AF2302" s="164" t="n"/>
      <c r="AG2302" s="164" t="n"/>
      <c r="AH2302" s="164" t="n"/>
      <c r="AI2302" s="164" t="n"/>
      <c r="AJ2302" s="164" t="n"/>
      <c r="AK2302" s="164" t="n"/>
      <c r="AL2302" s="164" t="n"/>
      <c r="AM2302" s="164" t="n"/>
      <c r="AN2302" s="164" t="n"/>
      <c r="AO2302" s="164" t="n"/>
      <c r="AP2302" s="164" t="n"/>
      <c r="AQ2302" s="164" t="n"/>
      <c r="AR2302" s="164" t="n"/>
      <c r="AS2302" s="164" t="n"/>
      <c r="AT2302" s="164" t="n"/>
      <c r="AU2302" s="164" t="n"/>
      <c r="AV2302" s="164" t="n"/>
      <c r="AW2302" s="164" t="n"/>
      <c r="AX2302" s="164" t="n"/>
      <c r="AY2302" s="164" t="n"/>
      <c r="AZ2302" s="164" t="n"/>
      <c r="BA2302" s="164" t="n"/>
      <c r="BB2302" s="164" t="n"/>
      <c r="BC2302" s="164" t="n"/>
      <c r="BD2302" s="164" t="n"/>
      <c r="BE2302" s="164" t="n"/>
      <c r="BF2302" s="164" t="n"/>
      <c r="BG2302" s="164" t="n"/>
      <c r="BH2302" s="164" t="n"/>
      <c r="BI2302" s="165" t="n"/>
      <c r="BJ2302" s="2" t="n"/>
      <c r="BK2302" s="2" t="n"/>
      <c r="BL2302" s="2" t="n"/>
      <c r="BM2302" s="2" t="n"/>
      <c r="BN2302" s="2" t="n"/>
      <c r="BO2302" s="2" t="n"/>
      <c r="BP2302" s="143" t="n"/>
      <c r="BV2302" s="144" t="n"/>
      <c r="BW2302" s="143" t="n"/>
      <c r="CG2302" s="144" t="n"/>
      <c r="DU2302" s="144" t="n"/>
      <c r="DV2302" s="2" t="n"/>
      <c r="DW2302" s="2" t="n"/>
      <c r="DX2302" s="2" t="n"/>
      <c r="DY2302" s="2" t="n"/>
      <c r="DZ2302" s="2" t="n"/>
      <c r="EA2302" s="2" t="n"/>
      <c r="EB2302" s="2" t="n"/>
      <c r="EC2302" s="2" t="n"/>
    </row>
    <row r="2303" ht="6.75" customHeight="1" s="118">
      <c r="A2303" s="2" t="n"/>
      <c r="B2303" s="2" t="n"/>
      <c r="C2303" s="2" t="n"/>
      <c r="D2303" s="2" t="n"/>
      <c r="E2303" s="166" t="inlineStr">
        <is>
          <t>現住所</t>
        </is>
      </c>
      <c r="F2303" s="167" t="n"/>
      <c r="G2303" s="167" t="n"/>
      <c r="H2303" s="167" t="n"/>
      <c r="I2303" s="167" t="n"/>
      <c r="J2303" s="167" t="n"/>
      <c r="K2303" s="168" t="n"/>
      <c r="L2303" s="107" t="inlineStr">
        <is>
          <t>〒</t>
        </is>
      </c>
      <c r="M2303" s="167" t="n"/>
      <c r="N2303" s="167" t="n"/>
      <c r="O2303" s="167" t="n"/>
      <c r="P2303" s="169">
        <f>計算!$H$28</f>
        <v/>
      </c>
      <c r="Q2303" s="167" t="n"/>
      <c r="R2303" s="167" t="n"/>
      <c r="S2303" s="167" t="n"/>
      <c r="T2303" s="167" t="n"/>
      <c r="U2303" s="167" t="n"/>
      <c r="V2303" s="167" t="n"/>
      <c r="W2303" s="167" t="n"/>
      <c r="X2303" s="167" t="n"/>
      <c r="Y2303" s="167" t="n"/>
      <c r="Z2303" s="167" t="n"/>
      <c r="AA2303" s="167" t="n"/>
      <c r="AB2303" s="167" t="n"/>
      <c r="AC2303" s="167" t="n"/>
      <c r="AD2303" s="167" t="n"/>
      <c r="AE2303" s="167" t="n"/>
      <c r="AF2303" s="167" t="n"/>
      <c r="AG2303" s="167" t="n"/>
      <c r="AH2303" s="167" t="n"/>
      <c r="AI2303" s="167" t="n"/>
      <c r="AJ2303" s="167"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43" t="n"/>
      <c r="BV2303" s="144" t="n"/>
      <c r="BW2303" s="143" t="n"/>
      <c r="CG2303" s="144" t="n"/>
      <c r="DU2303" s="144" t="n"/>
      <c r="DV2303" s="2" t="n"/>
      <c r="DW2303" s="2" t="n"/>
      <c r="DX2303" s="2" t="n"/>
      <c r="DY2303" s="2" t="n"/>
      <c r="DZ2303" s="2" t="n"/>
      <c r="EA2303" s="2" t="n"/>
      <c r="EB2303" s="2" t="n"/>
      <c r="EC2303" s="2" t="n"/>
    </row>
    <row r="2304" ht="4.5" customHeight="1" s="118">
      <c r="A2304" s="2" t="n"/>
      <c r="B2304" s="2" t="n"/>
      <c r="C2304" s="2" t="n"/>
      <c r="D2304" s="2" t="n"/>
      <c r="E2304" s="143" t="n"/>
      <c r="K2304" s="144" t="n"/>
      <c r="L2304" s="143"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47" t="n"/>
      <c r="BQ2304" s="148" t="n"/>
      <c r="BR2304" s="148" t="n"/>
      <c r="BS2304" s="148" t="n"/>
      <c r="BT2304" s="148" t="n"/>
      <c r="BU2304" s="148" t="n"/>
      <c r="BV2304" s="149" t="n"/>
      <c r="BW2304" s="147" t="n"/>
      <c r="BX2304" s="148" t="n"/>
      <c r="BY2304" s="148" t="n"/>
      <c r="BZ2304" s="148" t="n"/>
      <c r="CA2304" s="148" t="n"/>
      <c r="CB2304" s="148" t="n"/>
      <c r="CC2304" s="148" t="n"/>
      <c r="CD2304" s="148" t="n"/>
      <c r="CE2304" s="148" t="n"/>
      <c r="CF2304" s="148" t="n"/>
      <c r="CG2304" s="149" t="n"/>
      <c r="DU2304" s="144" t="n"/>
      <c r="DV2304" s="2" t="n"/>
      <c r="DW2304" s="2" t="n"/>
      <c r="DX2304" s="2" t="n"/>
      <c r="DY2304" s="2" t="n"/>
      <c r="DZ2304" s="2" t="n"/>
      <c r="EA2304" s="2" t="n"/>
      <c r="EB2304" s="2" t="n"/>
      <c r="EC2304" s="2" t="n"/>
    </row>
    <row r="2305" ht="6.75" customHeight="1" s="118">
      <c r="A2305" s="2" t="n"/>
      <c r="B2305" s="2" t="n"/>
      <c r="C2305" s="2" t="n"/>
      <c r="D2305" s="2" t="n"/>
      <c r="E2305" s="143" t="n"/>
      <c r="K2305" s="144" t="n"/>
      <c r="L2305" s="143"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0" t="inlineStr">
        <is>
          <t>校内外の諸活動</t>
        </is>
      </c>
      <c r="BQ2305" s="140" t="n"/>
      <c r="BR2305" s="140" t="n"/>
      <c r="BS2305" s="140" t="n"/>
      <c r="BT2305" s="140" t="n"/>
      <c r="BU2305" s="140" t="n"/>
      <c r="BV2305" s="141" t="n"/>
      <c r="BW2305" s="171">
        <f>計算!$AQ$28</f>
        <v/>
      </c>
      <c r="BX2305" s="140" t="n"/>
      <c r="BY2305" s="140" t="n"/>
      <c r="BZ2305" s="140" t="n"/>
      <c r="CA2305" s="140" t="n"/>
      <c r="CB2305" s="140" t="n"/>
      <c r="CC2305" s="140" t="n"/>
      <c r="CD2305" s="140" t="n"/>
      <c r="CE2305" s="140" t="n"/>
      <c r="CF2305" s="140" t="n"/>
      <c r="CG2305" s="140" t="n"/>
      <c r="CH2305" s="140" t="n"/>
      <c r="CI2305" s="140" t="n"/>
      <c r="CJ2305" s="140" t="n"/>
      <c r="CK2305" s="140" t="n"/>
      <c r="CL2305" s="140" t="n"/>
      <c r="CM2305" s="140" t="n"/>
      <c r="CN2305" s="140" t="n"/>
      <c r="CO2305" s="140" t="n"/>
      <c r="CP2305" s="140" t="n"/>
      <c r="CQ2305" s="140" t="n"/>
      <c r="CR2305" s="140" t="n"/>
      <c r="CS2305" s="140" t="n"/>
      <c r="CT2305" s="140" t="n"/>
      <c r="CU2305" s="140" t="n"/>
      <c r="CV2305" s="140" t="n"/>
      <c r="CW2305" s="140" t="n"/>
      <c r="CX2305" s="140" t="n"/>
      <c r="CY2305" s="140" t="n"/>
      <c r="CZ2305" s="140" t="n"/>
      <c r="DA2305" s="140" t="n"/>
      <c r="DB2305" s="140" t="n"/>
      <c r="DC2305" s="140" t="n"/>
      <c r="DD2305" s="140" t="n"/>
      <c r="DE2305" s="140" t="n"/>
      <c r="DF2305" s="140" t="n"/>
      <c r="DG2305" s="140" t="n"/>
      <c r="DH2305" s="140" t="n"/>
      <c r="DI2305" s="140" t="n"/>
      <c r="DJ2305" s="140" t="n"/>
      <c r="DK2305" s="140" t="n"/>
      <c r="DL2305" s="140" t="n"/>
      <c r="DM2305" s="140" t="n"/>
      <c r="DN2305" s="140" t="n"/>
      <c r="DO2305" s="140" t="n"/>
      <c r="DP2305" s="140" t="n"/>
      <c r="DQ2305" s="140" t="n"/>
      <c r="DR2305" s="140" t="n"/>
      <c r="DS2305" s="140" t="n"/>
      <c r="DT2305" s="140" t="n"/>
      <c r="DU2305" s="141" t="n"/>
      <c r="DV2305" s="7" t="n"/>
      <c r="DW2305" s="2" t="n"/>
      <c r="DX2305" s="2" t="n"/>
      <c r="DY2305" s="2" t="n"/>
      <c r="DZ2305" s="2" t="n"/>
      <c r="EA2305" s="2" t="n"/>
      <c r="EB2305" s="2" t="n"/>
      <c r="EC2305" s="2" t="n"/>
    </row>
    <row r="2306" ht="6.75" customHeight="1" s="118">
      <c r="A2306" s="2" t="n"/>
      <c r="B2306" s="2" t="n"/>
      <c r="C2306" s="2" t="n"/>
      <c r="D2306" s="2" t="n"/>
      <c r="E2306" s="143" t="n"/>
      <c r="K2306" s="144" t="n"/>
      <c r="L2306" s="172">
        <f>計算!$I$28</f>
        <v/>
      </c>
      <c r="BI2306" s="144" t="n"/>
      <c r="BJ2306" s="2" t="n"/>
      <c r="BK2306" s="2" t="n"/>
      <c r="BL2306" s="2" t="n"/>
      <c r="BM2306" s="2" t="n"/>
      <c r="BN2306" s="2" t="n"/>
      <c r="BO2306" s="2" t="n"/>
      <c r="BP2306" s="143" t="n"/>
      <c r="BV2306" s="144" t="n"/>
      <c r="DU2306" s="144" t="n"/>
      <c r="DV2306" s="7" t="n"/>
      <c r="DW2306" s="2" t="n"/>
      <c r="DX2306" s="2" t="n"/>
      <c r="DY2306" s="2" t="n"/>
      <c r="DZ2306" s="2" t="n"/>
      <c r="EA2306" s="2" t="n"/>
      <c r="EB2306" s="2" t="n"/>
      <c r="EC2306" s="2" t="n"/>
    </row>
    <row r="2307" ht="6.75" customHeight="1" s="118">
      <c r="A2307" s="2" t="n"/>
      <c r="B2307" s="2" t="n"/>
      <c r="C2307" s="2" t="n"/>
      <c r="D2307" s="2" t="n"/>
      <c r="E2307" s="143" t="n"/>
      <c r="K2307" s="144" t="n"/>
      <c r="L2307" s="143" t="n"/>
      <c r="BI2307" s="144" t="n"/>
      <c r="BJ2307" s="2" t="n"/>
      <c r="BK2307" s="2" t="n"/>
      <c r="BL2307" s="2" t="n"/>
      <c r="BM2307" s="2" t="n"/>
      <c r="BN2307" s="2" t="n"/>
      <c r="BO2307" s="2" t="n"/>
      <c r="BP2307" s="143" t="n"/>
      <c r="BV2307" s="144" t="n"/>
      <c r="DU2307" s="144" t="n"/>
      <c r="DV2307" s="7" t="n"/>
      <c r="DW2307" s="2" t="n"/>
      <c r="DX2307" s="2" t="n"/>
      <c r="DY2307" s="2" t="n"/>
      <c r="DZ2307" s="2" t="n"/>
      <c r="EA2307" s="2" t="n"/>
      <c r="EB2307" s="2" t="n"/>
      <c r="EC2307" s="2" t="n"/>
    </row>
    <row r="2308" ht="6.75" customHeight="1" s="118">
      <c r="A2308" s="2" t="n"/>
      <c r="B2308" s="2" t="n"/>
      <c r="C2308" s="2" t="n"/>
      <c r="D2308" s="2" t="n"/>
      <c r="E2308" s="147" t="n"/>
      <c r="F2308" s="148" t="n"/>
      <c r="G2308" s="148" t="n"/>
      <c r="H2308" s="148" t="n"/>
      <c r="I2308" s="148" t="n"/>
      <c r="J2308" s="148" t="n"/>
      <c r="K2308" s="149" t="n"/>
      <c r="L2308" s="147" t="n"/>
      <c r="M2308" s="148" t="n"/>
      <c r="N2308" s="148" t="n"/>
      <c r="O2308" s="148" t="n"/>
      <c r="P2308" s="148" t="n"/>
      <c r="Q2308" s="148" t="n"/>
      <c r="R2308" s="148" t="n"/>
      <c r="S2308" s="148" t="n"/>
      <c r="T2308" s="148" t="n"/>
      <c r="U2308" s="148" t="n"/>
      <c r="V2308" s="148" t="n"/>
      <c r="W2308" s="148" t="n"/>
      <c r="X2308" s="148" t="n"/>
      <c r="Y2308" s="148" t="n"/>
      <c r="Z2308" s="148" t="n"/>
      <c r="AA2308" s="148" t="n"/>
      <c r="AB2308" s="148" t="n"/>
      <c r="AC2308" s="148" t="n"/>
      <c r="AD2308" s="148" t="n"/>
      <c r="AE2308" s="148" t="n"/>
      <c r="AF2308" s="148" t="n"/>
      <c r="AG2308" s="148" t="n"/>
      <c r="AH2308" s="148" t="n"/>
      <c r="AI2308" s="148" t="n"/>
      <c r="AJ2308" s="148" t="n"/>
      <c r="AK2308" s="148" t="n"/>
      <c r="AL2308" s="148" t="n"/>
      <c r="AM2308" s="148" t="n"/>
      <c r="AN2308" s="148" t="n"/>
      <c r="AO2308" s="148" t="n"/>
      <c r="AP2308" s="148" t="n"/>
      <c r="AQ2308" s="148" t="n"/>
      <c r="AR2308" s="148" t="n"/>
      <c r="AS2308" s="148" t="n"/>
      <c r="AT2308" s="148" t="n"/>
      <c r="AU2308" s="148" t="n"/>
      <c r="AV2308" s="148" t="n"/>
      <c r="AW2308" s="148" t="n"/>
      <c r="AX2308" s="148" t="n"/>
      <c r="AY2308" s="148" t="n"/>
      <c r="AZ2308" s="148" t="n"/>
      <c r="BA2308" s="148" t="n"/>
      <c r="BB2308" s="148" t="n"/>
      <c r="BC2308" s="148" t="n"/>
      <c r="BD2308" s="148" t="n"/>
      <c r="BE2308" s="148" t="n"/>
      <c r="BF2308" s="148" t="n"/>
      <c r="BG2308" s="148" t="n"/>
      <c r="BH2308" s="148" t="n"/>
      <c r="BI2308" s="149" t="n"/>
      <c r="BJ2308" s="2" t="n"/>
      <c r="BK2308" s="2" t="n"/>
      <c r="BL2308" s="2" t="n"/>
      <c r="BM2308" s="2" t="n"/>
      <c r="BN2308" s="2" t="n"/>
      <c r="BO2308" s="2" t="n"/>
      <c r="BP2308" s="143" t="n"/>
      <c r="BV2308" s="144" t="n"/>
      <c r="DU2308" s="144" t="n"/>
      <c r="DV2308" s="7" t="n"/>
      <c r="DW2308" s="2" t="n"/>
      <c r="DX2308" s="2" t="n"/>
      <c r="DY2308" s="2" t="n"/>
      <c r="DZ2308" s="2" t="n"/>
      <c r="EA2308" s="2" t="n"/>
      <c r="EB2308" s="2" t="n"/>
      <c r="EC2308" s="2" t="n"/>
    </row>
    <row r="2309" ht="6.75" customHeight="1" s="118">
      <c r="A2309" s="2" t="n"/>
      <c r="B2309" s="2" t="n"/>
      <c r="C2309" s="2" t="n"/>
      <c r="D2309" s="2" t="n"/>
      <c r="E2309" s="161" t="inlineStr">
        <is>
          <t>ふ り が な</t>
        </is>
      </c>
      <c r="F2309" s="140" t="n"/>
      <c r="G2309" s="140" t="n"/>
      <c r="H2309" s="140" t="n"/>
      <c r="I2309" s="140" t="n"/>
      <c r="J2309" s="140" t="n"/>
      <c r="K2309" s="141" t="n"/>
      <c r="L2309" s="162">
        <f>計算!$M$28</f>
        <v/>
      </c>
      <c r="M2309" s="140" t="n"/>
      <c r="N2309" s="140" t="n"/>
      <c r="O2309" s="140" t="n"/>
      <c r="P2309" s="140" t="n"/>
      <c r="Q2309" s="140" t="n"/>
      <c r="R2309" s="140" t="n"/>
      <c r="S2309" s="140" t="n"/>
      <c r="T2309" s="140" t="n"/>
      <c r="U2309" s="140" t="n"/>
      <c r="V2309" s="140" t="n"/>
      <c r="W2309" s="140" t="n"/>
      <c r="X2309" s="140" t="n"/>
      <c r="Y2309" s="140" t="n"/>
      <c r="Z2309" s="140" t="n"/>
      <c r="AA2309" s="140" t="n"/>
      <c r="AB2309" s="140" t="n"/>
      <c r="AC2309" s="140" t="n"/>
      <c r="AD2309" s="140" t="n"/>
      <c r="AE2309" s="140" t="n"/>
      <c r="AF2309" s="140" t="n"/>
      <c r="AG2309" s="140" t="n"/>
      <c r="AH2309" s="140" t="n"/>
      <c r="AI2309" s="140" t="n"/>
      <c r="AJ2309" s="140" t="n"/>
      <c r="AK2309" s="140" t="n"/>
      <c r="AL2309" s="140" t="n"/>
      <c r="AM2309" s="140" t="n"/>
      <c r="AN2309" s="140" t="n"/>
      <c r="AO2309" s="140" t="n"/>
      <c r="AP2309" s="140" t="n"/>
      <c r="AQ2309" s="140" t="n"/>
      <c r="AR2309" s="140" t="n"/>
      <c r="AS2309" s="140" t="n"/>
      <c r="AT2309" s="140" t="n"/>
      <c r="AU2309" s="140" t="n"/>
      <c r="AV2309" s="140" t="n"/>
      <c r="AW2309" s="140" t="n"/>
      <c r="AX2309" s="140" t="n"/>
      <c r="AY2309" s="140" t="n"/>
      <c r="AZ2309" s="140" t="n"/>
      <c r="BA2309" s="140" t="n"/>
      <c r="BB2309" s="140" t="n"/>
      <c r="BC2309" s="140" t="n"/>
      <c r="BD2309" s="140" t="n"/>
      <c r="BE2309" s="140" t="n"/>
      <c r="BF2309" s="140" t="n"/>
      <c r="BG2309" s="140" t="n"/>
      <c r="BH2309" s="140" t="n"/>
      <c r="BI2309" s="141" t="n"/>
      <c r="BJ2309" s="2" t="n"/>
      <c r="BK2309" s="2" t="n"/>
      <c r="BL2309" s="2" t="n"/>
      <c r="BM2309" s="2" t="n"/>
      <c r="BN2309" s="2" t="n"/>
      <c r="BO2309" s="2" t="n"/>
      <c r="BP2309" s="143" t="n"/>
      <c r="BV2309" s="144" t="n"/>
      <c r="DU2309" s="144" t="n"/>
      <c r="DV2309" s="7" t="n"/>
      <c r="DW2309" s="2" t="n"/>
      <c r="DX2309" s="2" t="n"/>
      <c r="DY2309" s="2" t="n"/>
      <c r="DZ2309" s="2" t="n"/>
      <c r="EA2309" s="2" t="n"/>
      <c r="EB2309" s="2" t="n"/>
      <c r="EC2309" s="2" t="n"/>
    </row>
    <row r="2310" ht="6.75" customHeight="1" s="118">
      <c r="A2310" s="2" t="n"/>
      <c r="B2310" s="2" t="n"/>
      <c r="C2310" s="2" t="n"/>
      <c r="D2310" s="2" t="n"/>
      <c r="E2310" s="143" t="n"/>
      <c r="K2310" s="144" t="n"/>
      <c r="BI2310" s="144" t="n"/>
      <c r="BJ2310" s="2" t="n"/>
      <c r="BK2310" s="2" t="n"/>
      <c r="BL2310" s="2" t="n"/>
      <c r="BM2310" s="2" t="n"/>
      <c r="BN2310" s="2" t="n"/>
      <c r="BO2310" s="2" t="n"/>
      <c r="BP2310" s="143" t="n"/>
      <c r="BV2310" s="144" t="n"/>
      <c r="DU2310" s="144" t="n"/>
      <c r="DV2310" s="7" t="n"/>
      <c r="DW2310" s="2" t="n"/>
      <c r="DX2310" s="2" t="n"/>
      <c r="DY2310" s="2" t="n"/>
      <c r="DZ2310" s="2" t="n"/>
      <c r="EA2310" s="2" t="n"/>
      <c r="EB2310" s="2" t="n"/>
      <c r="EC2310" s="2" t="n"/>
    </row>
    <row r="2311" ht="6.75" customHeight="1" s="118">
      <c r="A2311" s="2" t="n"/>
      <c r="B2311" s="2" t="n"/>
      <c r="C2311" s="2" t="n"/>
      <c r="D2311" s="2" t="n"/>
      <c r="E2311" s="163" t="n"/>
      <c r="F2311" s="164" t="n"/>
      <c r="G2311" s="164" t="n"/>
      <c r="H2311" s="164" t="n"/>
      <c r="I2311" s="164" t="n"/>
      <c r="J2311" s="164" t="n"/>
      <c r="K2311" s="165" t="n"/>
      <c r="L2311" s="164" t="n"/>
      <c r="M2311" s="164" t="n"/>
      <c r="N2311" s="164" t="n"/>
      <c r="O2311" s="164" t="n"/>
      <c r="P2311" s="164" t="n"/>
      <c r="Q2311" s="164" t="n"/>
      <c r="R2311" s="164" t="n"/>
      <c r="S2311" s="164" t="n"/>
      <c r="T2311" s="164" t="n"/>
      <c r="U2311" s="164" t="n"/>
      <c r="V2311" s="164" t="n"/>
      <c r="W2311" s="164" t="n"/>
      <c r="X2311" s="164" t="n"/>
      <c r="Y2311" s="164" t="n"/>
      <c r="Z2311" s="164" t="n"/>
      <c r="AA2311" s="164" t="n"/>
      <c r="AB2311" s="164" t="n"/>
      <c r="AC2311" s="164" t="n"/>
      <c r="AD2311" s="164" t="n"/>
      <c r="AE2311" s="164" t="n"/>
      <c r="AF2311" s="164" t="n"/>
      <c r="AG2311" s="164" t="n"/>
      <c r="AH2311" s="164" t="n"/>
      <c r="AI2311" s="164" t="n"/>
      <c r="AJ2311" s="164" t="n"/>
      <c r="AK2311" s="164" t="n"/>
      <c r="AL2311" s="164" t="n"/>
      <c r="AM2311" s="164" t="n"/>
      <c r="AN2311" s="164" t="n"/>
      <c r="AO2311" s="164" t="n"/>
      <c r="AP2311" s="164" t="n"/>
      <c r="AQ2311" s="164" t="n"/>
      <c r="AR2311" s="164" t="n"/>
      <c r="AS2311" s="164" t="n"/>
      <c r="AT2311" s="164" t="n"/>
      <c r="AU2311" s="164" t="n"/>
      <c r="AV2311" s="164" t="n"/>
      <c r="AW2311" s="164" t="n"/>
      <c r="AX2311" s="164" t="n"/>
      <c r="AY2311" s="164" t="n"/>
      <c r="AZ2311" s="164" t="n"/>
      <c r="BA2311" s="164" t="n"/>
      <c r="BB2311" s="164" t="n"/>
      <c r="BC2311" s="164" t="n"/>
      <c r="BD2311" s="164" t="n"/>
      <c r="BE2311" s="164" t="n"/>
      <c r="BF2311" s="164" t="n"/>
      <c r="BG2311" s="164" t="n"/>
      <c r="BH2311" s="164" t="n"/>
      <c r="BI2311" s="165" t="n"/>
      <c r="BJ2311" s="2" t="n"/>
      <c r="BK2311" s="2" t="n"/>
      <c r="BL2311" s="2" t="n"/>
      <c r="BM2311" s="2" t="n"/>
      <c r="BN2311" s="2" t="n"/>
      <c r="BO2311" s="2" t="n"/>
      <c r="BP2311" s="143" t="n"/>
      <c r="BV2311" s="144" t="n"/>
      <c r="DU2311" s="144" t="n"/>
      <c r="DV2311" s="7" t="n"/>
      <c r="DW2311" s="2" t="n"/>
      <c r="DX2311" s="2" t="n"/>
      <c r="DY2311" s="2" t="n"/>
      <c r="DZ2311" s="2" t="n"/>
      <c r="EA2311" s="2" t="n"/>
      <c r="EB2311" s="2" t="n"/>
      <c r="EC2311" s="2" t="n"/>
    </row>
    <row r="2312" ht="6.75" customHeight="1" s="118">
      <c r="A2312" s="2" t="n"/>
      <c r="B2312" s="2" t="n"/>
      <c r="C2312" s="2" t="n"/>
      <c r="D2312" s="2" t="n"/>
      <c r="E2312" s="166" t="inlineStr">
        <is>
          <t>連絡先</t>
        </is>
      </c>
      <c r="F2312" s="167" t="n"/>
      <c r="G2312" s="167" t="n"/>
      <c r="H2312" s="167" t="n"/>
      <c r="I2312" s="167" t="n"/>
      <c r="J2312" s="167" t="n"/>
      <c r="K2312" s="168" t="n"/>
      <c r="L2312" s="107" t="inlineStr">
        <is>
          <t>〒</t>
        </is>
      </c>
      <c r="M2312" s="167" t="n"/>
      <c r="N2312" s="167" t="n"/>
      <c r="O2312" s="167" t="n"/>
      <c r="P2312" s="173">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43" t="n"/>
      <c r="BV2312" s="144" t="n"/>
      <c r="DU2312" s="144" t="n"/>
      <c r="DV2312" s="7" t="n"/>
      <c r="DW2312" s="2" t="n"/>
      <c r="DX2312" s="2" t="n"/>
      <c r="DY2312" s="2" t="n"/>
      <c r="DZ2312" s="2" t="n"/>
      <c r="EA2312" s="2" t="n"/>
      <c r="EB2312" s="2" t="n"/>
      <c r="EC2312" s="2" t="n"/>
    </row>
    <row r="2313" ht="6.75" customHeight="1" s="118">
      <c r="A2313" s="2" t="n"/>
      <c r="B2313" s="2" t="n"/>
      <c r="C2313" s="2" t="n"/>
      <c r="D2313" s="2" t="n"/>
      <c r="E2313" s="143" t="n"/>
      <c r="K2313" s="144" t="n"/>
      <c r="L2313" s="143"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43" t="n"/>
      <c r="BV2313" s="144" t="n"/>
      <c r="DU2313" s="144" t="n"/>
      <c r="DV2313" s="7" t="n"/>
      <c r="DW2313" s="2" t="n"/>
      <c r="DX2313" s="2" t="n"/>
      <c r="DY2313" s="2" t="n"/>
      <c r="DZ2313" s="2" t="n"/>
      <c r="EA2313" s="2" t="n"/>
      <c r="EB2313" s="2" t="n"/>
      <c r="EC2313" s="2" t="n"/>
    </row>
    <row r="2314" ht="6.75" customHeight="1" s="118">
      <c r="A2314" s="2" t="n"/>
      <c r="B2314" s="2" t="n"/>
      <c r="C2314" s="2" t="n"/>
      <c r="D2314" s="2" t="n"/>
      <c r="E2314" s="143" t="n"/>
      <c r="K2314" s="144" t="n"/>
      <c r="L2314" s="143"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43" t="n"/>
      <c r="BV2314" s="144" t="n"/>
      <c r="DU2314" s="144" t="n"/>
      <c r="DV2314" s="7" t="n"/>
      <c r="DW2314" s="2" t="n"/>
      <c r="DX2314" s="2" t="n"/>
      <c r="DY2314" s="2" t="n"/>
      <c r="DZ2314" s="2" t="n"/>
      <c r="EA2314" s="2" t="n"/>
      <c r="EB2314" s="2" t="n"/>
      <c r="EC2314" s="2" t="n"/>
    </row>
    <row r="2315" ht="6.75" customHeight="1" s="118">
      <c r="A2315" s="2" t="n"/>
      <c r="B2315" s="2" t="n"/>
      <c r="C2315" s="2" t="n"/>
      <c r="D2315" s="2" t="n"/>
      <c r="E2315" s="143" t="n"/>
      <c r="K2315" s="144" t="n"/>
      <c r="L2315" s="174">
        <f>計算!$L$28</f>
        <v/>
      </c>
      <c r="BI2315" s="144" t="n"/>
      <c r="BJ2315" s="2" t="n"/>
      <c r="BK2315" s="2" t="n"/>
      <c r="BL2315" s="2" t="n"/>
      <c r="BM2315" s="2" t="n"/>
      <c r="BN2315" s="2" t="n"/>
      <c r="BO2315" s="2" t="n"/>
      <c r="BP2315" s="143" t="n"/>
      <c r="BV2315" s="144" t="n"/>
      <c r="DU2315" s="144" t="n"/>
      <c r="DV2315" s="7" t="n"/>
      <c r="DW2315" s="2" t="n"/>
      <c r="DX2315" s="2" t="n"/>
      <c r="DY2315" s="2" t="n"/>
      <c r="DZ2315" s="2" t="n"/>
      <c r="EA2315" s="2" t="n"/>
      <c r="EB2315" s="2" t="n"/>
      <c r="EC2315" s="2" t="n"/>
    </row>
    <row r="2316" ht="6.75" customHeight="1" s="118">
      <c r="A2316" s="2" t="n"/>
      <c r="B2316" s="2" t="n"/>
      <c r="C2316" s="2" t="n"/>
      <c r="D2316" s="2" t="n"/>
      <c r="E2316" s="147" t="n"/>
      <c r="F2316" s="148" t="n"/>
      <c r="G2316" s="148" t="n"/>
      <c r="H2316" s="148" t="n"/>
      <c r="I2316" s="148" t="n"/>
      <c r="J2316" s="148" t="n"/>
      <c r="K2316" s="149" t="n"/>
      <c r="L2316" s="148" t="n"/>
      <c r="M2316" s="148" t="n"/>
      <c r="N2316" s="148" t="n"/>
      <c r="O2316" s="148" t="n"/>
      <c r="P2316" s="148" t="n"/>
      <c r="Q2316" s="148" t="n"/>
      <c r="R2316" s="148" t="n"/>
      <c r="S2316" s="148" t="n"/>
      <c r="T2316" s="148" t="n"/>
      <c r="U2316" s="148" t="n"/>
      <c r="V2316" s="148" t="n"/>
      <c r="W2316" s="148" t="n"/>
      <c r="X2316" s="148" t="n"/>
      <c r="Y2316" s="148" t="n"/>
      <c r="Z2316" s="148" t="n"/>
      <c r="AA2316" s="148" t="n"/>
      <c r="AB2316" s="148" t="n"/>
      <c r="AC2316" s="148" t="n"/>
      <c r="AD2316" s="148" t="n"/>
      <c r="AE2316" s="148" t="n"/>
      <c r="AF2316" s="148" t="n"/>
      <c r="AG2316" s="148" t="n"/>
      <c r="AH2316" s="148" t="n"/>
      <c r="AI2316" s="148" t="n"/>
      <c r="AJ2316" s="148" t="n"/>
      <c r="AK2316" s="148" t="n"/>
      <c r="AL2316" s="148" t="n"/>
      <c r="AM2316" s="148" t="n"/>
      <c r="AN2316" s="148" t="n"/>
      <c r="AO2316" s="148" t="n"/>
      <c r="AP2316" s="148" t="n"/>
      <c r="AQ2316" s="148" t="n"/>
      <c r="AR2316" s="148" t="n"/>
      <c r="AS2316" s="148" t="n"/>
      <c r="AT2316" s="148" t="n"/>
      <c r="AU2316" s="148" t="n"/>
      <c r="AV2316" s="148" t="n"/>
      <c r="AW2316" s="148" t="n"/>
      <c r="AX2316" s="148" t="n"/>
      <c r="AY2316" s="148" t="n"/>
      <c r="AZ2316" s="148" t="n"/>
      <c r="BA2316" s="148" t="n"/>
      <c r="BB2316" s="148" t="n"/>
      <c r="BC2316" s="148" t="n"/>
      <c r="BD2316" s="148" t="n"/>
      <c r="BE2316" s="148" t="n"/>
      <c r="BF2316" s="148" t="n"/>
      <c r="BG2316" s="148" t="n"/>
      <c r="BH2316" s="148" t="n"/>
      <c r="BI2316" s="149" t="n"/>
      <c r="BJ2316" s="2" t="n"/>
      <c r="BK2316" s="2" t="n"/>
      <c r="BL2316" s="2" t="n"/>
      <c r="BM2316" s="2" t="n"/>
      <c r="BN2316" s="2" t="n"/>
      <c r="BO2316" s="2" t="n"/>
      <c r="BP2316" s="143" t="n"/>
      <c r="BV2316" s="144" t="n"/>
      <c r="DU2316" s="144"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43" t="n"/>
      <c r="BV2317" s="144" t="n"/>
      <c r="DU2317" s="144"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43" t="n"/>
      <c r="BV2318" s="144" t="n"/>
      <c r="DU2318" s="144"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43" t="n"/>
      <c r="BV2319" s="144" t="n"/>
      <c r="DU2319" s="144"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43" t="n"/>
      <c r="BV2320" s="144" t="n"/>
      <c r="DU2320" s="144"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43" t="n"/>
      <c r="BV2321" s="144" t="n"/>
      <c r="DU2321" s="144"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75" t="n"/>
      <c r="BQ2322" s="140" t="n"/>
      <c r="BR2322" s="176" t="n"/>
      <c r="BS2322" s="140" t="n"/>
      <c r="BT2322" s="140" t="n"/>
      <c r="BU2322" s="28" t="n"/>
      <c r="BV2322" s="29" t="n"/>
      <c r="BW2322" s="177">
        <f>計算!$AR$28</f>
        <v/>
      </c>
      <c r="BX2322" s="140" t="n"/>
      <c r="BY2322" s="140" t="n"/>
      <c r="BZ2322" s="140" t="n"/>
      <c r="CA2322" s="140" t="n"/>
      <c r="CB2322" s="140" t="n"/>
      <c r="CC2322" s="140" t="n"/>
      <c r="CD2322" s="140" t="n"/>
      <c r="CE2322" s="140" t="n"/>
      <c r="CF2322" s="140" t="n"/>
      <c r="CG2322" s="140" t="n"/>
      <c r="CH2322" s="140" t="n"/>
      <c r="CI2322" s="140" t="n"/>
      <c r="CJ2322" s="140" t="n"/>
      <c r="CK2322" s="140" t="n"/>
      <c r="CL2322" s="140" t="n"/>
      <c r="CM2322" s="140" t="n"/>
      <c r="CN2322" s="140" t="n"/>
      <c r="CO2322" s="140" t="n"/>
      <c r="CP2322" s="140" t="n"/>
      <c r="CQ2322" s="140" t="n"/>
      <c r="CR2322" s="140" t="n"/>
      <c r="CS2322" s="140" t="n"/>
      <c r="CT2322" s="140" t="n"/>
      <c r="CU2322" s="140" t="n"/>
      <c r="CV2322" s="140" t="n"/>
      <c r="CW2322" s="140" t="n"/>
      <c r="CX2322" s="140" t="n"/>
      <c r="CY2322" s="140" t="n"/>
      <c r="CZ2322" s="140" t="n"/>
      <c r="DA2322" s="140" t="n"/>
      <c r="DB2322" s="140" t="n"/>
      <c r="DC2322" s="140" t="n"/>
      <c r="DD2322" s="140" t="n"/>
      <c r="DE2322" s="140" t="n"/>
      <c r="DF2322" s="140" t="n"/>
      <c r="DG2322" s="140" t="n"/>
      <c r="DH2322" s="140" t="n"/>
      <c r="DI2322" s="140" t="n"/>
      <c r="DJ2322" s="140" t="n"/>
      <c r="DK2322" s="140" t="n"/>
      <c r="DL2322" s="140" t="n"/>
      <c r="DM2322" s="140" t="n"/>
      <c r="DN2322" s="140" t="n"/>
      <c r="DO2322" s="140" t="n"/>
      <c r="DP2322" s="140" t="n"/>
      <c r="DQ2322" s="140" t="n"/>
      <c r="DR2322" s="140" t="n"/>
      <c r="DS2322" s="140" t="n"/>
      <c r="DT2322" s="140" t="n"/>
      <c r="DU2322" s="141"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43" t="n"/>
      <c r="BU2323" s="31" t="n"/>
      <c r="BV2323" s="32" t="n"/>
      <c r="DU2323" s="144"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43" t="n"/>
      <c r="BU2324" s="72" t="n"/>
      <c r="BV2324" s="144" t="n"/>
      <c r="DU2324" s="144"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43" t="n"/>
      <c r="BV2325" s="144" t="n"/>
      <c r="DU2325" s="144"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43" t="n"/>
      <c r="BV2326" s="144" t="n"/>
      <c r="DU2326" s="144"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43" t="n"/>
      <c r="BV2327" s="144" t="n"/>
      <c r="DU2327" s="144" t="n"/>
      <c r="DV2327" s="7" t="n"/>
      <c r="DW2327" s="2" t="n"/>
      <c r="DX2327" s="2" t="n"/>
      <c r="DY2327" s="2" t="n"/>
      <c r="DZ2327" s="2" t="n"/>
      <c r="EA2327" s="2" t="n"/>
      <c r="EB2327" s="2" t="n"/>
      <c r="EC2327" s="2" t="n"/>
    </row>
    <row r="2328" ht="6.75" customHeight="1" s="118">
      <c r="A2328" s="2" t="n"/>
      <c r="B2328" s="2" t="n"/>
      <c r="C2328" s="2" t="n"/>
      <c r="D2328" s="2" t="n"/>
      <c r="E2328" s="178" t="inlineStr">
        <is>
          <t>在籍校</t>
        </is>
      </c>
      <c r="F2328" s="140" t="n"/>
      <c r="G2328" s="140" t="n"/>
      <c r="H2328" s="140" t="n"/>
      <c r="I2328" s="140" t="n"/>
      <c r="J2328" s="140" t="n"/>
      <c r="K2328" s="141"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0" t="n"/>
      <c r="AY2328" s="140" t="n"/>
      <c r="AZ2328" s="140" t="n"/>
      <c r="BA2328" s="140" t="n"/>
      <c r="BB2328" s="140" t="n"/>
      <c r="BC2328" s="140" t="n"/>
      <c r="BD2328" s="140" t="n"/>
      <c r="BE2328" s="140" t="n"/>
      <c r="BF2328" s="140" t="n"/>
      <c r="BG2328" s="140" t="n"/>
      <c r="BH2328" s="140" t="n"/>
      <c r="BI2328" s="141" t="n"/>
      <c r="BJ2328" s="2" t="n"/>
      <c r="BK2328" s="2" t="n"/>
      <c r="BL2328" s="2" t="n"/>
      <c r="BM2328" s="2" t="n"/>
      <c r="BN2328" s="2" t="n"/>
      <c r="BO2328" s="2" t="n"/>
      <c r="BP2328" s="143" t="n"/>
      <c r="BV2328" s="144" t="n"/>
      <c r="DU2328" s="144" t="n"/>
      <c r="DV2328" s="2" t="n"/>
      <c r="DW2328" s="2" t="n"/>
      <c r="DX2328" s="2" t="n"/>
      <c r="DY2328" s="2" t="n"/>
      <c r="DZ2328" s="2" t="n"/>
      <c r="EA2328" s="2" t="n"/>
      <c r="EB2328" s="2" t="n"/>
      <c r="EC2328" s="2" t="n"/>
    </row>
    <row r="2329" ht="6.75" customHeight="1" s="118">
      <c r="A2329" s="2" t="n"/>
      <c r="B2329" s="2" t="n"/>
      <c r="C2329" s="2" t="n"/>
      <c r="D2329" s="2" t="n"/>
      <c r="E2329" s="143" t="n"/>
      <c r="K2329" s="144" t="n"/>
      <c r="L2329" s="36" t="n"/>
      <c r="M2329" s="19" t="n"/>
      <c r="N2329" s="19" t="n"/>
      <c r="O2329" s="19" t="n"/>
      <c r="P2329" s="19" t="n"/>
      <c r="Q2329" s="19" t="n"/>
      <c r="R2329" s="19" t="n"/>
      <c r="S2329" s="19" t="n"/>
      <c r="T2329" s="19" t="n"/>
      <c r="U2329" s="19" t="n"/>
      <c r="V2329" s="19" t="n"/>
      <c r="W2329" s="19" t="n"/>
      <c r="X2329" s="37" t="n"/>
      <c r="Y2329" s="179">
        <f>計算!$N$28</f>
        <v/>
      </c>
      <c r="BI2329" s="144" t="n"/>
      <c r="BJ2329" s="2" t="n"/>
      <c r="BK2329" s="2" t="n"/>
      <c r="BL2329" s="2" t="n"/>
      <c r="BM2329" s="2" t="n"/>
      <c r="BN2329" s="2" t="n"/>
      <c r="BO2329" s="2" t="n"/>
      <c r="BP2329" s="143" t="n"/>
      <c r="BV2329" s="144" t="n"/>
      <c r="DU2329" s="144" t="n"/>
      <c r="DV2329" s="2" t="n"/>
      <c r="DW2329" s="2" t="n"/>
      <c r="DX2329" s="2" t="n"/>
      <c r="DY2329" s="2" t="n"/>
      <c r="DZ2329" s="2" t="n"/>
      <c r="EA2329" s="2" t="n"/>
      <c r="EB2329" s="2" t="n"/>
      <c r="EC2329" s="2" t="n"/>
    </row>
    <row r="2330" ht="6.75" customHeight="1" s="118">
      <c r="A2330" s="2" t="n"/>
      <c r="B2330" s="2" t="n"/>
      <c r="C2330" s="2" t="n"/>
      <c r="D2330" s="2" t="n"/>
      <c r="E2330" s="143" t="n"/>
      <c r="K2330" s="144" t="n"/>
      <c r="L2330" s="36" t="n"/>
      <c r="M2330" s="19" t="n"/>
      <c r="N2330" s="19" t="n"/>
      <c r="O2330" s="19" t="n"/>
      <c r="P2330" s="180">
        <f>IF(計算!$B$28="","",設定!$B$6)&amp;""</f>
        <v/>
      </c>
      <c r="S2330" s="11" t="n"/>
      <c r="T2330" s="11" t="n"/>
      <c r="U2330" s="181">
        <f>IF(計算!$B$28="","",設定!$B$7)&amp;""</f>
        <v/>
      </c>
      <c r="W2330" s="11" t="n"/>
      <c r="X2330" s="12" t="n"/>
      <c r="Y2330" s="143" t="n"/>
      <c r="BI2330" s="144" t="n"/>
      <c r="BJ2330" s="2" t="n"/>
      <c r="BK2330" s="2" t="n"/>
      <c r="BL2330" s="2" t="n"/>
      <c r="BM2330" s="2" t="n"/>
      <c r="BN2330" s="2" t="n"/>
      <c r="BO2330" s="2" t="n"/>
      <c r="BP2330" s="143" t="n"/>
      <c r="BV2330" s="144" t="n"/>
      <c r="DU2330" s="144" t="n"/>
      <c r="DV2330" s="2" t="n"/>
      <c r="DW2330" s="2" t="n"/>
      <c r="DX2330" s="2" t="n"/>
      <c r="DY2330" s="2" t="n"/>
      <c r="DZ2330" s="2" t="n"/>
      <c r="EA2330" s="2" t="n"/>
      <c r="EB2330" s="2" t="n"/>
      <c r="EC2330" s="2" t="n"/>
    </row>
    <row r="2331" ht="6.75" customHeight="1" s="118">
      <c r="A2331" s="2" t="n"/>
      <c r="B2331" s="2" t="n"/>
      <c r="C2331" s="2" t="n"/>
      <c r="D2331" s="2" t="n"/>
      <c r="E2331" s="143" t="n"/>
      <c r="K2331" s="144" t="n"/>
      <c r="L2331" s="92" t="inlineStr">
        <is>
          <t>令和</t>
        </is>
      </c>
      <c r="S2331" s="52" t="inlineStr">
        <is>
          <t>年</t>
        </is>
      </c>
      <c r="W2331" s="53" t="inlineStr">
        <is>
          <t>月</t>
        </is>
      </c>
      <c r="X2331" s="144" t="n"/>
      <c r="Y2331" s="143" t="n"/>
      <c r="BI2331" s="144" t="n"/>
      <c r="BJ2331" s="2" t="n"/>
      <c r="BK2331" s="2" t="n"/>
      <c r="BL2331" s="2" t="n"/>
      <c r="BM2331" s="2" t="n"/>
      <c r="BN2331" s="2" t="n"/>
      <c r="BO2331" s="2" t="n"/>
      <c r="BP2331" s="143" t="n"/>
      <c r="BV2331" s="144" t="n"/>
      <c r="DU2331" s="144" t="n"/>
      <c r="DV2331" s="2" t="n"/>
      <c r="DW2331" s="2" t="n"/>
      <c r="DX2331" s="2" t="n"/>
      <c r="DY2331" s="2" t="n"/>
      <c r="DZ2331" s="2" t="n"/>
      <c r="EA2331" s="2" t="n"/>
      <c r="EB2331" s="2" t="n"/>
      <c r="EC2331" s="2" t="n"/>
    </row>
    <row r="2332" ht="6.75" customHeight="1" s="118">
      <c r="A2332" s="2" t="n"/>
      <c r="B2332" s="2" t="n"/>
      <c r="C2332" s="2" t="n"/>
      <c r="D2332" s="2" t="n"/>
      <c r="E2332" s="143" t="n"/>
      <c r="K2332" s="144" t="n"/>
      <c r="L2332" s="143" t="n"/>
      <c r="X2332" s="144" t="n"/>
      <c r="Y2332" s="143" t="n"/>
      <c r="AW2332" s="75" t="inlineStr">
        <is>
          <t>卒業</t>
        </is>
      </c>
      <c r="BI2332" s="144" t="n"/>
      <c r="BJ2332" s="2" t="n"/>
      <c r="BK2332" s="2" t="n"/>
      <c r="BL2332" s="2" t="n"/>
      <c r="BM2332" s="2" t="n"/>
      <c r="BN2332" s="2" t="n"/>
      <c r="BO2332" s="2" t="n"/>
      <c r="BP2332" s="143" t="n"/>
      <c r="BV2332" s="144" t="n"/>
      <c r="DU2332" s="144" t="n"/>
      <c r="DV2332" s="2" t="n"/>
      <c r="DW2332" s="2" t="n"/>
      <c r="DX2332" s="2" t="n"/>
      <c r="DY2332" s="2" t="n"/>
      <c r="DZ2332" s="2" t="n"/>
      <c r="EA2332" s="2" t="n"/>
      <c r="EB2332" s="2" t="n"/>
      <c r="EC2332" s="2" t="n"/>
    </row>
    <row r="2333" ht="6.75" customHeight="1" s="118">
      <c r="A2333" s="2" t="n"/>
      <c r="B2333" s="2" t="n"/>
      <c r="C2333" s="2" t="n"/>
      <c r="D2333" s="2" t="n"/>
      <c r="E2333" s="143" t="n"/>
      <c r="K2333" s="144" t="n"/>
      <c r="L2333" s="36" t="n"/>
      <c r="M2333" s="19" t="n"/>
      <c r="N2333" s="19" t="n"/>
      <c r="O2333" s="19" t="n"/>
      <c r="P2333" s="19" t="n"/>
      <c r="Q2333" s="19" t="n"/>
      <c r="R2333" s="19" t="n"/>
      <c r="S2333" s="19" t="n"/>
      <c r="T2333" s="19" t="n"/>
      <c r="U2333" s="19" t="n"/>
      <c r="V2333" s="19" t="n"/>
      <c r="W2333" s="19" t="n"/>
      <c r="X2333" s="37" t="n"/>
      <c r="Y2333" s="143" t="n"/>
      <c r="BI2333" s="144" t="n"/>
      <c r="BJ2333" s="2" t="n"/>
      <c r="BK2333" s="2" t="n"/>
      <c r="BL2333" s="2" t="n"/>
      <c r="BM2333" s="2" t="n"/>
      <c r="BN2333" s="2" t="n"/>
      <c r="BO2333" s="2" t="n"/>
      <c r="BP2333" s="143" t="n"/>
      <c r="BV2333" s="144" t="n"/>
      <c r="DU2333" s="144" t="n"/>
      <c r="DV2333" s="2" t="n"/>
      <c r="DW2333" s="2" t="n"/>
      <c r="DX2333" s="2" t="n"/>
      <c r="DY2333" s="2" t="n"/>
      <c r="DZ2333" s="2" t="n"/>
      <c r="EA2333" s="2" t="n"/>
      <c r="EB2333" s="2" t="n"/>
      <c r="EC2333" s="2" t="n"/>
    </row>
    <row r="2334" ht="6.75" customHeight="1" s="118">
      <c r="A2334" s="2" t="n"/>
      <c r="B2334" s="2" t="n"/>
      <c r="C2334" s="2" t="n"/>
      <c r="D2334" s="2" t="n"/>
      <c r="E2334" s="143" t="n"/>
      <c r="K2334" s="144" t="n"/>
      <c r="L2334" s="36" t="n"/>
      <c r="M2334" s="19" t="n"/>
      <c r="N2334" s="19" t="n"/>
      <c r="O2334" s="19" t="n"/>
      <c r="P2334" s="19" t="n"/>
      <c r="Q2334" s="19" t="n"/>
      <c r="R2334" s="19" t="n"/>
      <c r="S2334" s="19" t="n"/>
      <c r="T2334" s="19" t="n"/>
      <c r="U2334" s="19" t="n"/>
      <c r="V2334" s="19" t="n"/>
      <c r="W2334" s="19" t="n"/>
      <c r="X2334" s="37" t="n"/>
      <c r="Y2334" s="143" t="n"/>
      <c r="BI2334" s="144" t="n"/>
      <c r="BJ2334" s="2" t="n"/>
      <c r="BK2334" s="2" t="n"/>
      <c r="BL2334" s="2" t="n"/>
      <c r="BM2334" s="2" t="n"/>
      <c r="BN2334" s="2" t="n"/>
      <c r="BO2334" s="2" t="n"/>
      <c r="BP2334" s="143" t="n"/>
      <c r="BV2334" s="144" t="n"/>
      <c r="DU2334" s="144" t="n"/>
      <c r="DV2334" s="2" t="n"/>
      <c r="DW2334" s="2" t="n"/>
      <c r="DX2334" s="2" t="n"/>
      <c r="DY2334" s="2" t="n"/>
      <c r="DZ2334" s="2" t="n"/>
      <c r="EA2334" s="2" t="n"/>
      <c r="EB2334" s="2" t="n"/>
      <c r="EC2334" s="2" t="n"/>
    </row>
    <row r="2335" ht="6.75" customHeight="1" s="118">
      <c r="A2335" s="2" t="n"/>
      <c r="B2335" s="2" t="n"/>
      <c r="C2335" s="2" t="n"/>
      <c r="D2335" s="2" t="n"/>
      <c r="E2335" s="147" t="n"/>
      <c r="F2335" s="148" t="n"/>
      <c r="G2335" s="148" t="n"/>
      <c r="H2335" s="148" t="n"/>
      <c r="I2335" s="148" t="n"/>
      <c r="J2335" s="148" t="n"/>
      <c r="K2335" s="149"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48" t="n"/>
      <c r="AX2335" s="148" t="n"/>
      <c r="AY2335" s="148" t="n"/>
      <c r="AZ2335" s="148" t="n"/>
      <c r="BA2335" s="148" t="n"/>
      <c r="BB2335" s="148" t="n"/>
      <c r="BC2335" s="148" t="n"/>
      <c r="BD2335" s="148" t="n"/>
      <c r="BE2335" s="148" t="n"/>
      <c r="BF2335" s="148" t="n"/>
      <c r="BG2335" s="148" t="n"/>
      <c r="BH2335" s="148" t="n"/>
      <c r="BI2335" s="149" t="n"/>
      <c r="BJ2335" s="2" t="n"/>
      <c r="BK2335" s="2" t="n"/>
      <c r="BL2335" s="2" t="n"/>
      <c r="BM2335" s="2" t="n"/>
      <c r="BN2335" s="2" t="n"/>
      <c r="BO2335" s="2" t="n"/>
      <c r="BP2335" s="143" t="n"/>
      <c r="BV2335" s="144" t="n"/>
      <c r="DU2335" s="144"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0" t="n"/>
      <c r="U2336" s="17" t="n"/>
      <c r="V2336" s="17" t="n"/>
      <c r="W2336" s="76" t="n"/>
      <c r="X2336" s="140"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43" t="n"/>
      <c r="BV2336" s="144" t="n"/>
      <c r="DU2336" s="144"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43" t="n"/>
      <c r="BV2337" s="144" t="n"/>
      <c r="DU2337" s="144"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43" t="n"/>
      <c r="BV2338" s="144" t="n"/>
      <c r="DU2338" s="144" t="n"/>
      <c r="DV2338" s="2" t="n"/>
      <c r="DW2338" s="2" t="n"/>
      <c r="DX2338" s="2" t="n"/>
      <c r="DY2338" s="2" t="n"/>
      <c r="DZ2338" s="2" t="n"/>
      <c r="EA2338" s="2" t="n"/>
      <c r="EB2338" s="2" t="n"/>
      <c r="EC2338" s="2" t="n"/>
    </row>
    <row r="2339" ht="6.75" customHeight="1" s="118">
      <c r="A2339" s="2" t="n"/>
      <c r="B2339" s="2" t="n"/>
      <c r="C2339" s="2" t="n"/>
      <c r="D2339" s="2" t="n"/>
      <c r="E2339" s="182" t="inlineStr">
        <is>
          <t>職　歴</t>
        </is>
      </c>
      <c r="K2339" s="144" t="n"/>
      <c r="L2339" s="54" t="inlineStr">
        <is>
          <t>平成</t>
        </is>
      </c>
      <c r="M2339" s="140" t="n"/>
      <c r="N2339" s="140" t="n"/>
      <c r="O2339" s="140" t="n"/>
      <c r="P2339" s="19" t="n"/>
      <c r="Q2339" s="19" t="n"/>
      <c r="R2339" s="19" t="n"/>
      <c r="S2339" s="19" t="n"/>
      <c r="T2339" s="19" t="n"/>
      <c r="U2339" s="19" t="n"/>
      <c r="V2339" s="19" t="n"/>
      <c r="W2339" s="19" t="n"/>
      <c r="X2339" s="37" t="n"/>
      <c r="Y2339" s="172">
        <f>計算!$AV$28</f>
        <v/>
      </c>
      <c r="BI2339" s="144" t="n"/>
      <c r="BJ2339" s="2" t="n"/>
      <c r="BK2339" s="2" t="n"/>
      <c r="BL2339" s="2" t="n"/>
      <c r="BM2339" s="2" t="n"/>
      <c r="BN2339" s="2" t="n"/>
      <c r="BO2339" s="2" t="n"/>
      <c r="BP2339" s="143" t="n"/>
      <c r="BV2339" s="144" t="n"/>
      <c r="DU2339" s="144" t="n"/>
      <c r="DV2339" s="2" t="n"/>
      <c r="DW2339" s="2" t="n"/>
      <c r="DX2339" s="2" t="n"/>
      <c r="DY2339" s="2" t="n"/>
      <c r="DZ2339" s="2" t="n"/>
      <c r="EA2339" s="2" t="n"/>
      <c r="EB2339" s="2" t="n"/>
      <c r="EC2339" s="2" t="n"/>
    </row>
    <row r="2340" ht="6.75" customHeight="1" s="118">
      <c r="A2340" s="2" t="n"/>
      <c r="B2340" s="2" t="n"/>
      <c r="C2340" s="2" t="n"/>
      <c r="D2340" s="2" t="n"/>
      <c r="E2340" s="143" t="n"/>
      <c r="K2340" s="144" t="n"/>
      <c r="L2340" s="143" t="n"/>
      <c r="P2340" s="19" t="n"/>
      <c r="Q2340" s="19" t="n"/>
      <c r="R2340" s="19" t="n"/>
      <c r="S2340" s="19" t="n"/>
      <c r="T2340" s="19" t="n"/>
      <c r="U2340" s="19" t="n"/>
      <c r="V2340" s="19" t="n"/>
      <c r="W2340" s="19" t="n"/>
      <c r="X2340" s="37" t="n"/>
      <c r="Y2340" s="143" t="n"/>
      <c r="BI2340" s="144" t="n"/>
      <c r="BJ2340" s="2" t="n"/>
      <c r="BK2340" s="2" t="n"/>
      <c r="BL2340" s="2" t="n"/>
      <c r="BM2340" s="2" t="n"/>
      <c r="BN2340" s="2" t="n"/>
      <c r="BO2340" s="2" t="n"/>
      <c r="BP2340" s="143" t="n"/>
      <c r="BV2340" s="144" t="n"/>
      <c r="DU2340" s="144" t="n"/>
      <c r="DV2340" s="2" t="n"/>
      <c r="DW2340" s="2" t="n"/>
      <c r="DX2340" s="2" t="n"/>
      <c r="DY2340" s="2" t="n"/>
      <c r="DZ2340" s="2" t="n"/>
      <c r="EA2340" s="2" t="n"/>
      <c r="EB2340" s="2" t="n"/>
      <c r="EC2340" s="2" t="n"/>
    </row>
    <row r="2341" ht="6.75" customHeight="1" s="118">
      <c r="A2341" s="2" t="n"/>
      <c r="B2341" s="2" t="n"/>
      <c r="C2341" s="2" t="n"/>
      <c r="D2341" s="2" t="n"/>
      <c r="E2341" s="143" t="n"/>
      <c r="K2341" s="144" t="n"/>
      <c r="L2341" s="143" t="n"/>
      <c r="P2341" s="180">
        <f>計算!$AT$28</f>
        <v/>
      </c>
      <c r="S2341" s="52" t="inlineStr">
        <is>
          <t>年</t>
        </is>
      </c>
      <c r="U2341" s="181">
        <f>計算!$AU$28</f>
        <v/>
      </c>
      <c r="W2341" s="53" t="inlineStr">
        <is>
          <t>月</t>
        </is>
      </c>
      <c r="X2341" s="144" t="n"/>
      <c r="Y2341" s="143" t="n"/>
      <c r="BI2341" s="144" t="n"/>
      <c r="BJ2341" s="2" t="n"/>
      <c r="BK2341" s="2" t="n"/>
      <c r="BL2341" s="2" t="n"/>
      <c r="BM2341" s="2" t="n"/>
      <c r="BN2341" s="2" t="n"/>
      <c r="BO2341" s="2" t="n"/>
      <c r="BP2341" s="143" t="n"/>
      <c r="BV2341" s="144" t="n"/>
      <c r="DU2341" s="144" t="n"/>
      <c r="DV2341" s="2" t="n"/>
      <c r="DW2341" s="2" t="n"/>
      <c r="DX2341" s="2" t="n"/>
      <c r="DY2341" s="2" t="n"/>
      <c r="DZ2341" s="2" t="n"/>
      <c r="EA2341" s="2" t="n"/>
      <c r="EB2341" s="2" t="n"/>
      <c r="EC2341" s="2" t="n"/>
    </row>
    <row r="2342" ht="6.75" customHeight="1" s="118">
      <c r="A2342" s="2" t="n"/>
      <c r="B2342" s="2" t="n"/>
      <c r="C2342" s="2" t="n"/>
      <c r="D2342" s="2" t="n"/>
      <c r="E2342" s="143" t="n"/>
      <c r="K2342" s="144" t="n"/>
      <c r="L2342" s="49" t="inlineStr">
        <is>
          <t>令和</t>
        </is>
      </c>
      <c r="X2342" s="144" t="n"/>
      <c r="Y2342" s="143" t="n"/>
      <c r="BI2342" s="144" t="n"/>
      <c r="BJ2342" s="2" t="n"/>
      <c r="BK2342" s="2" t="n"/>
      <c r="BL2342" s="2" t="n"/>
      <c r="BM2342" s="2" t="n"/>
      <c r="BN2342" s="2" t="n"/>
      <c r="BO2342" s="2" t="n"/>
      <c r="BP2342" s="143" t="n"/>
      <c r="BV2342" s="144" t="n"/>
      <c r="DU2342" s="144" t="n"/>
      <c r="DV2342" s="2" t="n"/>
      <c r="DW2342" s="2" t="n"/>
      <c r="DX2342" s="2" t="n"/>
      <c r="DY2342" s="2" t="n"/>
      <c r="DZ2342" s="2" t="n"/>
      <c r="EA2342" s="2" t="n"/>
      <c r="EB2342" s="2" t="n"/>
      <c r="EC2342" s="2" t="n"/>
    </row>
    <row r="2343" ht="6.75" customHeight="1" s="118">
      <c r="A2343" s="2" t="n"/>
      <c r="B2343" s="2" t="n"/>
      <c r="C2343" s="2" t="n"/>
      <c r="D2343" s="2" t="n"/>
      <c r="E2343" s="143" t="n"/>
      <c r="K2343" s="144" t="n"/>
      <c r="L2343" s="143" t="n"/>
      <c r="P2343" s="19" t="n"/>
      <c r="Q2343" s="19" t="n"/>
      <c r="R2343" s="19" t="n"/>
      <c r="S2343" s="19" t="n"/>
      <c r="T2343" s="19" t="n"/>
      <c r="U2343" s="19" t="n"/>
      <c r="V2343" s="19" t="n"/>
      <c r="W2343" s="19" t="n"/>
      <c r="X2343" s="37" t="n"/>
      <c r="Y2343" s="143" t="n"/>
      <c r="BI2343" s="144" t="n"/>
      <c r="BJ2343" s="2" t="n"/>
      <c r="BK2343" s="2" t="n"/>
      <c r="BL2343" s="2" t="n"/>
      <c r="BM2343" s="2" t="n"/>
      <c r="BN2343" s="2" t="n"/>
      <c r="BO2343" s="2" t="n"/>
      <c r="BP2343" s="143" t="n"/>
      <c r="BV2343" s="144" t="n"/>
      <c r="DU2343" s="144" t="n"/>
      <c r="DV2343" s="2" t="n"/>
      <c r="DW2343" s="2" t="n"/>
      <c r="DX2343" s="2" t="n"/>
      <c r="DY2343" s="2" t="n"/>
      <c r="DZ2343" s="2" t="n"/>
      <c r="EA2343" s="2" t="n"/>
      <c r="EB2343" s="2" t="n"/>
      <c r="EC2343" s="2" t="n"/>
    </row>
    <row r="2344" ht="5.25" customHeight="1" s="118">
      <c r="A2344" s="2" t="n"/>
      <c r="B2344" s="2" t="n"/>
      <c r="C2344" s="2" t="n"/>
      <c r="D2344" s="2" t="n"/>
      <c r="E2344" s="143" t="n"/>
      <c r="K2344" s="144" t="n"/>
      <c r="L2344" s="147" t="n"/>
      <c r="M2344" s="148" t="n"/>
      <c r="N2344" s="148" t="n"/>
      <c r="O2344" s="148" t="n"/>
      <c r="P2344" s="20" t="n"/>
      <c r="Q2344" s="20" t="n"/>
      <c r="R2344" s="20" t="n"/>
      <c r="S2344" s="20" t="n"/>
      <c r="T2344" s="20" t="n"/>
      <c r="U2344" s="20" t="n"/>
      <c r="V2344" s="20" t="n"/>
      <c r="W2344" s="20" t="n"/>
      <c r="X2344" s="39" t="n"/>
      <c r="Y2344" s="147" t="n"/>
      <c r="Z2344" s="148" t="n"/>
      <c r="AA2344" s="148" t="n"/>
      <c r="AB2344" s="148" t="n"/>
      <c r="AC2344" s="148" t="n"/>
      <c r="AD2344" s="148" t="n"/>
      <c r="AE2344" s="148" t="n"/>
      <c r="AF2344" s="148" t="n"/>
      <c r="AG2344" s="148" t="n"/>
      <c r="AH2344" s="148" t="n"/>
      <c r="AI2344" s="148" t="n"/>
      <c r="AJ2344" s="148" t="n"/>
      <c r="AK2344" s="148" t="n"/>
      <c r="AL2344" s="148" t="n"/>
      <c r="AM2344" s="148" t="n"/>
      <c r="AN2344" s="148" t="n"/>
      <c r="AO2344" s="148" t="n"/>
      <c r="AP2344" s="148" t="n"/>
      <c r="AQ2344" s="148" t="n"/>
      <c r="AR2344" s="148" t="n"/>
      <c r="AS2344" s="148" t="n"/>
      <c r="AT2344" s="148" t="n"/>
      <c r="AU2344" s="148" t="n"/>
      <c r="AV2344" s="148" t="n"/>
      <c r="AW2344" s="148" t="n"/>
      <c r="AX2344" s="148" t="n"/>
      <c r="AY2344" s="148" t="n"/>
      <c r="AZ2344" s="148" t="n"/>
      <c r="BA2344" s="148" t="n"/>
      <c r="BB2344" s="148" t="n"/>
      <c r="BC2344" s="148" t="n"/>
      <c r="BD2344" s="148" t="n"/>
      <c r="BE2344" s="148" t="n"/>
      <c r="BF2344" s="148" t="n"/>
      <c r="BG2344" s="148" t="n"/>
      <c r="BH2344" s="148" t="n"/>
      <c r="BI2344" s="149" t="n"/>
      <c r="BJ2344" s="2" t="n"/>
      <c r="BK2344" s="2" t="n"/>
      <c r="BL2344" s="2" t="n"/>
      <c r="BM2344" s="2" t="n"/>
      <c r="BN2344" s="2" t="n"/>
      <c r="BO2344" s="2" t="n"/>
      <c r="BP2344" s="143" t="n"/>
      <c r="BV2344" s="144" t="n"/>
      <c r="DU2344" s="144" t="n"/>
      <c r="DV2344" s="2" t="n"/>
      <c r="DW2344" s="2" t="n"/>
      <c r="DX2344" s="2" t="n"/>
      <c r="DY2344" s="2" t="n"/>
      <c r="DZ2344" s="2" t="n"/>
      <c r="EA2344" s="2" t="n"/>
      <c r="EB2344" s="2" t="n"/>
      <c r="EC2344" s="2" t="n"/>
    </row>
    <row r="2345" ht="6.75" customHeight="1" s="118">
      <c r="A2345" s="2" t="n"/>
      <c r="B2345" s="2" t="n"/>
      <c r="C2345" s="2" t="n"/>
      <c r="D2345" s="2" t="n"/>
      <c r="E2345" s="143" t="n"/>
      <c r="K2345" s="144" t="n"/>
      <c r="L2345" s="54" t="inlineStr">
        <is>
          <t>平成</t>
        </is>
      </c>
      <c r="M2345" s="140" t="n"/>
      <c r="N2345" s="140" t="n"/>
      <c r="O2345" s="140" t="n"/>
      <c r="P2345" s="18" t="n"/>
      <c r="Q2345" s="18" t="n"/>
      <c r="R2345" s="18" t="n"/>
      <c r="S2345" s="18" t="n"/>
      <c r="T2345" s="18" t="n"/>
      <c r="U2345" s="18" t="n"/>
      <c r="V2345" s="18" t="n"/>
      <c r="W2345" s="18" t="n"/>
      <c r="X2345" s="35" t="n"/>
      <c r="Y2345" s="172">
        <f>計算!$AY$28</f>
        <v/>
      </c>
      <c r="BI2345" s="144" t="n"/>
      <c r="BJ2345" s="2" t="n"/>
      <c r="BK2345" s="2" t="n"/>
      <c r="BL2345" s="2" t="n"/>
      <c r="BM2345" s="2" t="n"/>
      <c r="BN2345" s="2" t="n"/>
      <c r="BO2345" s="2" t="n"/>
      <c r="BP2345" s="143" t="n"/>
      <c r="BV2345" s="144" t="n"/>
      <c r="DU2345" s="144" t="n"/>
      <c r="DV2345" s="2" t="n"/>
      <c r="DW2345" s="2" t="n"/>
      <c r="DX2345" s="2" t="n"/>
      <c r="DY2345" s="2" t="n"/>
      <c r="DZ2345" s="2" t="n"/>
      <c r="EA2345" s="2" t="n"/>
      <c r="EB2345" s="2" t="n"/>
      <c r="EC2345" s="2" t="n"/>
    </row>
    <row r="2346" ht="6.75" customHeight="1" s="118">
      <c r="A2346" s="2" t="n"/>
      <c r="B2346" s="2" t="n"/>
      <c r="C2346" s="2" t="n"/>
      <c r="D2346" s="2" t="n"/>
      <c r="E2346" s="143" t="n"/>
      <c r="K2346" s="144" t="n"/>
      <c r="L2346" s="143" t="n"/>
      <c r="P2346" s="19" t="n"/>
      <c r="Q2346" s="19" t="n"/>
      <c r="R2346" s="19" t="n"/>
      <c r="S2346" s="19" t="n"/>
      <c r="T2346" s="19" t="n"/>
      <c r="U2346" s="19" t="n"/>
      <c r="V2346" s="19" t="n"/>
      <c r="W2346" s="19" t="n"/>
      <c r="X2346" s="37" t="n"/>
      <c r="Y2346" s="143" t="n"/>
      <c r="BI2346" s="144" t="n"/>
      <c r="BJ2346" s="2" t="n"/>
      <c r="BK2346" s="2" t="n"/>
      <c r="BL2346" s="2" t="n"/>
      <c r="BM2346" s="2" t="n"/>
      <c r="BN2346" s="2" t="n"/>
      <c r="BO2346" s="2" t="n"/>
      <c r="BP2346" s="143" t="n"/>
      <c r="BV2346" s="144" t="n"/>
      <c r="DU2346" s="144" t="n"/>
      <c r="DV2346" s="2" t="n"/>
      <c r="DW2346" s="2" t="n"/>
      <c r="DX2346" s="2" t="n"/>
      <c r="DY2346" s="2" t="n"/>
      <c r="DZ2346" s="2" t="n"/>
      <c r="EA2346" s="2" t="n"/>
      <c r="EB2346" s="2" t="n"/>
      <c r="EC2346" s="2" t="n"/>
    </row>
    <row r="2347" ht="6.75" customHeight="1" s="118">
      <c r="A2347" s="2" t="n"/>
      <c r="B2347" s="2" t="n"/>
      <c r="C2347" s="2" t="n"/>
      <c r="D2347" s="2" t="n"/>
      <c r="E2347" s="143" t="n"/>
      <c r="K2347" s="144" t="n"/>
      <c r="L2347" s="143" t="n"/>
      <c r="P2347" s="180">
        <f>計算!$AW$28</f>
        <v/>
      </c>
      <c r="S2347" s="52" t="inlineStr">
        <is>
          <t>年</t>
        </is>
      </c>
      <c r="U2347" s="181">
        <f>計算!$AX$28</f>
        <v/>
      </c>
      <c r="W2347" s="53" t="inlineStr">
        <is>
          <t>月</t>
        </is>
      </c>
      <c r="X2347" s="144" t="n"/>
      <c r="Y2347" s="143" t="n"/>
      <c r="BI2347" s="144" t="n"/>
      <c r="BJ2347" s="2" t="n"/>
      <c r="BK2347" s="2" t="n"/>
      <c r="BL2347" s="2" t="n"/>
      <c r="BM2347" s="2" t="n"/>
      <c r="BN2347" s="2" t="n"/>
      <c r="BO2347" s="2" t="n"/>
      <c r="BP2347" s="143" t="n"/>
      <c r="BV2347" s="144" t="n"/>
      <c r="DU2347" s="144" t="n"/>
      <c r="DV2347" s="2" t="n"/>
      <c r="DW2347" s="2" t="n"/>
      <c r="DX2347" s="2" t="n"/>
      <c r="DY2347" s="2" t="n"/>
      <c r="DZ2347" s="2" t="n"/>
      <c r="EA2347" s="2" t="n"/>
      <c r="EB2347" s="2" t="n"/>
      <c r="EC2347" s="2" t="n"/>
    </row>
    <row r="2348" ht="6.75" customHeight="1" s="118">
      <c r="A2348" s="2" t="n"/>
      <c r="B2348" s="2" t="n"/>
      <c r="C2348" s="2" t="n"/>
      <c r="D2348" s="2" t="n"/>
      <c r="E2348" s="143" t="n"/>
      <c r="K2348" s="144" t="n"/>
      <c r="L2348" s="49" t="inlineStr">
        <is>
          <t>令和</t>
        </is>
      </c>
      <c r="X2348" s="144" t="n"/>
      <c r="Y2348" s="143" t="n"/>
      <c r="BI2348" s="144" t="n"/>
      <c r="BJ2348" s="2" t="n"/>
      <c r="BK2348" s="2" t="n"/>
      <c r="BL2348" s="2" t="n"/>
      <c r="BM2348" s="2" t="n"/>
      <c r="BN2348" s="2" t="n"/>
      <c r="BO2348" s="2" t="n"/>
      <c r="BP2348" s="143" t="n"/>
      <c r="BV2348" s="144" t="n"/>
      <c r="DU2348" s="144" t="n"/>
      <c r="DV2348" s="2" t="n"/>
      <c r="DW2348" s="2" t="n"/>
      <c r="DX2348" s="2" t="n"/>
      <c r="DY2348" s="2" t="n"/>
      <c r="DZ2348" s="2" t="n"/>
      <c r="EA2348" s="2" t="n"/>
      <c r="EB2348" s="2" t="n"/>
      <c r="EC2348" s="2" t="n"/>
    </row>
    <row r="2349" ht="6.75" customHeight="1" s="118">
      <c r="A2349" s="2" t="n"/>
      <c r="B2349" s="2" t="n"/>
      <c r="C2349" s="2" t="n"/>
      <c r="D2349" s="2" t="n"/>
      <c r="E2349" s="143" t="n"/>
      <c r="K2349" s="144" t="n"/>
      <c r="L2349" s="143" t="n"/>
      <c r="P2349" s="19" t="n"/>
      <c r="Q2349" s="19" t="n"/>
      <c r="R2349" s="19" t="n"/>
      <c r="S2349" s="19" t="n"/>
      <c r="T2349" s="19" t="n"/>
      <c r="U2349" s="19" t="n"/>
      <c r="V2349" s="19" t="n"/>
      <c r="W2349" s="19" t="n"/>
      <c r="X2349" s="37" t="n"/>
      <c r="Y2349" s="143" t="n"/>
      <c r="BI2349" s="144" t="n"/>
      <c r="BJ2349" s="2" t="n"/>
      <c r="BK2349" s="2" t="n"/>
      <c r="BL2349" s="2" t="n"/>
      <c r="BM2349" s="2" t="n"/>
      <c r="BN2349" s="2" t="n"/>
      <c r="BO2349" s="2" t="n"/>
      <c r="BP2349" s="143" t="n"/>
      <c r="BU2349" s="43" t="n"/>
      <c r="BV2349" s="44" t="n"/>
      <c r="DU2349" s="144" t="n"/>
      <c r="DV2349" s="2" t="n"/>
      <c r="DW2349" s="2" t="n"/>
      <c r="DX2349" s="2" t="n"/>
      <c r="DY2349" s="2" t="n"/>
      <c r="DZ2349" s="2" t="n"/>
      <c r="EA2349" s="2" t="n"/>
      <c r="EB2349" s="2" t="n"/>
      <c r="EC2349" s="2" t="n"/>
    </row>
    <row r="2350" ht="4.5" customHeight="1" s="118">
      <c r="A2350" s="2" t="n"/>
      <c r="B2350" s="2" t="n"/>
      <c r="C2350" s="2" t="n"/>
      <c r="D2350" s="2" t="n"/>
      <c r="E2350" s="143" t="n"/>
      <c r="K2350" s="144" t="n"/>
      <c r="L2350" s="147" t="n"/>
      <c r="M2350" s="148" t="n"/>
      <c r="N2350" s="148" t="n"/>
      <c r="O2350" s="148" t="n"/>
      <c r="P2350" s="20" t="n"/>
      <c r="Q2350" s="20" t="n"/>
      <c r="R2350" s="20" t="n"/>
      <c r="S2350" s="20" t="n"/>
      <c r="T2350" s="20" t="n"/>
      <c r="U2350" s="20" t="n"/>
      <c r="V2350" s="20" t="n"/>
      <c r="W2350" s="20" t="n"/>
      <c r="X2350" s="39" t="n"/>
      <c r="Y2350" s="147" t="n"/>
      <c r="Z2350" s="148" t="n"/>
      <c r="AA2350" s="148" t="n"/>
      <c r="AB2350" s="148" t="n"/>
      <c r="AC2350" s="148" t="n"/>
      <c r="AD2350" s="148" t="n"/>
      <c r="AE2350" s="148" t="n"/>
      <c r="AF2350" s="148" t="n"/>
      <c r="AG2350" s="148" t="n"/>
      <c r="AH2350" s="148" t="n"/>
      <c r="AI2350" s="148" t="n"/>
      <c r="AJ2350" s="148" t="n"/>
      <c r="AK2350" s="148" t="n"/>
      <c r="AL2350" s="148" t="n"/>
      <c r="AM2350" s="148" t="n"/>
      <c r="AN2350" s="148" t="n"/>
      <c r="AO2350" s="148" t="n"/>
      <c r="AP2350" s="148" t="n"/>
      <c r="AQ2350" s="148" t="n"/>
      <c r="AR2350" s="148" t="n"/>
      <c r="AS2350" s="148" t="n"/>
      <c r="AT2350" s="148" t="n"/>
      <c r="AU2350" s="148" t="n"/>
      <c r="AV2350" s="148" t="n"/>
      <c r="AW2350" s="148" t="n"/>
      <c r="AX2350" s="148" t="n"/>
      <c r="AY2350" s="148" t="n"/>
      <c r="AZ2350" s="148" t="n"/>
      <c r="BA2350" s="148" t="n"/>
      <c r="BB2350" s="148" t="n"/>
      <c r="BC2350" s="148" t="n"/>
      <c r="BD2350" s="148" t="n"/>
      <c r="BE2350" s="148" t="n"/>
      <c r="BF2350" s="148" t="n"/>
      <c r="BG2350" s="148" t="n"/>
      <c r="BH2350" s="148" t="n"/>
      <c r="BI2350" s="149" t="n"/>
      <c r="BJ2350" s="2" t="n"/>
      <c r="BK2350" s="2" t="n"/>
      <c r="BL2350" s="2" t="n"/>
      <c r="BM2350" s="2" t="n"/>
      <c r="BN2350" s="2" t="n"/>
      <c r="BO2350" s="2" t="n"/>
      <c r="BP2350" s="147" t="n"/>
      <c r="BQ2350" s="148" t="n"/>
      <c r="BR2350" s="148" t="n"/>
      <c r="BS2350" s="148" t="n"/>
      <c r="BT2350" s="148" t="n"/>
      <c r="BU2350" s="42" t="n"/>
      <c r="BV2350" s="45" t="n"/>
      <c r="BW2350" s="148" t="n"/>
      <c r="BX2350" s="148" t="n"/>
      <c r="BY2350" s="148" t="n"/>
      <c r="BZ2350" s="148" t="n"/>
      <c r="CA2350" s="148" t="n"/>
      <c r="CB2350" s="148" t="n"/>
      <c r="CC2350" s="148" t="n"/>
      <c r="CD2350" s="148" t="n"/>
      <c r="CE2350" s="148" t="n"/>
      <c r="CF2350" s="148" t="n"/>
      <c r="CG2350" s="148" t="n"/>
      <c r="CH2350" s="148" t="n"/>
      <c r="CI2350" s="148" t="n"/>
      <c r="CJ2350" s="148" t="n"/>
      <c r="CK2350" s="148" t="n"/>
      <c r="CL2350" s="148" t="n"/>
      <c r="CM2350" s="148" t="n"/>
      <c r="CN2350" s="148" t="n"/>
      <c r="CO2350" s="148" t="n"/>
      <c r="CP2350" s="148" t="n"/>
      <c r="CQ2350" s="148" t="n"/>
      <c r="CR2350" s="148" t="n"/>
      <c r="CS2350" s="148" t="n"/>
      <c r="CT2350" s="148" t="n"/>
      <c r="CU2350" s="148" t="n"/>
      <c r="CV2350" s="148" t="n"/>
      <c r="CW2350" s="148" t="n"/>
      <c r="CX2350" s="148" t="n"/>
      <c r="CY2350" s="148" t="n"/>
      <c r="CZ2350" s="148" t="n"/>
      <c r="DA2350" s="148" t="n"/>
      <c r="DB2350" s="148" t="n"/>
      <c r="DC2350" s="148" t="n"/>
      <c r="DD2350" s="148" t="n"/>
      <c r="DE2350" s="148" t="n"/>
      <c r="DF2350" s="148" t="n"/>
      <c r="DG2350" s="148" t="n"/>
      <c r="DH2350" s="148" t="n"/>
      <c r="DI2350" s="148" t="n"/>
      <c r="DJ2350" s="148" t="n"/>
      <c r="DK2350" s="148" t="n"/>
      <c r="DL2350" s="148" t="n"/>
      <c r="DM2350" s="148" t="n"/>
      <c r="DN2350" s="148" t="n"/>
      <c r="DO2350" s="148" t="n"/>
      <c r="DP2350" s="148" t="n"/>
      <c r="DQ2350" s="148" t="n"/>
      <c r="DR2350" s="148" t="n"/>
      <c r="DS2350" s="148" t="n"/>
      <c r="DT2350" s="148" t="n"/>
      <c r="DU2350" s="149" t="n"/>
      <c r="DV2350" s="2" t="n"/>
      <c r="DW2350" s="2" t="n"/>
      <c r="DX2350" s="2" t="n"/>
      <c r="DY2350" s="2" t="n"/>
      <c r="DZ2350" s="2" t="n"/>
      <c r="EA2350" s="2" t="n"/>
      <c r="EB2350" s="2" t="n"/>
      <c r="EC2350" s="2" t="n"/>
    </row>
    <row r="2351" ht="6.75" customHeight="1" s="118">
      <c r="A2351" s="2" t="n"/>
      <c r="B2351" s="2" t="n"/>
      <c r="C2351" s="2" t="n"/>
      <c r="D2351" s="2" t="n"/>
      <c r="E2351" s="143" t="n"/>
      <c r="K2351" s="144" t="n"/>
      <c r="L2351" s="54" t="inlineStr">
        <is>
          <t>平成</t>
        </is>
      </c>
      <c r="M2351" s="140" t="n"/>
      <c r="N2351" s="140" t="n"/>
      <c r="O2351" s="140"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39" t="inlineStr">
        <is>
          <t>備　考</t>
        </is>
      </c>
      <c r="BQ2351" s="140" t="n"/>
      <c r="BR2351" s="140" t="n"/>
      <c r="BS2351" s="140" t="n"/>
      <c r="BT2351" s="140" t="n"/>
      <c r="BU2351" s="140" t="n"/>
      <c r="BV2351" s="141" t="n"/>
      <c r="BW2351" s="177">
        <f>計算!$AS$28</f>
        <v/>
      </c>
      <c r="BX2351" s="140" t="n"/>
      <c r="BY2351" s="140" t="n"/>
      <c r="BZ2351" s="140" t="n"/>
      <c r="CA2351" s="140" t="n"/>
      <c r="CB2351" s="140" t="n"/>
      <c r="CC2351" s="140" t="n"/>
      <c r="CD2351" s="140" t="n"/>
      <c r="CE2351" s="140" t="n"/>
      <c r="CF2351" s="140" t="n"/>
      <c r="CG2351" s="140" t="n"/>
      <c r="CH2351" s="140" t="n"/>
      <c r="CI2351" s="140" t="n"/>
      <c r="CJ2351" s="140" t="n"/>
      <c r="CK2351" s="140" t="n"/>
      <c r="CL2351" s="140" t="n"/>
      <c r="CM2351" s="140" t="n"/>
      <c r="CN2351" s="140" t="n"/>
      <c r="CO2351" s="140" t="n"/>
      <c r="CP2351" s="140" t="n"/>
      <c r="CQ2351" s="140" t="n"/>
      <c r="CR2351" s="140" t="n"/>
      <c r="CS2351" s="140" t="n"/>
      <c r="CT2351" s="140" t="n"/>
      <c r="CU2351" s="140" t="n"/>
      <c r="CV2351" s="140" t="n"/>
      <c r="CW2351" s="140" t="n"/>
      <c r="CX2351" s="140" t="n"/>
      <c r="CY2351" s="140" t="n"/>
      <c r="CZ2351" s="140" t="n"/>
      <c r="DA2351" s="140" t="n"/>
      <c r="DB2351" s="140" t="n"/>
      <c r="DC2351" s="140" t="n"/>
      <c r="DD2351" s="140" t="n"/>
      <c r="DE2351" s="140" t="n"/>
      <c r="DF2351" s="140" t="n"/>
      <c r="DG2351" s="140" t="n"/>
      <c r="DH2351" s="140" t="n"/>
      <c r="DI2351" s="140" t="n"/>
      <c r="DJ2351" s="140" t="n"/>
      <c r="DK2351" s="140" t="n"/>
      <c r="DL2351" s="140" t="n"/>
      <c r="DM2351" s="140" t="n"/>
      <c r="DN2351" s="140" t="n"/>
      <c r="DO2351" s="140" t="n"/>
      <c r="DP2351" s="140" t="n"/>
      <c r="DQ2351" s="140" t="n"/>
      <c r="DR2351" s="140" t="n"/>
      <c r="DS2351" s="140" t="n"/>
      <c r="DT2351" s="140" t="n"/>
      <c r="DU2351" s="141" t="n"/>
      <c r="DV2351" s="2" t="n"/>
      <c r="DW2351" s="2" t="n"/>
      <c r="DX2351" s="2" t="n"/>
      <c r="DY2351" s="2" t="n"/>
      <c r="DZ2351" s="2" t="n"/>
      <c r="EA2351" s="2" t="n"/>
      <c r="EB2351" s="2" t="n"/>
      <c r="EC2351" s="2" t="n"/>
    </row>
    <row r="2352" ht="6.75" customHeight="1" s="118">
      <c r="A2352" s="2" t="n"/>
      <c r="B2352" s="2" t="n"/>
      <c r="C2352" s="2" t="n"/>
      <c r="D2352" s="2" t="n"/>
      <c r="E2352" s="143" t="n"/>
      <c r="K2352" s="144" t="n"/>
      <c r="L2352" s="143"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43" t="n"/>
      <c r="BV2352" s="144" t="n"/>
      <c r="DU2352" s="144" t="n"/>
      <c r="DV2352" s="2" t="n"/>
      <c r="DW2352" s="2" t="n"/>
      <c r="DX2352" s="2" t="n"/>
      <c r="DY2352" s="2" t="n"/>
      <c r="DZ2352" s="2" t="n"/>
      <c r="EA2352" s="2" t="n"/>
      <c r="EB2352" s="2" t="n"/>
      <c r="EC2352" s="2" t="n"/>
    </row>
    <row r="2353" ht="6.75" customHeight="1" s="118">
      <c r="A2353" s="2" t="n"/>
      <c r="B2353" s="2" t="n"/>
      <c r="C2353" s="2" t="n"/>
      <c r="D2353" s="2" t="n"/>
      <c r="E2353" s="143" t="n"/>
      <c r="K2353" s="144" t="n"/>
      <c r="L2353" s="143" t="n"/>
      <c r="P2353" s="19" t="n"/>
      <c r="Q2353" s="19" t="n"/>
      <c r="R2353" s="19" t="n"/>
      <c r="S2353" s="52" t="inlineStr">
        <is>
          <t>年</t>
        </is>
      </c>
      <c r="U2353" s="11" t="n"/>
      <c r="V2353" s="11" t="n"/>
      <c r="W2353" s="53" t="inlineStr">
        <is>
          <t>月</t>
        </is>
      </c>
      <c r="X2353" s="144"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43" t="n"/>
      <c r="BV2353" s="144" t="n"/>
      <c r="DU2353" s="144" t="n"/>
      <c r="DV2353" s="2" t="n"/>
      <c r="DW2353" s="2" t="n"/>
      <c r="DX2353" s="2" t="n"/>
      <c r="DY2353" s="2" t="n"/>
      <c r="DZ2353" s="2" t="n"/>
      <c r="EA2353" s="2" t="n"/>
      <c r="EB2353" s="2" t="n"/>
      <c r="EC2353" s="2" t="n"/>
    </row>
    <row r="2354" ht="6.75" customHeight="1" s="118">
      <c r="A2354" s="2" t="n"/>
      <c r="B2354" s="2" t="n"/>
      <c r="C2354" s="2" t="n"/>
      <c r="D2354" s="2" t="n"/>
      <c r="E2354" s="143" t="n"/>
      <c r="K2354" s="144" t="n"/>
      <c r="L2354" s="49" t="inlineStr">
        <is>
          <t>令和</t>
        </is>
      </c>
      <c r="P2354" s="19" t="n"/>
      <c r="Q2354" s="19" t="n"/>
      <c r="R2354" s="19" t="n"/>
      <c r="U2354" s="11" t="n"/>
      <c r="V2354" s="11" t="n"/>
      <c r="X2354" s="144"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43" t="n"/>
      <c r="BV2354" s="144" t="n"/>
      <c r="DU2354" s="144" t="n"/>
      <c r="DV2354" s="2" t="n"/>
      <c r="DW2354" s="2" t="n"/>
      <c r="DX2354" s="2" t="n"/>
      <c r="DY2354" s="2" t="n"/>
      <c r="DZ2354" s="2" t="n"/>
      <c r="EA2354" s="2" t="n"/>
      <c r="EB2354" s="2" t="n"/>
      <c r="EC2354" s="2" t="n"/>
    </row>
    <row r="2355" ht="6.75" customHeight="1" s="118">
      <c r="A2355" s="2" t="n"/>
      <c r="B2355" s="2" t="n"/>
      <c r="C2355" s="2" t="n"/>
      <c r="D2355" s="2" t="n"/>
      <c r="E2355" s="143" t="n"/>
      <c r="K2355" s="144" t="n"/>
      <c r="L2355" s="143"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43" t="n"/>
      <c r="BV2355" s="144" t="n"/>
      <c r="DU2355" s="144" t="n"/>
      <c r="DV2355" s="2" t="n"/>
      <c r="DW2355" s="2" t="n"/>
      <c r="DX2355" s="2" t="n"/>
      <c r="DY2355" s="2" t="n"/>
      <c r="DZ2355" s="2" t="n"/>
      <c r="EA2355" s="2" t="n"/>
      <c r="EB2355" s="2" t="n"/>
      <c r="EC2355" s="2" t="n"/>
    </row>
    <row r="2356" ht="3.75" customHeight="1" s="118">
      <c r="A2356" s="2" t="n"/>
      <c r="B2356" s="2" t="n"/>
      <c r="C2356" s="2" t="n"/>
      <c r="D2356" s="2" t="n"/>
      <c r="E2356" s="143" t="n"/>
      <c r="K2356" s="144" t="n"/>
      <c r="L2356" s="147" t="n"/>
      <c r="M2356" s="148" t="n"/>
      <c r="N2356" s="148" t="n"/>
      <c r="O2356" s="148"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43" t="n"/>
      <c r="BV2356" s="144" t="n"/>
      <c r="DU2356" s="144" t="n"/>
      <c r="DV2356" s="2" t="n"/>
      <c r="DW2356" s="2" t="n"/>
      <c r="DX2356" s="2" t="n"/>
      <c r="DY2356" s="2" t="n"/>
      <c r="DZ2356" s="2" t="n"/>
      <c r="EA2356" s="2" t="n"/>
      <c r="EB2356" s="2" t="n"/>
      <c r="EC2356" s="2" t="n"/>
    </row>
    <row r="2357" ht="6.75" customHeight="1" s="118">
      <c r="A2357" s="2" t="n"/>
      <c r="B2357" s="2" t="n"/>
      <c r="C2357" s="2" t="n"/>
      <c r="D2357" s="2" t="n"/>
      <c r="E2357" s="143" t="n"/>
      <c r="K2357" s="144" t="n"/>
      <c r="L2357" s="54" t="inlineStr">
        <is>
          <t>平成</t>
        </is>
      </c>
      <c r="M2357" s="140" t="n"/>
      <c r="N2357" s="140" t="n"/>
      <c r="O2357" s="140"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43" t="n"/>
      <c r="BV2357" s="144" t="n"/>
      <c r="DU2357" s="144" t="n"/>
      <c r="DV2357" s="2" t="n"/>
      <c r="DW2357" s="2" t="n"/>
      <c r="DX2357" s="2" t="n"/>
      <c r="DY2357" s="2" t="n"/>
      <c r="DZ2357" s="2" t="n"/>
      <c r="EA2357" s="2" t="n"/>
      <c r="EB2357" s="2" t="n"/>
      <c r="EC2357" s="2" t="n"/>
    </row>
    <row r="2358" ht="6.75" customHeight="1" s="118">
      <c r="A2358" s="2" t="n"/>
      <c r="B2358" s="2" t="n"/>
      <c r="C2358" s="2" t="n"/>
      <c r="D2358" s="2" t="n"/>
      <c r="E2358" s="143" t="n"/>
      <c r="K2358" s="144" t="n"/>
      <c r="L2358" s="143"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43" t="n"/>
      <c r="BV2358" s="144" t="n"/>
      <c r="DU2358" s="144" t="n"/>
      <c r="DV2358" s="2" t="n"/>
      <c r="DW2358" s="2" t="n"/>
      <c r="DX2358" s="2" t="n"/>
      <c r="DY2358" s="2" t="n"/>
      <c r="DZ2358" s="2" t="n"/>
      <c r="EA2358" s="2" t="n"/>
      <c r="EB2358" s="2" t="n"/>
      <c r="EC2358" s="2" t="n"/>
    </row>
    <row r="2359" ht="6.75" customHeight="1" s="118">
      <c r="A2359" s="2" t="n"/>
      <c r="B2359" s="2" t="n"/>
      <c r="C2359" s="2" t="n"/>
      <c r="D2359" s="2" t="n"/>
      <c r="E2359" s="143" t="n"/>
      <c r="K2359" s="144" t="n"/>
      <c r="L2359" s="143" t="n"/>
      <c r="P2359" s="19" t="n"/>
      <c r="Q2359" s="19" t="n"/>
      <c r="R2359" s="19" t="n"/>
      <c r="S2359" s="52" t="inlineStr">
        <is>
          <t>年</t>
        </is>
      </c>
      <c r="U2359" s="11" t="n"/>
      <c r="V2359" s="11" t="n"/>
      <c r="W2359" s="53" t="inlineStr">
        <is>
          <t>月</t>
        </is>
      </c>
      <c r="X2359" s="144"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43" t="n"/>
      <c r="BV2359" s="144" t="n"/>
      <c r="DU2359" s="144" t="n"/>
      <c r="DV2359" s="2" t="n"/>
      <c r="DW2359" s="2" t="n"/>
      <c r="DX2359" s="2" t="n"/>
      <c r="DY2359" s="2" t="n"/>
      <c r="DZ2359" s="2" t="n"/>
      <c r="EA2359" s="2" t="n"/>
      <c r="EB2359" s="2" t="n"/>
      <c r="EC2359" s="2" t="n"/>
    </row>
    <row r="2360" ht="6.75" customHeight="1" s="118">
      <c r="A2360" s="2" t="n"/>
      <c r="B2360" s="2" t="n"/>
      <c r="C2360" s="2" t="n"/>
      <c r="D2360" s="2" t="n"/>
      <c r="E2360" s="143" t="n"/>
      <c r="K2360" s="144" t="n"/>
      <c r="L2360" s="49" t="inlineStr">
        <is>
          <t>令和</t>
        </is>
      </c>
      <c r="P2360" s="19" t="n"/>
      <c r="Q2360" s="19" t="n"/>
      <c r="R2360" s="19" t="n"/>
      <c r="U2360" s="11" t="n"/>
      <c r="V2360" s="11" t="n"/>
      <c r="X2360" s="144"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43" t="n"/>
      <c r="BV2360" s="144" t="n"/>
      <c r="DU2360" s="144" t="n"/>
      <c r="DV2360" s="2" t="n"/>
      <c r="DW2360" s="2" t="n"/>
      <c r="DX2360" s="2" t="n"/>
      <c r="DY2360" s="2" t="n"/>
      <c r="DZ2360" s="2" t="n"/>
      <c r="EA2360" s="2" t="n"/>
      <c r="EB2360" s="2" t="n"/>
      <c r="EC2360" s="2" t="n"/>
    </row>
    <row r="2361" ht="6.75" customHeight="1" s="118">
      <c r="A2361" s="2" t="n"/>
      <c r="B2361" s="2" t="n"/>
      <c r="C2361" s="2" t="n"/>
      <c r="D2361" s="2" t="n"/>
      <c r="E2361" s="143" t="n"/>
      <c r="K2361" s="144" t="n"/>
      <c r="L2361" s="143"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43" t="n"/>
      <c r="BV2361" s="144" t="n"/>
      <c r="DU2361" s="144" t="n"/>
      <c r="DV2361" s="2" t="n"/>
      <c r="DW2361" s="2" t="n"/>
      <c r="DX2361" s="2" t="n"/>
      <c r="DY2361" s="2" t="n"/>
      <c r="DZ2361" s="2" t="n"/>
      <c r="EA2361" s="2" t="n"/>
      <c r="EB2361" s="2" t="n"/>
      <c r="EC2361" s="2" t="n"/>
    </row>
    <row r="2362" ht="6.75" customHeight="1" s="118">
      <c r="A2362" s="2" t="n"/>
      <c r="B2362" s="2" t="n"/>
      <c r="C2362" s="2" t="n"/>
      <c r="D2362" s="2" t="n"/>
      <c r="E2362" s="147" t="n"/>
      <c r="F2362" s="148" t="n"/>
      <c r="G2362" s="148" t="n"/>
      <c r="H2362" s="148" t="n"/>
      <c r="I2362" s="148" t="n"/>
      <c r="J2362" s="148" t="n"/>
      <c r="K2362" s="149" t="n"/>
      <c r="L2362" s="147" t="n"/>
      <c r="M2362" s="148" t="n"/>
      <c r="N2362" s="148" t="n"/>
      <c r="O2362" s="148"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47" t="n"/>
      <c r="BQ2362" s="148" t="n"/>
      <c r="BR2362" s="148" t="n"/>
      <c r="BS2362" s="148" t="n"/>
      <c r="BT2362" s="148" t="n"/>
      <c r="BU2362" s="148" t="n"/>
      <c r="BV2362" s="149" t="n"/>
      <c r="BW2362" s="148" t="n"/>
      <c r="BX2362" s="148" t="n"/>
      <c r="BY2362" s="148" t="n"/>
      <c r="BZ2362" s="148" t="n"/>
      <c r="CA2362" s="148" t="n"/>
      <c r="CB2362" s="148" t="n"/>
      <c r="CC2362" s="148" t="n"/>
      <c r="CD2362" s="148" t="n"/>
      <c r="CE2362" s="148" t="n"/>
      <c r="CF2362" s="148" t="n"/>
      <c r="CG2362" s="148" t="n"/>
      <c r="CH2362" s="148" t="n"/>
      <c r="CI2362" s="148" t="n"/>
      <c r="CJ2362" s="148" t="n"/>
      <c r="CK2362" s="148" t="n"/>
      <c r="CL2362" s="148" t="n"/>
      <c r="CM2362" s="148" t="n"/>
      <c r="CN2362" s="148" t="n"/>
      <c r="CO2362" s="148" t="n"/>
      <c r="CP2362" s="148" t="n"/>
      <c r="CQ2362" s="148" t="n"/>
      <c r="CR2362" s="148" t="n"/>
      <c r="CS2362" s="148" t="n"/>
      <c r="CT2362" s="148" t="n"/>
      <c r="CU2362" s="148" t="n"/>
      <c r="CV2362" s="148" t="n"/>
      <c r="CW2362" s="148" t="n"/>
      <c r="CX2362" s="148" t="n"/>
      <c r="CY2362" s="148" t="n"/>
      <c r="CZ2362" s="148" t="n"/>
      <c r="DA2362" s="148" t="n"/>
      <c r="DB2362" s="148" t="n"/>
      <c r="DC2362" s="148" t="n"/>
      <c r="DD2362" s="148" t="n"/>
      <c r="DE2362" s="148" t="n"/>
      <c r="DF2362" s="148" t="n"/>
      <c r="DG2362" s="148" t="n"/>
      <c r="DH2362" s="148" t="n"/>
      <c r="DI2362" s="148" t="n"/>
      <c r="DJ2362" s="148" t="n"/>
      <c r="DK2362" s="148" t="n"/>
      <c r="DL2362" s="148" t="n"/>
      <c r="DM2362" s="148" t="n"/>
      <c r="DN2362" s="148" t="n"/>
      <c r="DO2362" s="148" t="n"/>
      <c r="DP2362" s="148" t="n"/>
      <c r="DQ2362" s="148" t="n"/>
      <c r="DR2362" s="148" t="n"/>
      <c r="DS2362" s="148" t="n"/>
      <c r="DT2362" s="148" t="n"/>
      <c r="DU2362" s="149"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39" t="inlineStr">
        <is>
          <t xml:space="preserve">資 　格  等      </t>
        </is>
      </c>
      <c r="BQ2371" s="140" t="n"/>
      <c r="BR2371" s="140" t="n"/>
      <c r="BS2371" s="140" t="n"/>
      <c r="BT2371" s="140" t="n"/>
      <c r="BU2371" s="140" t="n"/>
      <c r="BV2371" s="141" t="n"/>
      <c r="BW2371" s="142" t="inlineStr">
        <is>
          <t>取  得  年  月</t>
        </is>
      </c>
      <c r="BX2371" s="140" t="n"/>
      <c r="BY2371" s="140" t="n"/>
      <c r="BZ2371" s="140" t="n"/>
      <c r="CA2371" s="140" t="n"/>
      <c r="CB2371" s="140" t="n"/>
      <c r="CC2371" s="140" t="n"/>
      <c r="CD2371" s="140" t="n"/>
      <c r="CE2371" s="140" t="n"/>
      <c r="CF2371" s="140" t="n"/>
      <c r="CG2371" s="141" t="n"/>
      <c r="CH2371" s="142" t="inlineStr">
        <is>
          <t>資       格       等       の       名       称</t>
        </is>
      </c>
      <c r="CI2371" s="140" t="n"/>
      <c r="CJ2371" s="140" t="n"/>
      <c r="CK2371" s="140" t="n"/>
      <c r="CL2371" s="140" t="n"/>
      <c r="CM2371" s="140" t="n"/>
      <c r="CN2371" s="140" t="n"/>
      <c r="CO2371" s="140" t="n"/>
      <c r="CP2371" s="140" t="n"/>
      <c r="CQ2371" s="140" t="n"/>
      <c r="CR2371" s="140" t="n"/>
      <c r="CS2371" s="140" t="n"/>
      <c r="CT2371" s="140" t="n"/>
      <c r="CU2371" s="140" t="n"/>
      <c r="CV2371" s="140" t="n"/>
      <c r="CW2371" s="140" t="n"/>
      <c r="CX2371" s="140" t="n"/>
      <c r="CY2371" s="140" t="n"/>
      <c r="CZ2371" s="140" t="n"/>
      <c r="DA2371" s="140" t="n"/>
      <c r="DB2371" s="140" t="n"/>
      <c r="DC2371" s="140" t="n"/>
      <c r="DD2371" s="140" t="n"/>
      <c r="DE2371" s="140" t="n"/>
      <c r="DF2371" s="140" t="n"/>
      <c r="DG2371" s="140" t="n"/>
      <c r="DH2371" s="140" t="n"/>
      <c r="DI2371" s="140" t="n"/>
      <c r="DJ2371" s="140" t="n"/>
      <c r="DK2371" s="140" t="n"/>
      <c r="DL2371" s="140" t="n"/>
      <c r="DM2371" s="140" t="n"/>
      <c r="DN2371" s="140" t="n"/>
      <c r="DO2371" s="140" t="n"/>
      <c r="DP2371" s="140" t="n"/>
      <c r="DQ2371" s="140" t="n"/>
      <c r="DR2371" s="140" t="n"/>
      <c r="DS2371" s="140" t="n"/>
      <c r="DT2371" s="140" t="n"/>
      <c r="DU2371" s="141"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43" t="n"/>
      <c r="BV2372" s="144" t="n"/>
      <c r="BW2372" s="143" t="n"/>
      <c r="CG2372" s="144" t="n"/>
      <c r="CH2372" s="143" t="n"/>
      <c r="DU2372" s="144"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43" t="n"/>
      <c r="BV2373" s="144" t="n"/>
      <c r="BW2373" s="143" t="n"/>
      <c r="CG2373" s="144" t="n"/>
      <c r="CH2373" s="143" t="n"/>
      <c r="DU2373" s="144"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45">
        <f>IF(計算!$B$29="","",IF(N(設定!$B$3)=0,"",YEAR(設定!$B$3)-2018))&amp;""</f>
        <v/>
      </c>
      <c r="AG2374" s="95" t="inlineStr">
        <is>
          <t>年</t>
        </is>
      </c>
      <c r="AI2374" s="145">
        <f>IF(計算!$B$29="","",IF(N(設定!$B$3)=0,"",MONTH(設定!$B$3)))&amp;""</f>
        <v/>
      </c>
      <c r="AL2374" s="95" t="inlineStr">
        <is>
          <t>月</t>
        </is>
      </c>
      <c r="AN2374" s="146">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43" t="n"/>
      <c r="BV2374" s="144" t="n"/>
      <c r="BW2374" s="147" t="n"/>
      <c r="BX2374" s="148" t="n"/>
      <c r="BY2374" s="148" t="n"/>
      <c r="BZ2374" s="148" t="n"/>
      <c r="CA2374" s="148" t="n"/>
      <c r="CB2374" s="148" t="n"/>
      <c r="CC2374" s="148" t="n"/>
      <c r="CD2374" s="148" t="n"/>
      <c r="CE2374" s="148" t="n"/>
      <c r="CF2374" s="148" t="n"/>
      <c r="CG2374" s="149" t="n"/>
      <c r="CH2374" s="147" t="n"/>
      <c r="CI2374" s="148" t="n"/>
      <c r="CJ2374" s="148" t="n"/>
      <c r="CK2374" s="148" t="n"/>
      <c r="CL2374" s="148" t="n"/>
      <c r="CM2374" s="148" t="n"/>
      <c r="CN2374" s="148" t="n"/>
      <c r="CO2374" s="148" t="n"/>
      <c r="CP2374" s="148" t="n"/>
      <c r="CQ2374" s="148" t="n"/>
      <c r="CR2374" s="148" t="n"/>
      <c r="CS2374" s="148" t="n"/>
      <c r="CT2374" s="148" t="n"/>
      <c r="CU2374" s="148" t="n"/>
      <c r="CV2374" s="148" t="n"/>
      <c r="CW2374" s="148" t="n"/>
      <c r="CX2374" s="148" t="n"/>
      <c r="CY2374" s="148" t="n"/>
      <c r="CZ2374" s="148" t="n"/>
      <c r="DA2374" s="148" t="n"/>
      <c r="DB2374" s="148" t="n"/>
      <c r="DC2374" s="148" t="n"/>
      <c r="DD2374" s="148" t="n"/>
      <c r="DE2374" s="148" t="n"/>
      <c r="DF2374" s="148" t="n"/>
      <c r="DG2374" s="148" t="n"/>
      <c r="DH2374" s="148" t="n"/>
      <c r="DI2374" s="148" t="n"/>
      <c r="DJ2374" s="148" t="n"/>
      <c r="DK2374" s="148" t="n"/>
      <c r="DL2374" s="148" t="n"/>
      <c r="DM2374" s="148" t="n"/>
      <c r="DN2374" s="148" t="n"/>
      <c r="DO2374" s="148" t="n"/>
      <c r="DP2374" s="148" t="n"/>
      <c r="DQ2374" s="148" t="n"/>
      <c r="DR2374" s="148" t="n"/>
      <c r="DS2374" s="148" t="n"/>
      <c r="DT2374" s="148" t="n"/>
      <c r="DU2374" s="149"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43" t="n"/>
      <c r="BV2375" s="144" t="n"/>
      <c r="BW2375" s="150">
        <f>計算!$BD$29</f>
        <v/>
      </c>
      <c r="CG2375" s="144" t="n"/>
      <c r="CH2375" s="151">
        <f>計算!$BE$29</f>
        <v/>
      </c>
      <c r="DU2375" s="144"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48" t="n"/>
      <c r="AA2376" s="148" t="n"/>
      <c r="AB2376" s="148" t="n"/>
      <c r="AC2376" s="148" t="n"/>
      <c r="AD2376" s="148" t="n"/>
      <c r="AE2376" s="148" t="n"/>
      <c r="AF2376" s="148" t="n"/>
      <c r="AG2376" s="148" t="n"/>
      <c r="AH2376" s="148" t="n"/>
      <c r="AI2376" s="148" t="n"/>
      <c r="AJ2376" s="148" t="n"/>
      <c r="AK2376" s="148" t="n"/>
      <c r="AL2376" s="148" t="n"/>
      <c r="AM2376" s="148" t="n"/>
      <c r="AN2376" s="148" t="n"/>
      <c r="AO2376" s="148" t="n"/>
      <c r="AP2376" s="148" t="n"/>
      <c r="AQ2376" s="148" t="n"/>
      <c r="AR2376" s="148" t="n"/>
      <c r="AS2376" s="148" t="n"/>
      <c r="AT2376" s="148" t="n"/>
      <c r="AU2376" s="12" t="n"/>
      <c r="AV2376" s="7" t="n"/>
      <c r="BI2376" s="8" t="n"/>
      <c r="BJ2376" s="7" t="n"/>
      <c r="BK2376" s="2" t="n"/>
      <c r="BL2376" s="2" t="n"/>
      <c r="BM2376" s="2" t="n"/>
      <c r="BN2376" s="2" t="n"/>
      <c r="BO2376" s="2" t="n"/>
      <c r="BP2376" s="143" t="n"/>
      <c r="BV2376" s="144" t="n"/>
      <c r="BW2376" s="143" t="n"/>
      <c r="CG2376" s="144" t="n"/>
      <c r="DU2376" s="144" t="n"/>
      <c r="DV2376" s="2" t="n"/>
      <c r="DW2376" s="2" t="n"/>
      <c r="DX2376" s="2" t="n"/>
      <c r="DY2376" s="2" t="n"/>
      <c r="DZ2376" s="2" t="n"/>
      <c r="EA2376" s="2" t="n"/>
      <c r="EB2376" s="2" t="n"/>
      <c r="EC2376" s="2" t="n"/>
    </row>
    <row r="2377" ht="6.75" customHeight="1" s="118">
      <c r="A2377" s="2" t="n"/>
      <c r="B2377" s="2" t="n"/>
      <c r="C2377" s="2" t="n"/>
      <c r="D2377" s="2" t="n"/>
      <c r="E2377" s="142" t="inlineStr">
        <is>
          <t>ふ り が な</t>
        </is>
      </c>
      <c r="F2377" s="140" t="n"/>
      <c r="G2377" s="140" t="n"/>
      <c r="H2377" s="140" t="n"/>
      <c r="I2377" s="140" t="n"/>
      <c r="J2377" s="140" t="n"/>
      <c r="K2377" s="141" t="n"/>
      <c r="L2377" s="152">
        <f>計算!$C$29</f>
        <v/>
      </c>
      <c r="M2377" s="140" t="n"/>
      <c r="N2377" s="140" t="n"/>
      <c r="O2377" s="140" t="n"/>
      <c r="P2377" s="140" t="n"/>
      <c r="Q2377" s="140" t="n"/>
      <c r="R2377" s="140" t="n"/>
      <c r="S2377" s="140" t="n"/>
      <c r="T2377" s="140" t="n"/>
      <c r="U2377" s="140" t="n"/>
      <c r="V2377" s="140" t="n"/>
      <c r="W2377" s="140" t="n"/>
      <c r="X2377" s="140" t="n"/>
      <c r="Y2377" s="140" t="n"/>
      <c r="Z2377" s="140" t="n"/>
      <c r="AA2377" s="140" t="n"/>
      <c r="AB2377" s="140" t="n"/>
      <c r="AC2377" s="140" t="n"/>
      <c r="AD2377" s="140" t="n"/>
      <c r="AE2377" s="140" t="n"/>
      <c r="AF2377" s="140" t="n"/>
      <c r="AG2377" s="140" t="n"/>
      <c r="AH2377" s="140" t="n"/>
      <c r="AI2377" s="140" t="n"/>
      <c r="AJ2377" s="140" t="n"/>
      <c r="AK2377" s="140" t="n"/>
      <c r="AL2377" s="140" t="n"/>
      <c r="AM2377" s="140" t="n"/>
      <c r="AN2377" s="140" t="n"/>
      <c r="AO2377" s="140" t="n"/>
      <c r="AP2377" s="140" t="n"/>
      <c r="AQ2377" s="140" t="n"/>
      <c r="AR2377" s="140" t="n"/>
      <c r="AS2377" s="140" t="n"/>
      <c r="AT2377" s="141"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43" t="n"/>
      <c r="BV2377" s="144" t="n"/>
      <c r="BW2377" s="143" t="n"/>
      <c r="CG2377" s="144" t="n"/>
      <c r="DU2377" s="144" t="n"/>
      <c r="DV2377" s="2" t="n"/>
      <c r="DW2377" s="2" t="n"/>
      <c r="DX2377" s="2" t="n"/>
      <c r="DY2377" s="2" t="n"/>
      <c r="DZ2377" s="2" t="n"/>
      <c r="EA2377" s="2" t="n"/>
      <c r="EB2377" s="2" t="n"/>
      <c r="EC2377" s="2" t="n"/>
    </row>
    <row r="2378" ht="6.75" customHeight="1" s="118">
      <c r="A2378" s="2" t="n"/>
      <c r="B2378" s="2" t="n"/>
      <c r="C2378" s="2" t="n"/>
      <c r="D2378" s="2" t="n"/>
      <c r="E2378" s="143" t="n"/>
      <c r="K2378" s="144" t="n"/>
      <c r="AT2378" s="144"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43" t="n"/>
      <c r="BV2378" s="144" t="n"/>
      <c r="BW2378" s="143" t="n"/>
      <c r="CG2378" s="144" t="n"/>
      <c r="DU2378" s="144" t="n"/>
      <c r="DV2378" s="2" t="n"/>
      <c r="DW2378" s="2" t="n"/>
      <c r="DX2378" s="2" t="n"/>
      <c r="DY2378" s="2" t="n"/>
      <c r="DZ2378" s="2" t="n"/>
      <c r="EA2378" s="2" t="n"/>
      <c r="EB2378" s="2" t="n"/>
      <c r="EC2378" s="2" t="n"/>
    </row>
    <row r="2379" ht="6.75" customHeight="1" s="118">
      <c r="A2379" s="2" t="n"/>
      <c r="B2379" s="2" t="n"/>
      <c r="C2379" s="2" t="n"/>
      <c r="D2379" s="2" t="n"/>
      <c r="E2379" s="143" t="n"/>
      <c r="K2379" s="144" t="n"/>
      <c r="AT2379" s="144"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43" t="n"/>
      <c r="BV2379" s="144" t="n"/>
      <c r="BW2379" s="143" t="n"/>
      <c r="CG2379" s="144" t="n"/>
      <c r="DU2379" s="144" t="n"/>
      <c r="DV2379" s="2" t="n"/>
      <c r="DW2379" s="2" t="n"/>
      <c r="DX2379" s="2" t="n"/>
      <c r="DY2379" s="2" t="n"/>
      <c r="DZ2379" s="2" t="n"/>
      <c r="EA2379" s="2" t="n"/>
      <c r="EB2379" s="2" t="n"/>
      <c r="EC2379" s="2" t="n"/>
    </row>
    <row r="2380" ht="6.75" customHeight="1" s="118">
      <c r="A2380" s="2" t="n"/>
      <c r="B2380" s="2" t="n"/>
      <c r="C2380" s="2" t="n"/>
      <c r="D2380" s="2" t="n"/>
      <c r="E2380" s="147" t="n"/>
      <c r="F2380" s="148" t="n"/>
      <c r="G2380" s="148" t="n"/>
      <c r="H2380" s="148" t="n"/>
      <c r="I2380" s="148" t="n"/>
      <c r="J2380" s="148" t="n"/>
      <c r="K2380" s="149" t="n"/>
      <c r="L2380" s="148" t="n"/>
      <c r="M2380" s="148" t="n"/>
      <c r="N2380" s="148" t="n"/>
      <c r="O2380" s="148" t="n"/>
      <c r="P2380" s="148" t="n"/>
      <c r="Q2380" s="148" t="n"/>
      <c r="R2380" s="148" t="n"/>
      <c r="S2380" s="148" t="n"/>
      <c r="T2380" s="148" t="n"/>
      <c r="U2380" s="148" t="n"/>
      <c r="V2380" s="148" t="n"/>
      <c r="W2380" s="148" t="n"/>
      <c r="X2380" s="148" t="n"/>
      <c r="Y2380" s="148" t="n"/>
      <c r="Z2380" s="148" t="n"/>
      <c r="AA2380" s="148" t="n"/>
      <c r="AB2380" s="148" t="n"/>
      <c r="AC2380" s="148" t="n"/>
      <c r="AD2380" s="148" t="n"/>
      <c r="AE2380" s="148" t="n"/>
      <c r="AF2380" s="148" t="n"/>
      <c r="AG2380" s="148" t="n"/>
      <c r="AH2380" s="148" t="n"/>
      <c r="AI2380" s="148" t="n"/>
      <c r="AJ2380" s="148" t="n"/>
      <c r="AK2380" s="148" t="n"/>
      <c r="AL2380" s="148" t="n"/>
      <c r="AM2380" s="148" t="n"/>
      <c r="AN2380" s="148" t="n"/>
      <c r="AO2380" s="148" t="n"/>
      <c r="AP2380" s="148" t="n"/>
      <c r="AQ2380" s="148" t="n"/>
      <c r="AR2380" s="148" t="n"/>
      <c r="AS2380" s="148" t="n"/>
      <c r="AT2380" s="149"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43" t="n"/>
      <c r="BV2380" s="144" t="n"/>
      <c r="BW2380" s="143" t="n"/>
      <c r="CG2380" s="144" t="n"/>
      <c r="DU2380" s="144" t="n"/>
      <c r="DV2380" s="2" t="n"/>
      <c r="DW2380" s="2" t="n"/>
      <c r="DX2380" s="2" t="n"/>
      <c r="DY2380" s="2" t="n"/>
      <c r="DZ2380" s="2" t="n"/>
      <c r="EA2380" s="2" t="n"/>
      <c r="EB2380" s="2" t="n"/>
      <c r="EC2380" s="2" t="n"/>
    </row>
    <row r="2381" ht="6.75" customHeight="1" s="118">
      <c r="A2381" s="2" t="n"/>
      <c r="B2381" s="2" t="n"/>
      <c r="C2381" s="2" t="n"/>
      <c r="D2381" s="2" t="n"/>
      <c r="E2381" s="153" t="inlineStr">
        <is>
          <t>名　前</t>
        </is>
      </c>
      <c r="F2381" s="140" t="n"/>
      <c r="G2381" s="140" t="n"/>
      <c r="H2381" s="140" t="n"/>
      <c r="I2381" s="140" t="n"/>
      <c r="J2381" s="140" t="n"/>
      <c r="K2381" s="141" t="n"/>
      <c r="L2381" s="154">
        <f>計算!$B$29</f>
        <v/>
      </c>
      <c r="M2381" s="140" t="n"/>
      <c r="N2381" s="140" t="n"/>
      <c r="O2381" s="140" t="n"/>
      <c r="P2381" s="140" t="n"/>
      <c r="Q2381" s="140" t="n"/>
      <c r="R2381" s="140" t="n"/>
      <c r="S2381" s="140" t="n"/>
      <c r="T2381" s="140" t="n"/>
      <c r="U2381" s="140" t="n"/>
      <c r="V2381" s="140" t="n"/>
      <c r="W2381" s="140" t="n"/>
      <c r="X2381" s="140" t="n"/>
      <c r="Y2381" s="140" t="n"/>
      <c r="Z2381" s="140" t="n"/>
      <c r="AA2381" s="140" t="n"/>
      <c r="AB2381" s="140" t="n"/>
      <c r="AC2381" s="140" t="n"/>
      <c r="AD2381" s="140" t="n"/>
      <c r="AE2381" s="140" t="n"/>
      <c r="AF2381" s="140" t="n"/>
      <c r="AG2381" s="140" t="n"/>
      <c r="AH2381" s="140" t="n"/>
      <c r="AI2381" s="140" t="n"/>
      <c r="AJ2381" s="140" t="n"/>
      <c r="AK2381" s="140" t="n"/>
      <c r="AL2381" s="140" t="n"/>
      <c r="AM2381" s="140" t="n"/>
      <c r="AN2381" s="140" t="n"/>
      <c r="AO2381" s="140" t="n"/>
      <c r="AP2381" s="140" t="n"/>
      <c r="AQ2381" s="140" t="n"/>
      <c r="AR2381" s="140" t="n"/>
      <c r="AS2381" s="140" t="n"/>
      <c r="AT2381" s="141"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43" t="n"/>
      <c r="BV2381" s="144" t="n"/>
      <c r="BW2381" s="143" t="n"/>
      <c r="CG2381" s="144" t="n"/>
      <c r="DU2381" s="144" t="n"/>
      <c r="DV2381" s="2" t="n"/>
      <c r="DW2381" s="2" t="n"/>
      <c r="DX2381" s="2" t="n"/>
      <c r="DY2381" s="2" t="n"/>
      <c r="DZ2381" s="2" t="n"/>
      <c r="EA2381" s="2" t="n"/>
      <c r="EB2381" s="2" t="n"/>
      <c r="EC2381" s="2" t="n"/>
    </row>
    <row r="2382" ht="6.75" customHeight="1" s="118">
      <c r="A2382" s="2" t="n"/>
      <c r="B2382" s="2" t="n"/>
      <c r="C2382" s="2" t="n"/>
      <c r="D2382" s="2" t="n"/>
      <c r="E2382" s="143" t="n"/>
      <c r="K2382" s="144" t="n"/>
      <c r="L2382" s="143" t="n"/>
      <c r="AT2382" s="144" t="n"/>
      <c r="AU2382" s="8" t="n"/>
      <c r="AV2382" s="7" t="n"/>
      <c r="AW2382" s="2" t="n"/>
      <c r="AX2382" s="52" t="inlineStr">
        <is>
          <t>（30×40mm）</t>
        </is>
      </c>
      <c r="BH2382" s="2" t="n"/>
      <c r="BI2382" s="8" t="n"/>
      <c r="BJ2382" s="7" t="n"/>
      <c r="BK2382" s="2" t="n"/>
      <c r="BL2382" s="2" t="n"/>
      <c r="BM2382" s="2" t="n"/>
      <c r="BN2382" s="2" t="n"/>
      <c r="BO2382" s="2" t="n"/>
      <c r="BP2382" s="143" t="n"/>
      <c r="BV2382" s="144" t="n"/>
      <c r="BW2382" s="143" t="n"/>
      <c r="CG2382" s="144" t="n"/>
      <c r="DU2382" s="144" t="n"/>
      <c r="DV2382" s="2" t="n"/>
      <c r="DW2382" s="2" t="n"/>
      <c r="DX2382" s="2" t="n"/>
      <c r="DY2382" s="2" t="n"/>
      <c r="DZ2382" s="2" t="n"/>
      <c r="EA2382" s="2" t="n"/>
      <c r="EB2382" s="2" t="n"/>
      <c r="EC2382" s="2" t="n"/>
    </row>
    <row r="2383" ht="6.75" customHeight="1" s="118">
      <c r="A2383" s="2" t="n"/>
      <c r="B2383" s="2" t="n"/>
      <c r="C2383" s="2" t="n"/>
      <c r="D2383" s="2" t="n"/>
      <c r="E2383" s="143" t="n"/>
      <c r="K2383" s="144" t="n"/>
      <c r="L2383" s="143" t="n"/>
      <c r="AT2383" s="144" t="n"/>
      <c r="AU2383" s="8" t="n"/>
      <c r="AV2383" s="7" t="n"/>
      <c r="AW2383" s="2" t="n"/>
      <c r="BH2383" s="2" t="n"/>
      <c r="BI2383" s="8" t="n"/>
      <c r="BJ2383" s="7" t="n"/>
      <c r="BK2383" s="2" t="n"/>
      <c r="BL2383" s="2" t="n"/>
      <c r="BM2383" s="2" t="n"/>
      <c r="BN2383" s="2" t="n"/>
      <c r="BO2383" s="2" t="n"/>
      <c r="BP2383" s="143" t="n"/>
      <c r="BV2383" s="144" t="n"/>
      <c r="BW2383" s="143" t="n"/>
      <c r="CG2383" s="144" t="n"/>
      <c r="DU2383" s="144" t="n"/>
      <c r="DV2383" s="2" t="n"/>
      <c r="DW2383" s="2" t="n"/>
      <c r="DX2383" s="2" t="n"/>
      <c r="DY2383" s="2" t="n"/>
      <c r="DZ2383" s="2" t="n"/>
      <c r="EA2383" s="2" t="n"/>
      <c r="EB2383" s="2" t="n"/>
      <c r="EC2383" s="2" t="n"/>
    </row>
    <row r="2384" ht="6.75" customHeight="1" s="118">
      <c r="A2384" s="2" t="n"/>
      <c r="B2384" s="2" t="n"/>
      <c r="C2384" s="2" t="n"/>
      <c r="D2384" s="2" t="n"/>
      <c r="E2384" s="143" t="n"/>
      <c r="K2384" s="144" t="n"/>
      <c r="L2384" s="143" t="n"/>
      <c r="AT2384" s="144"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43" t="n"/>
      <c r="BV2384" s="144" t="n"/>
      <c r="BW2384" s="143" t="n"/>
      <c r="CG2384" s="144" t="n"/>
      <c r="DU2384" s="144" t="n"/>
      <c r="DV2384" s="2" t="n"/>
      <c r="DW2384" s="2" t="n"/>
      <c r="DX2384" s="2" t="n"/>
      <c r="DY2384" s="2" t="n"/>
      <c r="DZ2384" s="2" t="n"/>
      <c r="EA2384" s="2" t="n"/>
      <c r="EB2384" s="2" t="n"/>
      <c r="EC2384" s="2" t="n"/>
    </row>
    <row r="2385" ht="6.75" customHeight="1" s="118">
      <c r="A2385" s="2" t="n"/>
      <c r="B2385" s="2" t="n"/>
      <c r="C2385" s="2" t="n"/>
      <c r="D2385" s="2" t="n"/>
      <c r="E2385" s="143" t="n"/>
      <c r="K2385" s="144" t="n"/>
      <c r="L2385" s="143" t="n"/>
      <c r="AT2385" s="144"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43" t="n"/>
      <c r="BV2385" s="144" t="n"/>
      <c r="BW2385" s="143" t="n"/>
      <c r="CG2385" s="144" t="n"/>
      <c r="DU2385" s="144" t="n"/>
      <c r="DV2385" s="2" t="n"/>
      <c r="DW2385" s="2" t="n"/>
      <c r="DX2385" s="2" t="n"/>
      <c r="DY2385" s="2" t="n"/>
      <c r="DZ2385" s="2" t="n"/>
      <c r="EA2385" s="2" t="n"/>
      <c r="EB2385" s="2" t="n"/>
      <c r="EC2385" s="2" t="n"/>
    </row>
    <row r="2386" ht="4.5" customHeight="1" s="118">
      <c r="A2386" s="2" t="n"/>
      <c r="B2386" s="2" t="n"/>
      <c r="C2386" s="2" t="n"/>
      <c r="D2386" s="2" t="n"/>
      <c r="E2386" s="147" t="n"/>
      <c r="F2386" s="148" t="n"/>
      <c r="G2386" s="148" t="n"/>
      <c r="H2386" s="148" t="n"/>
      <c r="I2386" s="148" t="n"/>
      <c r="J2386" s="148" t="n"/>
      <c r="K2386" s="149" t="n"/>
      <c r="L2386" s="147" t="n"/>
      <c r="M2386" s="148" t="n"/>
      <c r="N2386" s="148" t="n"/>
      <c r="O2386" s="148" t="n"/>
      <c r="P2386" s="148" t="n"/>
      <c r="Q2386" s="148" t="n"/>
      <c r="R2386" s="148" t="n"/>
      <c r="S2386" s="148" t="n"/>
      <c r="T2386" s="148" t="n"/>
      <c r="U2386" s="148" t="n"/>
      <c r="V2386" s="148" t="n"/>
      <c r="W2386" s="148" t="n"/>
      <c r="X2386" s="148" t="n"/>
      <c r="Y2386" s="148" t="n"/>
      <c r="Z2386" s="148" t="n"/>
      <c r="AA2386" s="148" t="n"/>
      <c r="AB2386" s="148" t="n"/>
      <c r="AC2386" s="148" t="n"/>
      <c r="AD2386" s="148" t="n"/>
      <c r="AE2386" s="148" t="n"/>
      <c r="AF2386" s="148" t="n"/>
      <c r="AG2386" s="148" t="n"/>
      <c r="AH2386" s="148" t="n"/>
      <c r="AI2386" s="148" t="n"/>
      <c r="AJ2386" s="148" t="n"/>
      <c r="AK2386" s="148" t="n"/>
      <c r="AL2386" s="148" t="n"/>
      <c r="AM2386" s="148" t="n"/>
      <c r="AN2386" s="148" t="n"/>
      <c r="AO2386" s="148" t="n"/>
      <c r="AP2386" s="148" t="n"/>
      <c r="AQ2386" s="148" t="n"/>
      <c r="AR2386" s="148" t="n"/>
      <c r="AS2386" s="148" t="n"/>
      <c r="AT2386" s="149"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43" t="n"/>
      <c r="BV2386" s="144" t="n"/>
      <c r="BW2386" s="143" t="n"/>
      <c r="CG2386" s="144" t="n"/>
      <c r="DU2386" s="144" t="n"/>
      <c r="DV2386" s="2" t="n"/>
      <c r="DW2386" s="2" t="n"/>
      <c r="DX2386" s="2" t="n"/>
      <c r="DY2386" s="2" t="n"/>
      <c r="DZ2386" s="2" t="n"/>
      <c r="EA2386" s="2" t="n"/>
      <c r="EB2386" s="2" t="n"/>
      <c r="EC2386" s="2" t="n"/>
    </row>
    <row r="2387" ht="6.75" customHeight="1" s="118">
      <c r="A2387" s="2" t="n"/>
      <c r="B2387" s="2" t="n"/>
      <c r="C2387" s="2" t="n"/>
      <c r="D2387" s="2" t="n"/>
      <c r="E2387" s="153" t="inlineStr">
        <is>
          <t>生年月日</t>
        </is>
      </c>
      <c r="F2387" s="140" t="n"/>
      <c r="G2387" s="140" t="n"/>
      <c r="H2387" s="140" t="n"/>
      <c r="I2387" s="140" t="n"/>
      <c r="J2387" s="140" t="n"/>
      <c r="K2387" s="141" t="n"/>
      <c r="L2387" s="155" t="inlineStr">
        <is>
          <t>昭和 ・ 平成</t>
        </is>
      </c>
      <c r="M2387" s="140" t="n"/>
      <c r="N2387" s="140" t="n"/>
      <c r="O2387" s="140" t="n"/>
      <c r="P2387" s="140" t="n"/>
      <c r="Q2387" s="140" t="n"/>
      <c r="R2387" s="140" t="n"/>
      <c r="S2387" s="140" t="n"/>
      <c r="T2387" s="140" t="n"/>
      <c r="U2387" s="140" t="n"/>
      <c r="V2387" s="156">
        <f>計算!$D$29</f>
        <v/>
      </c>
      <c r="W2387" s="140" t="n"/>
      <c r="X2387" s="157" t="inlineStr">
        <is>
          <t>年</t>
        </is>
      </c>
      <c r="Y2387" s="140" t="n"/>
      <c r="Z2387" s="158">
        <f>計算!$E$29</f>
        <v/>
      </c>
      <c r="AA2387" s="140" t="n"/>
      <c r="AB2387" s="140" t="n"/>
      <c r="AC2387" s="157" t="inlineStr">
        <is>
          <t>月</t>
        </is>
      </c>
      <c r="AD2387" s="140" t="n"/>
      <c r="AE2387" s="158">
        <f>計算!$F$29</f>
        <v/>
      </c>
      <c r="AF2387" s="140" t="n"/>
      <c r="AG2387" s="140" t="n"/>
      <c r="AH2387" s="157" t="inlineStr">
        <is>
          <t>日　生 （満</t>
        </is>
      </c>
      <c r="AI2387" s="140" t="n"/>
      <c r="AJ2387" s="140" t="n"/>
      <c r="AK2387" s="140" t="n"/>
      <c r="AL2387" s="140" t="n"/>
      <c r="AM2387" s="140" t="n"/>
      <c r="AN2387" s="140" t="n"/>
      <c r="AO2387" s="140" t="n"/>
      <c r="AP2387" s="159">
        <f>計算!$G$29</f>
        <v/>
      </c>
      <c r="AQ2387" s="140" t="n"/>
      <c r="AR2387" s="160" t="inlineStr">
        <is>
          <t>歳）</t>
        </is>
      </c>
      <c r="AS2387" s="140" t="n"/>
      <c r="AT2387" s="141"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43" t="n"/>
      <c r="BV2387" s="144" t="n"/>
      <c r="BW2387" s="143" t="n"/>
      <c r="CG2387" s="144" t="n"/>
      <c r="DU2387" s="144" t="n"/>
      <c r="DV2387" s="2" t="n"/>
      <c r="DW2387" s="2" t="n"/>
      <c r="DX2387" s="2" t="n"/>
      <c r="DY2387" s="2" t="n"/>
      <c r="DZ2387" s="2" t="n"/>
      <c r="EA2387" s="2" t="n"/>
      <c r="EB2387" s="2" t="n"/>
      <c r="EC2387" s="2" t="n"/>
    </row>
    <row r="2388" ht="6.75" customHeight="1" s="118">
      <c r="A2388" s="2" t="n"/>
      <c r="B2388" s="2" t="n"/>
      <c r="C2388" s="2" t="n"/>
      <c r="D2388" s="2" t="n"/>
      <c r="E2388" s="143" t="n"/>
      <c r="K2388" s="144" t="n"/>
      <c r="L2388" s="143" t="n"/>
      <c r="AT2388" s="144"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43" t="n"/>
      <c r="BV2388" s="144" t="n"/>
      <c r="BW2388" s="143" t="n"/>
      <c r="CG2388" s="144" t="n"/>
      <c r="DU2388" s="144" t="n"/>
      <c r="DV2388" s="2" t="n"/>
      <c r="DW2388" s="2" t="n"/>
      <c r="DX2388" s="2" t="n"/>
      <c r="DY2388" s="2" t="n"/>
      <c r="DZ2388" s="2" t="n"/>
      <c r="EA2388" s="2" t="n"/>
      <c r="EB2388" s="2" t="n"/>
      <c r="EC2388" s="2" t="n"/>
    </row>
    <row r="2389" ht="6.75" customHeight="1" s="118">
      <c r="A2389" s="2" t="n"/>
      <c r="B2389" s="2" t="n"/>
      <c r="C2389" s="2" t="n"/>
      <c r="D2389" s="2" t="n"/>
      <c r="E2389" s="143" t="n"/>
      <c r="K2389" s="144" t="n"/>
      <c r="L2389" s="143" t="n"/>
      <c r="AT2389" s="144"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43" t="n"/>
      <c r="BV2389" s="144" t="n"/>
      <c r="BW2389" s="143" t="n"/>
      <c r="CG2389" s="144" t="n"/>
      <c r="DU2389" s="144" t="n"/>
      <c r="DV2389" s="2" t="n"/>
      <c r="DW2389" s="2" t="n"/>
      <c r="DX2389" s="2" t="n"/>
      <c r="DY2389" s="2" t="n"/>
      <c r="DZ2389" s="2" t="n"/>
      <c r="EA2389" s="2" t="n"/>
      <c r="EB2389" s="2" t="n"/>
      <c r="EC2389" s="2" t="n"/>
    </row>
    <row r="2390" ht="3.75" customHeight="1" s="118">
      <c r="A2390" s="2" t="n"/>
      <c r="B2390" s="2" t="n"/>
      <c r="C2390" s="2" t="n"/>
      <c r="D2390" s="2" t="n"/>
      <c r="E2390" s="147" t="n"/>
      <c r="F2390" s="148" t="n"/>
      <c r="G2390" s="148" t="n"/>
      <c r="H2390" s="148" t="n"/>
      <c r="I2390" s="148" t="n"/>
      <c r="J2390" s="148" t="n"/>
      <c r="K2390" s="149" t="n"/>
      <c r="L2390" s="147" t="n"/>
      <c r="M2390" s="148" t="n"/>
      <c r="N2390" s="148" t="n"/>
      <c r="O2390" s="148" t="n"/>
      <c r="P2390" s="148" t="n"/>
      <c r="Q2390" s="148" t="n"/>
      <c r="R2390" s="148" t="n"/>
      <c r="S2390" s="148" t="n"/>
      <c r="T2390" s="148" t="n"/>
      <c r="U2390" s="148" t="n"/>
      <c r="X2390" s="148" t="n"/>
      <c r="Y2390" s="148" t="n"/>
      <c r="AC2390" s="148" t="n"/>
      <c r="AD2390" s="148" t="n"/>
      <c r="AH2390" s="148" t="n"/>
      <c r="AI2390" s="148" t="n"/>
      <c r="AJ2390" s="148" t="n"/>
      <c r="AK2390" s="148" t="n"/>
      <c r="AL2390" s="148" t="n"/>
      <c r="AM2390" s="148" t="n"/>
      <c r="AN2390" s="148" t="n"/>
      <c r="AO2390" s="148" t="n"/>
      <c r="AP2390" s="148" t="n"/>
      <c r="AQ2390" s="148" t="n"/>
      <c r="AR2390" s="148" t="n"/>
      <c r="AS2390" s="148" t="n"/>
      <c r="AT2390" s="149"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43" t="n"/>
      <c r="BV2390" s="144" t="n"/>
      <c r="BW2390" s="143" t="n"/>
      <c r="CG2390" s="144" t="n"/>
      <c r="DU2390" s="144" t="n"/>
      <c r="DV2390" s="2" t="n"/>
      <c r="DW2390" s="2" t="n"/>
      <c r="DX2390" s="2" t="n"/>
      <c r="DY2390" s="2" t="n"/>
      <c r="DZ2390" s="2" t="n"/>
      <c r="EA2390" s="2" t="n"/>
      <c r="EB2390" s="2" t="n"/>
      <c r="EC2390" s="2" t="n"/>
    </row>
    <row r="2391" ht="6.75" customHeight="1" s="118">
      <c r="A2391" s="2" t="n"/>
      <c r="B2391" s="2" t="n"/>
      <c r="C2391" s="2" t="n"/>
      <c r="D2391" s="2" t="n"/>
      <c r="E2391" s="161" t="inlineStr">
        <is>
          <t>ふ り が な</t>
        </is>
      </c>
      <c r="F2391" s="140" t="n"/>
      <c r="G2391" s="140" t="n"/>
      <c r="H2391" s="140" t="n"/>
      <c r="I2391" s="140" t="n"/>
      <c r="J2391" s="140" t="n"/>
      <c r="K2391" s="141" t="n"/>
      <c r="L2391" s="162">
        <f>計算!$J$29</f>
        <v/>
      </c>
      <c r="M2391" s="140" t="n"/>
      <c r="N2391" s="140" t="n"/>
      <c r="O2391" s="140" t="n"/>
      <c r="P2391" s="140" t="n"/>
      <c r="Q2391" s="140" t="n"/>
      <c r="R2391" s="140" t="n"/>
      <c r="S2391" s="140" t="n"/>
      <c r="T2391" s="140" t="n"/>
      <c r="U2391" s="140" t="n"/>
      <c r="V2391" s="140" t="n"/>
      <c r="W2391" s="140" t="n"/>
      <c r="X2391" s="140" t="n"/>
      <c r="Y2391" s="140" t="n"/>
      <c r="Z2391" s="140" t="n"/>
      <c r="AA2391" s="140" t="n"/>
      <c r="AB2391" s="140" t="n"/>
      <c r="AC2391" s="140" t="n"/>
      <c r="AD2391" s="140" t="n"/>
      <c r="AE2391" s="140" t="n"/>
      <c r="AF2391" s="140" t="n"/>
      <c r="AG2391" s="140" t="n"/>
      <c r="AH2391" s="140" t="n"/>
      <c r="AI2391" s="140" t="n"/>
      <c r="AJ2391" s="140" t="n"/>
      <c r="AK2391" s="140" t="n"/>
      <c r="AL2391" s="140" t="n"/>
      <c r="AM2391" s="140" t="n"/>
      <c r="AN2391" s="140" t="n"/>
      <c r="AO2391" s="140" t="n"/>
      <c r="AP2391" s="140" t="n"/>
      <c r="AQ2391" s="140" t="n"/>
      <c r="AR2391" s="140" t="n"/>
      <c r="AS2391" s="140" t="n"/>
      <c r="AT2391" s="140" t="n"/>
      <c r="AU2391" s="140" t="n"/>
      <c r="AV2391" s="140" t="n"/>
      <c r="AW2391" s="140" t="n"/>
      <c r="AX2391" s="140" t="n"/>
      <c r="AY2391" s="140" t="n"/>
      <c r="AZ2391" s="140" t="n"/>
      <c r="BA2391" s="140" t="n"/>
      <c r="BB2391" s="140" t="n"/>
      <c r="BC2391" s="140" t="n"/>
      <c r="BD2391" s="140" t="n"/>
      <c r="BE2391" s="140" t="n"/>
      <c r="BF2391" s="140" t="n"/>
      <c r="BG2391" s="140" t="n"/>
      <c r="BH2391" s="140" t="n"/>
      <c r="BI2391" s="141" t="n"/>
      <c r="BJ2391" s="2" t="n"/>
      <c r="BK2391" s="2" t="n"/>
      <c r="BL2391" s="2" t="n"/>
      <c r="BM2391" s="2" t="n"/>
      <c r="BN2391" s="2" t="n"/>
      <c r="BO2391" s="2" t="n"/>
      <c r="BP2391" s="143" t="n"/>
      <c r="BV2391" s="144" t="n"/>
      <c r="BW2391" s="143" t="n"/>
      <c r="CG2391" s="144" t="n"/>
      <c r="DU2391" s="144" t="n"/>
      <c r="DV2391" s="2" t="n"/>
      <c r="DW2391" s="2" t="n"/>
      <c r="DX2391" s="2" t="n"/>
      <c r="DY2391" s="2" t="n"/>
      <c r="DZ2391" s="2" t="n"/>
      <c r="EA2391" s="2" t="n"/>
      <c r="EB2391" s="2" t="n"/>
      <c r="EC2391" s="2" t="n"/>
    </row>
    <row r="2392" ht="6.75" customHeight="1" s="118">
      <c r="A2392" s="2" t="n"/>
      <c r="B2392" s="2" t="n"/>
      <c r="C2392" s="2" t="n"/>
      <c r="D2392" s="2" t="n"/>
      <c r="E2392" s="143" t="n"/>
      <c r="K2392" s="144" t="n"/>
      <c r="BI2392" s="144" t="n"/>
      <c r="BJ2392" s="2" t="n"/>
      <c r="BK2392" s="2" t="n"/>
      <c r="BL2392" s="2" t="n"/>
      <c r="BM2392" s="2" t="n"/>
      <c r="BN2392" s="2" t="n"/>
      <c r="BO2392" s="2" t="n"/>
      <c r="BP2392" s="143" t="n"/>
      <c r="BV2392" s="144" t="n"/>
      <c r="BW2392" s="143" t="n"/>
      <c r="CG2392" s="144" t="n"/>
      <c r="DU2392" s="144" t="n"/>
      <c r="DV2392" s="2" t="n"/>
      <c r="DW2392" s="2" t="n"/>
      <c r="DX2392" s="2" t="n"/>
      <c r="DY2392" s="2" t="n"/>
      <c r="DZ2392" s="2" t="n"/>
      <c r="EA2392" s="2" t="n"/>
      <c r="EB2392" s="2" t="n"/>
      <c r="EC2392" s="2" t="n"/>
    </row>
    <row r="2393" ht="6.75" customHeight="1" s="118">
      <c r="A2393" s="2" t="n"/>
      <c r="B2393" s="2" t="n"/>
      <c r="C2393" s="2" t="n"/>
      <c r="D2393" s="2" t="n"/>
      <c r="E2393" s="163" t="n"/>
      <c r="F2393" s="164" t="n"/>
      <c r="G2393" s="164" t="n"/>
      <c r="H2393" s="164" t="n"/>
      <c r="I2393" s="164" t="n"/>
      <c r="J2393" s="164" t="n"/>
      <c r="K2393" s="165" t="n"/>
      <c r="L2393" s="164" t="n"/>
      <c r="M2393" s="164" t="n"/>
      <c r="N2393" s="164" t="n"/>
      <c r="O2393" s="164" t="n"/>
      <c r="P2393" s="164" t="n"/>
      <c r="Q2393" s="164" t="n"/>
      <c r="R2393" s="164" t="n"/>
      <c r="S2393" s="164" t="n"/>
      <c r="T2393" s="164" t="n"/>
      <c r="U2393" s="164" t="n"/>
      <c r="V2393" s="164" t="n"/>
      <c r="W2393" s="164" t="n"/>
      <c r="X2393" s="164" t="n"/>
      <c r="Y2393" s="164" t="n"/>
      <c r="Z2393" s="164" t="n"/>
      <c r="AA2393" s="164" t="n"/>
      <c r="AB2393" s="164" t="n"/>
      <c r="AC2393" s="164" t="n"/>
      <c r="AD2393" s="164" t="n"/>
      <c r="AE2393" s="164" t="n"/>
      <c r="AF2393" s="164" t="n"/>
      <c r="AG2393" s="164" t="n"/>
      <c r="AH2393" s="164" t="n"/>
      <c r="AI2393" s="164" t="n"/>
      <c r="AJ2393" s="164" t="n"/>
      <c r="AK2393" s="164" t="n"/>
      <c r="AL2393" s="164" t="n"/>
      <c r="AM2393" s="164" t="n"/>
      <c r="AN2393" s="164" t="n"/>
      <c r="AO2393" s="164" t="n"/>
      <c r="AP2393" s="164" t="n"/>
      <c r="AQ2393" s="164" t="n"/>
      <c r="AR2393" s="164" t="n"/>
      <c r="AS2393" s="164" t="n"/>
      <c r="AT2393" s="164" t="n"/>
      <c r="AU2393" s="164" t="n"/>
      <c r="AV2393" s="164" t="n"/>
      <c r="AW2393" s="164" t="n"/>
      <c r="AX2393" s="164" t="n"/>
      <c r="AY2393" s="164" t="n"/>
      <c r="AZ2393" s="164" t="n"/>
      <c r="BA2393" s="164" t="n"/>
      <c r="BB2393" s="164" t="n"/>
      <c r="BC2393" s="164" t="n"/>
      <c r="BD2393" s="164" t="n"/>
      <c r="BE2393" s="164" t="n"/>
      <c r="BF2393" s="164" t="n"/>
      <c r="BG2393" s="164" t="n"/>
      <c r="BH2393" s="164" t="n"/>
      <c r="BI2393" s="165" t="n"/>
      <c r="BJ2393" s="2" t="n"/>
      <c r="BK2393" s="2" t="n"/>
      <c r="BL2393" s="2" t="n"/>
      <c r="BM2393" s="2" t="n"/>
      <c r="BN2393" s="2" t="n"/>
      <c r="BO2393" s="2" t="n"/>
      <c r="BP2393" s="143" t="n"/>
      <c r="BV2393" s="144" t="n"/>
      <c r="BW2393" s="143" t="n"/>
      <c r="CG2393" s="144" t="n"/>
      <c r="DU2393" s="144" t="n"/>
      <c r="DV2393" s="2" t="n"/>
      <c r="DW2393" s="2" t="n"/>
      <c r="DX2393" s="2" t="n"/>
      <c r="DY2393" s="2" t="n"/>
      <c r="DZ2393" s="2" t="n"/>
      <c r="EA2393" s="2" t="n"/>
      <c r="EB2393" s="2" t="n"/>
      <c r="EC2393" s="2" t="n"/>
    </row>
    <row r="2394" ht="6.75" customHeight="1" s="118">
      <c r="A2394" s="2" t="n"/>
      <c r="B2394" s="2" t="n"/>
      <c r="C2394" s="2" t="n"/>
      <c r="D2394" s="2" t="n"/>
      <c r="E2394" s="166" t="inlineStr">
        <is>
          <t>現住所</t>
        </is>
      </c>
      <c r="F2394" s="167" t="n"/>
      <c r="G2394" s="167" t="n"/>
      <c r="H2394" s="167" t="n"/>
      <c r="I2394" s="167" t="n"/>
      <c r="J2394" s="167" t="n"/>
      <c r="K2394" s="168" t="n"/>
      <c r="L2394" s="107" t="inlineStr">
        <is>
          <t>〒</t>
        </is>
      </c>
      <c r="M2394" s="167" t="n"/>
      <c r="N2394" s="167" t="n"/>
      <c r="O2394" s="167" t="n"/>
      <c r="P2394" s="169">
        <f>計算!$H$29</f>
        <v/>
      </c>
      <c r="Q2394" s="167" t="n"/>
      <c r="R2394" s="167" t="n"/>
      <c r="S2394" s="167" t="n"/>
      <c r="T2394" s="167" t="n"/>
      <c r="U2394" s="167" t="n"/>
      <c r="V2394" s="167" t="n"/>
      <c r="W2394" s="167" t="n"/>
      <c r="X2394" s="167" t="n"/>
      <c r="Y2394" s="167" t="n"/>
      <c r="Z2394" s="167" t="n"/>
      <c r="AA2394" s="167" t="n"/>
      <c r="AB2394" s="167" t="n"/>
      <c r="AC2394" s="167" t="n"/>
      <c r="AD2394" s="167" t="n"/>
      <c r="AE2394" s="167" t="n"/>
      <c r="AF2394" s="167" t="n"/>
      <c r="AG2394" s="167" t="n"/>
      <c r="AH2394" s="167" t="n"/>
      <c r="AI2394" s="167" t="n"/>
      <c r="AJ2394" s="167"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43" t="n"/>
      <c r="BV2394" s="144" t="n"/>
      <c r="BW2394" s="143" t="n"/>
      <c r="CG2394" s="144" t="n"/>
      <c r="DU2394" s="144" t="n"/>
      <c r="DV2394" s="2" t="n"/>
      <c r="DW2394" s="2" t="n"/>
      <c r="DX2394" s="2" t="n"/>
      <c r="DY2394" s="2" t="n"/>
      <c r="DZ2394" s="2" t="n"/>
      <c r="EA2394" s="2" t="n"/>
      <c r="EB2394" s="2" t="n"/>
      <c r="EC2394" s="2" t="n"/>
    </row>
    <row r="2395" ht="4.5" customHeight="1" s="118">
      <c r="A2395" s="2" t="n"/>
      <c r="B2395" s="2" t="n"/>
      <c r="C2395" s="2" t="n"/>
      <c r="D2395" s="2" t="n"/>
      <c r="E2395" s="143" t="n"/>
      <c r="K2395" s="144" t="n"/>
      <c r="L2395" s="143"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47" t="n"/>
      <c r="BQ2395" s="148" t="n"/>
      <c r="BR2395" s="148" t="n"/>
      <c r="BS2395" s="148" t="n"/>
      <c r="BT2395" s="148" t="n"/>
      <c r="BU2395" s="148" t="n"/>
      <c r="BV2395" s="149" t="n"/>
      <c r="BW2395" s="147" t="n"/>
      <c r="BX2395" s="148" t="n"/>
      <c r="BY2395" s="148" t="n"/>
      <c r="BZ2395" s="148" t="n"/>
      <c r="CA2395" s="148" t="n"/>
      <c r="CB2395" s="148" t="n"/>
      <c r="CC2395" s="148" t="n"/>
      <c r="CD2395" s="148" t="n"/>
      <c r="CE2395" s="148" t="n"/>
      <c r="CF2395" s="148" t="n"/>
      <c r="CG2395" s="149" t="n"/>
      <c r="DU2395" s="144" t="n"/>
      <c r="DV2395" s="2" t="n"/>
      <c r="DW2395" s="2" t="n"/>
      <c r="DX2395" s="2" t="n"/>
      <c r="DY2395" s="2" t="n"/>
      <c r="DZ2395" s="2" t="n"/>
      <c r="EA2395" s="2" t="n"/>
      <c r="EB2395" s="2" t="n"/>
      <c r="EC2395" s="2" t="n"/>
    </row>
    <row r="2396" ht="6.75" customHeight="1" s="118">
      <c r="A2396" s="2" t="n"/>
      <c r="B2396" s="2" t="n"/>
      <c r="C2396" s="2" t="n"/>
      <c r="D2396" s="2" t="n"/>
      <c r="E2396" s="143" t="n"/>
      <c r="K2396" s="144" t="n"/>
      <c r="L2396" s="143"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0" t="inlineStr">
        <is>
          <t>校内外の諸活動</t>
        </is>
      </c>
      <c r="BQ2396" s="140" t="n"/>
      <c r="BR2396" s="140" t="n"/>
      <c r="BS2396" s="140" t="n"/>
      <c r="BT2396" s="140" t="n"/>
      <c r="BU2396" s="140" t="n"/>
      <c r="BV2396" s="141" t="n"/>
      <c r="BW2396" s="171">
        <f>計算!$AQ$29</f>
        <v/>
      </c>
      <c r="BX2396" s="140" t="n"/>
      <c r="BY2396" s="140" t="n"/>
      <c r="BZ2396" s="140" t="n"/>
      <c r="CA2396" s="140" t="n"/>
      <c r="CB2396" s="140" t="n"/>
      <c r="CC2396" s="140" t="n"/>
      <c r="CD2396" s="140" t="n"/>
      <c r="CE2396" s="140" t="n"/>
      <c r="CF2396" s="140" t="n"/>
      <c r="CG2396" s="140" t="n"/>
      <c r="CH2396" s="140" t="n"/>
      <c r="CI2396" s="140" t="n"/>
      <c r="CJ2396" s="140" t="n"/>
      <c r="CK2396" s="140" t="n"/>
      <c r="CL2396" s="140" t="n"/>
      <c r="CM2396" s="140" t="n"/>
      <c r="CN2396" s="140" t="n"/>
      <c r="CO2396" s="140" t="n"/>
      <c r="CP2396" s="140" t="n"/>
      <c r="CQ2396" s="140" t="n"/>
      <c r="CR2396" s="140" t="n"/>
      <c r="CS2396" s="140" t="n"/>
      <c r="CT2396" s="140" t="n"/>
      <c r="CU2396" s="140" t="n"/>
      <c r="CV2396" s="140" t="n"/>
      <c r="CW2396" s="140" t="n"/>
      <c r="CX2396" s="140" t="n"/>
      <c r="CY2396" s="140" t="n"/>
      <c r="CZ2396" s="140" t="n"/>
      <c r="DA2396" s="140" t="n"/>
      <c r="DB2396" s="140" t="n"/>
      <c r="DC2396" s="140" t="n"/>
      <c r="DD2396" s="140" t="n"/>
      <c r="DE2396" s="140" t="n"/>
      <c r="DF2396" s="140" t="n"/>
      <c r="DG2396" s="140" t="n"/>
      <c r="DH2396" s="140" t="n"/>
      <c r="DI2396" s="140" t="n"/>
      <c r="DJ2396" s="140" t="n"/>
      <c r="DK2396" s="140" t="n"/>
      <c r="DL2396" s="140" t="n"/>
      <c r="DM2396" s="140" t="n"/>
      <c r="DN2396" s="140" t="n"/>
      <c r="DO2396" s="140" t="n"/>
      <c r="DP2396" s="140" t="n"/>
      <c r="DQ2396" s="140" t="n"/>
      <c r="DR2396" s="140" t="n"/>
      <c r="DS2396" s="140" t="n"/>
      <c r="DT2396" s="140" t="n"/>
      <c r="DU2396" s="141" t="n"/>
      <c r="DV2396" s="7" t="n"/>
      <c r="DW2396" s="2" t="n"/>
      <c r="DX2396" s="2" t="n"/>
      <c r="DY2396" s="2" t="n"/>
      <c r="DZ2396" s="2" t="n"/>
      <c r="EA2396" s="2" t="n"/>
      <c r="EB2396" s="2" t="n"/>
      <c r="EC2396" s="2" t="n"/>
    </row>
    <row r="2397" ht="6.75" customHeight="1" s="118">
      <c r="A2397" s="2" t="n"/>
      <c r="B2397" s="2" t="n"/>
      <c r="C2397" s="2" t="n"/>
      <c r="D2397" s="2" t="n"/>
      <c r="E2397" s="143" t="n"/>
      <c r="K2397" s="144" t="n"/>
      <c r="L2397" s="172">
        <f>計算!$I$29</f>
        <v/>
      </c>
      <c r="BI2397" s="144" t="n"/>
      <c r="BJ2397" s="2" t="n"/>
      <c r="BK2397" s="2" t="n"/>
      <c r="BL2397" s="2" t="n"/>
      <c r="BM2397" s="2" t="n"/>
      <c r="BN2397" s="2" t="n"/>
      <c r="BO2397" s="2" t="n"/>
      <c r="BP2397" s="143" t="n"/>
      <c r="BV2397" s="144" t="n"/>
      <c r="DU2397" s="144" t="n"/>
      <c r="DV2397" s="7" t="n"/>
      <c r="DW2397" s="2" t="n"/>
      <c r="DX2397" s="2" t="n"/>
      <c r="DY2397" s="2" t="n"/>
      <c r="DZ2397" s="2" t="n"/>
      <c r="EA2397" s="2" t="n"/>
      <c r="EB2397" s="2" t="n"/>
      <c r="EC2397" s="2" t="n"/>
    </row>
    <row r="2398" ht="6.75" customHeight="1" s="118">
      <c r="A2398" s="2" t="n"/>
      <c r="B2398" s="2" t="n"/>
      <c r="C2398" s="2" t="n"/>
      <c r="D2398" s="2" t="n"/>
      <c r="E2398" s="143" t="n"/>
      <c r="K2398" s="144" t="n"/>
      <c r="L2398" s="143" t="n"/>
      <c r="BI2398" s="144" t="n"/>
      <c r="BJ2398" s="2" t="n"/>
      <c r="BK2398" s="2" t="n"/>
      <c r="BL2398" s="2" t="n"/>
      <c r="BM2398" s="2" t="n"/>
      <c r="BN2398" s="2" t="n"/>
      <c r="BO2398" s="2" t="n"/>
      <c r="BP2398" s="143" t="n"/>
      <c r="BV2398" s="144" t="n"/>
      <c r="DU2398" s="144" t="n"/>
      <c r="DV2398" s="7" t="n"/>
      <c r="DW2398" s="2" t="n"/>
      <c r="DX2398" s="2" t="n"/>
      <c r="DY2398" s="2" t="n"/>
      <c r="DZ2398" s="2" t="n"/>
      <c r="EA2398" s="2" t="n"/>
      <c r="EB2398" s="2" t="n"/>
      <c r="EC2398" s="2" t="n"/>
    </row>
    <row r="2399" ht="6.75" customHeight="1" s="118">
      <c r="A2399" s="2" t="n"/>
      <c r="B2399" s="2" t="n"/>
      <c r="C2399" s="2" t="n"/>
      <c r="D2399" s="2" t="n"/>
      <c r="E2399" s="147" t="n"/>
      <c r="F2399" s="148" t="n"/>
      <c r="G2399" s="148" t="n"/>
      <c r="H2399" s="148" t="n"/>
      <c r="I2399" s="148" t="n"/>
      <c r="J2399" s="148" t="n"/>
      <c r="K2399" s="149" t="n"/>
      <c r="L2399" s="147" t="n"/>
      <c r="M2399" s="148" t="n"/>
      <c r="N2399" s="148" t="n"/>
      <c r="O2399" s="148" t="n"/>
      <c r="P2399" s="148" t="n"/>
      <c r="Q2399" s="148" t="n"/>
      <c r="R2399" s="148" t="n"/>
      <c r="S2399" s="148" t="n"/>
      <c r="T2399" s="148" t="n"/>
      <c r="U2399" s="148" t="n"/>
      <c r="V2399" s="148" t="n"/>
      <c r="W2399" s="148" t="n"/>
      <c r="X2399" s="148" t="n"/>
      <c r="Y2399" s="148" t="n"/>
      <c r="Z2399" s="148" t="n"/>
      <c r="AA2399" s="148" t="n"/>
      <c r="AB2399" s="148" t="n"/>
      <c r="AC2399" s="148" t="n"/>
      <c r="AD2399" s="148" t="n"/>
      <c r="AE2399" s="148" t="n"/>
      <c r="AF2399" s="148" t="n"/>
      <c r="AG2399" s="148" t="n"/>
      <c r="AH2399" s="148" t="n"/>
      <c r="AI2399" s="148" t="n"/>
      <c r="AJ2399" s="148" t="n"/>
      <c r="AK2399" s="148" t="n"/>
      <c r="AL2399" s="148" t="n"/>
      <c r="AM2399" s="148" t="n"/>
      <c r="AN2399" s="148" t="n"/>
      <c r="AO2399" s="148" t="n"/>
      <c r="AP2399" s="148" t="n"/>
      <c r="AQ2399" s="148" t="n"/>
      <c r="AR2399" s="148" t="n"/>
      <c r="AS2399" s="148" t="n"/>
      <c r="AT2399" s="148" t="n"/>
      <c r="AU2399" s="148" t="n"/>
      <c r="AV2399" s="148" t="n"/>
      <c r="AW2399" s="148" t="n"/>
      <c r="AX2399" s="148" t="n"/>
      <c r="AY2399" s="148" t="n"/>
      <c r="AZ2399" s="148" t="n"/>
      <c r="BA2399" s="148" t="n"/>
      <c r="BB2399" s="148" t="n"/>
      <c r="BC2399" s="148" t="n"/>
      <c r="BD2399" s="148" t="n"/>
      <c r="BE2399" s="148" t="n"/>
      <c r="BF2399" s="148" t="n"/>
      <c r="BG2399" s="148" t="n"/>
      <c r="BH2399" s="148" t="n"/>
      <c r="BI2399" s="149" t="n"/>
      <c r="BJ2399" s="2" t="n"/>
      <c r="BK2399" s="2" t="n"/>
      <c r="BL2399" s="2" t="n"/>
      <c r="BM2399" s="2" t="n"/>
      <c r="BN2399" s="2" t="n"/>
      <c r="BO2399" s="2" t="n"/>
      <c r="BP2399" s="143" t="n"/>
      <c r="BV2399" s="144" t="n"/>
      <c r="DU2399" s="144" t="n"/>
      <c r="DV2399" s="7" t="n"/>
      <c r="DW2399" s="2" t="n"/>
      <c r="DX2399" s="2" t="n"/>
      <c r="DY2399" s="2" t="n"/>
      <c r="DZ2399" s="2" t="n"/>
      <c r="EA2399" s="2" t="n"/>
      <c r="EB2399" s="2" t="n"/>
      <c r="EC2399" s="2" t="n"/>
    </row>
    <row r="2400" ht="6.75" customHeight="1" s="118">
      <c r="A2400" s="2" t="n"/>
      <c r="B2400" s="2" t="n"/>
      <c r="C2400" s="2" t="n"/>
      <c r="D2400" s="2" t="n"/>
      <c r="E2400" s="161" t="inlineStr">
        <is>
          <t>ふ り が な</t>
        </is>
      </c>
      <c r="F2400" s="140" t="n"/>
      <c r="G2400" s="140" t="n"/>
      <c r="H2400" s="140" t="n"/>
      <c r="I2400" s="140" t="n"/>
      <c r="J2400" s="140" t="n"/>
      <c r="K2400" s="141" t="n"/>
      <c r="L2400" s="162">
        <f>計算!$M$29</f>
        <v/>
      </c>
      <c r="M2400" s="140" t="n"/>
      <c r="N2400" s="140" t="n"/>
      <c r="O2400" s="140" t="n"/>
      <c r="P2400" s="140" t="n"/>
      <c r="Q2400" s="140" t="n"/>
      <c r="R2400" s="140" t="n"/>
      <c r="S2400" s="140" t="n"/>
      <c r="T2400" s="140" t="n"/>
      <c r="U2400" s="140" t="n"/>
      <c r="V2400" s="140" t="n"/>
      <c r="W2400" s="140" t="n"/>
      <c r="X2400" s="140" t="n"/>
      <c r="Y2400" s="140" t="n"/>
      <c r="Z2400" s="140" t="n"/>
      <c r="AA2400" s="140" t="n"/>
      <c r="AB2400" s="140" t="n"/>
      <c r="AC2400" s="140" t="n"/>
      <c r="AD2400" s="140" t="n"/>
      <c r="AE2400" s="140" t="n"/>
      <c r="AF2400" s="140" t="n"/>
      <c r="AG2400" s="140" t="n"/>
      <c r="AH2400" s="140" t="n"/>
      <c r="AI2400" s="140" t="n"/>
      <c r="AJ2400" s="140" t="n"/>
      <c r="AK2400" s="140" t="n"/>
      <c r="AL2400" s="140" t="n"/>
      <c r="AM2400" s="140" t="n"/>
      <c r="AN2400" s="140" t="n"/>
      <c r="AO2400" s="140" t="n"/>
      <c r="AP2400" s="140" t="n"/>
      <c r="AQ2400" s="140" t="n"/>
      <c r="AR2400" s="140" t="n"/>
      <c r="AS2400" s="140" t="n"/>
      <c r="AT2400" s="140" t="n"/>
      <c r="AU2400" s="140" t="n"/>
      <c r="AV2400" s="140" t="n"/>
      <c r="AW2400" s="140" t="n"/>
      <c r="AX2400" s="140" t="n"/>
      <c r="AY2400" s="140" t="n"/>
      <c r="AZ2400" s="140" t="n"/>
      <c r="BA2400" s="140" t="n"/>
      <c r="BB2400" s="140" t="n"/>
      <c r="BC2400" s="140" t="n"/>
      <c r="BD2400" s="140" t="n"/>
      <c r="BE2400" s="140" t="n"/>
      <c r="BF2400" s="140" t="n"/>
      <c r="BG2400" s="140" t="n"/>
      <c r="BH2400" s="140" t="n"/>
      <c r="BI2400" s="141" t="n"/>
      <c r="BJ2400" s="2" t="n"/>
      <c r="BK2400" s="2" t="n"/>
      <c r="BL2400" s="2" t="n"/>
      <c r="BM2400" s="2" t="n"/>
      <c r="BN2400" s="2" t="n"/>
      <c r="BO2400" s="2" t="n"/>
      <c r="BP2400" s="143" t="n"/>
      <c r="BV2400" s="144" t="n"/>
      <c r="DU2400" s="144" t="n"/>
      <c r="DV2400" s="7" t="n"/>
      <c r="DW2400" s="2" t="n"/>
      <c r="DX2400" s="2" t="n"/>
      <c r="DY2400" s="2" t="n"/>
      <c r="DZ2400" s="2" t="n"/>
      <c r="EA2400" s="2" t="n"/>
      <c r="EB2400" s="2" t="n"/>
      <c r="EC2400" s="2" t="n"/>
    </row>
    <row r="2401" ht="6.75" customHeight="1" s="118">
      <c r="A2401" s="2" t="n"/>
      <c r="B2401" s="2" t="n"/>
      <c r="C2401" s="2" t="n"/>
      <c r="D2401" s="2" t="n"/>
      <c r="E2401" s="143" t="n"/>
      <c r="K2401" s="144" t="n"/>
      <c r="BI2401" s="144" t="n"/>
      <c r="BJ2401" s="2" t="n"/>
      <c r="BK2401" s="2" t="n"/>
      <c r="BL2401" s="2" t="n"/>
      <c r="BM2401" s="2" t="n"/>
      <c r="BN2401" s="2" t="n"/>
      <c r="BO2401" s="2" t="n"/>
      <c r="BP2401" s="143" t="n"/>
      <c r="BV2401" s="144" t="n"/>
      <c r="DU2401" s="144" t="n"/>
      <c r="DV2401" s="7" t="n"/>
      <c r="DW2401" s="2" t="n"/>
      <c r="DX2401" s="2" t="n"/>
      <c r="DY2401" s="2" t="n"/>
      <c r="DZ2401" s="2" t="n"/>
      <c r="EA2401" s="2" t="n"/>
      <c r="EB2401" s="2" t="n"/>
      <c r="EC2401" s="2" t="n"/>
    </row>
    <row r="2402" ht="6.75" customHeight="1" s="118">
      <c r="A2402" s="2" t="n"/>
      <c r="B2402" s="2" t="n"/>
      <c r="C2402" s="2" t="n"/>
      <c r="D2402" s="2" t="n"/>
      <c r="E2402" s="163" t="n"/>
      <c r="F2402" s="164" t="n"/>
      <c r="G2402" s="164" t="n"/>
      <c r="H2402" s="164" t="n"/>
      <c r="I2402" s="164" t="n"/>
      <c r="J2402" s="164" t="n"/>
      <c r="K2402" s="165" t="n"/>
      <c r="L2402" s="164" t="n"/>
      <c r="M2402" s="164" t="n"/>
      <c r="N2402" s="164" t="n"/>
      <c r="O2402" s="164" t="n"/>
      <c r="P2402" s="164" t="n"/>
      <c r="Q2402" s="164" t="n"/>
      <c r="R2402" s="164" t="n"/>
      <c r="S2402" s="164" t="n"/>
      <c r="T2402" s="164" t="n"/>
      <c r="U2402" s="164" t="n"/>
      <c r="V2402" s="164" t="n"/>
      <c r="W2402" s="164" t="n"/>
      <c r="X2402" s="164" t="n"/>
      <c r="Y2402" s="164" t="n"/>
      <c r="Z2402" s="164" t="n"/>
      <c r="AA2402" s="164" t="n"/>
      <c r="AB2402" s="164" t="n"/>
      <c r="AC2402" s="164" t="n"/>
      <c r="AD2402" s="164" t="n"/>
      <c r="AE2402" s="164" t="n"/>
      <c r="AF2402" s="164" t="n"/>
      <c r="AG2402" s="164" t="n"/>
      <c r="AH2402" s="164" t="n"/>
      <c r="AI2402" s="164" t="n"/>
      <c r="AJ2402" s="164" t="n"/>
      <c r="AK2402" s="164" t="n"/>
      <c r="AL2402" s="164" t="n"/>
      <c r="AM2402" s="164" t="n"/>
      <c r="AN2402" s="164" t="n"/>
      <c r="AO2402" s="164" t="n"/>
      <c r="AP2402" s="164" t="n"/>
      <c r="AQ2402" s="164" t="n"/>
      <c r="AR2402" s="164" t="n"/>
      <c r="AS2402" s="164" t="n"/>
      <c r="AT2402" s="164" t="n"/>
      <c r="AU2402" s="164" t="n"/>
      <c r="AV2402" s="164" t="n"/>
      <c r="AW2402" s="164" t="n"/>
      <c r="AX2402" s="164" t="n"/>
      <c r="AY2402" s="164" t="n"/>
      <c r="AZ2402" s="164" t="n"/>
      <c r="BA2402" s="164" t="n"/>
      <c r="BB2402" s="164" t="n"/>
      <c r="BC2402" s="164" t="n"/>
      <c r="BD2402" s="164" t="n"/>
      <c r="BE2402" s="164" t="n"/>
      <c r="BF2402" s="164" t="n"/>
      <c r="BG2402" s="164" t="n"/>
      <c r="BH2402" s="164" t="n"/>
      <c r="BI2402" s="165" t="n"/>
      <c r="BJ2402" s="2" t="n"/>
      <c r="BK2402" s="2" t="n"/>
      <c r="BL2402" s="2" t="n"/>
      <c r="BM2402" s="2" t="n"/>
      <c r="BN2402" s="2" t="n"/>
      <c r="BO2402" s="2" t="n"/>
      <c r="BP2402" s="143" t="n"/>
      <c r="BV2402" s="144" t="n"/>
      <c r="DU2402" s="144" t="n"/>
      <c r="DV2402" s="7" t="n"/>
      <c r="DW2402" s="2" t="n"/>
      <c r="DX2402" s="2" t="n"/>
      <c r="DY2402" s="2" t="n"/>
      <c r="DZ2402" s="2" t="n"/>
      <c r="EA2402" s="2" t="n"/>
      <c r="EB2402" s="2" t="n"/>
      <c r="EC2402" s="2" t="n"/>
    </row>
    <row r="2403" ht="6.75" customHeight="1" s="118">
      <c r="A2403" s="2" t="n"/>
      <c r="B2403" s="2" t="n"/>
      <c r="C2403" s="2" t="n"/>
      <c r="D2403" s="2" t="n"/>
      <c r="E2403" s="166" t="inlineStr">
        <is>
          <t>連絡先</t>
        </is>
      </c>
      <c r="F2403" s="167" t="n"/>
      <c r="G2403" s="167" t="n"/>
      <c r="H2403" s="167" t="n"/>
      <c r="I2403" s="167" t="n"/>
      <c r="J2403" s="167" t="n"/>
      <c r="K2403" s="168" t="n"/>
      <c r="L2403" s="107" t="inlineStr">
        <is>
          <t>〒</t>
        </is>
      </c>
      <c r="M2403" s="167" t="n"/>
      <c r="N2403" s="167" t="n"/>
      <c r="O2403" s="167" t="n"/>
      <c r="P2403" s="173">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43" t="n"/>
      <c r="BV2403" s="144" t="n"/>
      <c r="DU2403" s="144" t="n"/>
      <c r="DV2403" s="7" t="n"/>
      <c r="DW2403" s="2" t="n"/>
      <c r="DX2403" s="2" t="n"/>
      <c r="DY2403" s="2" t="n"/>
      <c r="DZ2403" s="2" t="n"/>
      <c r="EA2403" s="2" t="n"/>
      <c r="EB2403" s="2" t="n"/>
      <c r="EC2403" s="2" t="n"/>
    </row>
    <row r="2404" ht="6.75" customHeight="1" s="118">
      <c r="A2404" s="2" t="n"/>
      <c r="B2404" s="2" t="n"/>
      <c r="C2404" s="2" t="n"/>
      <c r="D2404" s="2" t="n"/>
      <c r="E2404" s="143" t="n"/>
      <c r="K2404" s="144" t="n"/>
      <c r="L2404" s="143"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43" t="n"/>
      <c r="BV2404" s="144" t="n"/>
      <c r="DU2404" s="144" t="n"/>
      <c r="DV2404" s="7" t="n"/>
      <c r="DW2404" s="2" t="n"/>
      <c r="DX2404" s="2" t="n"/>
      <c r="DY2404" s="2" t="n"/>
      <c r="DZ2404" s="2" t="n"/>
      <c r="EA2404" s="2" t="n"/>
      <c r="EB2404" s="2" t="n"/>
      <c r="EC2404" s="2" t="n"/>
    </row>
    <row r="2405" ht="6.75" customHeight="1" s="118">
      <c r="A2405" s="2" t="n"/>
      <c r="B2405" s="2" t="n"/>
      <c r="C2405" s="2" t="n"/>
      <c r="D2405" s="2" t="n"/>
      <c r="E2405" s="143" t="n"/>
      <c r="K2405" s="144" t="n"/>
      <c r="L2405" s="143"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43" t="n"/>
      <c r="BV2405" s="144" t="n"/>
      <c r="DU2405" s="144" t="n"/>
      <c r="DV2405" s="7" t="n"/>
      <c r="DW2405" s="2" t="n"/>
      <c r="DX2405" s="2" t="n"/>
      <c r="DY2405" s="2" t="n"/>
      <c r="DZ2405" s="2" t="n"/>
      <c r="EA2405" s="2" t="n"/>
      <c r="EB2405" s="2" t="n"/>
      <c r="EC2405" s="2" t="n"/>
    </row>
    <row r="2406" ht="6.75" customHeight="1" s="118">
      <c r="A2406" s="2" t="n"/>
      <c r="B2406" s="2" t="n"/>
      <c r="C2406" s="2" t="n"/>
      <c r="D2406" s="2" t="n"/>
      <c r="E2406" s="143" t="n"/>
      <c r="K2406" s="144" t="n"/>
      <c r="L2406" s="174">
        <f>計算!$L$29</f>
        <v/>
      </c>
      <c r="BI2406" s="144" t="n"/>
      <c r="BJ2406" s="2" t="n"/>
      <c r="BK2406" s="2" t="n"/>
      <c r="BL2406" s="2" t="n"/>
      <c r="BM2406" s="2" t="n"/>
      <c r="BN2406" s="2" t="n"/>
      <c r="BO2406" s="2" t="n"/>
      <c r="BP2406" s="143" t="n"/>
      <c r="BV2406" s="144" t="n"/>
      <c r="DU2406" s="144" t="n"/>
      <c r="DV2406" s="7" t="n"/>
      <c r="DW2406" s="2" t="n"/>
      <c r="DX2406" s="2" t="n"/>
      <c r="DY2406" s="2" t="n"/>
      <c r="DZ2406" s="2" t="n"/>
      <c r="EA2406" s="2" t="n"/>
      <c r="EB2406" s="2" t="n"/>
      <c r="EC2406" s="2" t="n"/>
    </row>
    <row r="2407" ht="6.75" customHeight="1" s="118">
      <c r="A2407" s="2" t="n"/>
      <c r="B2407" s="2" t="n"/>
      <c r="C2407" s="2" t="n"/>
      <c r="D2407" s="2" t="n"/>
      <c r="E2407" s="147" t="n"/>
      <c r="F2407" s="148" t="n"/>
      <c r="G2407" s="148" t="n"/>
      <c r="H2407" s="148" t="n"/>
      <c r="I2407" s="148" t="n"/>
      <c r="J2407" s="148" t="n"/>
      <c r="K2407" s="149" t="n"/>
      <c r="L2407" s="148" t="n"/>
      <c r="M2407" s="148" t="n"/>
      <c r="N2407" s="148" t="n"/>
      <c r="O2407" s="148" t="n"/>
      <c r="P2407" s="148" t="n"/>
      <c r="Q2407" s="148" t="n"/>
      <c r="R2407" s="148" t="n"/>
      <c r="S2407" s="148" t="n"/>
      <c r="T2407" s="148" t="n"/>
      <c r="U2407" s="148" t="n"/>
      <c r="V2407" s="148" t="n"/>
      <c r="W2407" s="148" t="n"/>
      <c r="X2407" s="148" t="n"/>
      <c r="Y2407" s="148" t="n"/>
      <c r="Z2407" s="148" t="n"/>
      <c r="AA2407" s="148" t="n"/>
      <c r="AB2407" s="148" t="n"/>
      <c r="AC2407" s="148" t="n"/>
      <c r="AD2407" s="148" t="n"/>
      <c r="AE2407" s="148" t="n"/>
      <c r="AF2407" s="148" t="n"/>
      <c r="AG2407" s="148" t="n"/>
      <c r="AH2407" s="148" t="n"/>
      <c r="AI2407" s="148" t="n"/>
      <c r="AJ2407" s="148" t="n"/>
      <c r="AK2407" s="148" t="n"/>
      <c r="AL2407" s="148" t="n"/>
      <c r="AM2407" s="148" t="n"/>
      <c r="AN2407" s="148" t="n"/>
      <c r="AO2407" s="148" t="n"/>
      <c r="AP2407" s="148" t="n"/>
      <c r="AQ2407" s="148" t="n"/>
      <c r="AR2407" s="148" t="n"/>
      <c r="AS2407" s="148" t="n"/>
      <c r="AT2407" s="148" t="n"/>
      <c r="AU2407" s="148" t="n"/>
      <c r="AV2407" s="148" t="n"/>
      <c r="AW2407" s="148" t="n"/>
      <c r="AX2407" s="148" t="n"/>
      <c r="AY2407" s="148" t="n"/>
      <c r="AZ2407" s="148" t="n"/>
      <c r="BA2407" s="148" t="n"/>
      <c r="BB2407" s="148" t="n"/>
      <c r="BC2407" s="148" t="n"/>
      <c r="BD2407" s="148" t="n"/>
      <c r="BE2407" s="148" t="n"/>
      <c r="BF2407" s="148" t="n"/>
      <c r="BG2407" s="148" t="n"/>
      <c r="BH2407" s="148" t="n"/>
      <c r="BI2407" s="149" t="n"/>
      <c r="BJ2407" s="2" t="n"/>
      <c r="BK2407" s="2" t="n"/>
      <c r="BL2407" s="2" t="n"/>
      <c r="BM2407" s="2" t="n"/>
      <c r="BN2407" s="2" t="n"/>
      <c r="BO2407" s="2" t="n"/>
      <c r="BP2407" s="143" t="n"/>
      <c r="BV2407" s="144" t="n"/>
      <c r="DU2407" s="144"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43" t="n"/>
      <c r="BV2408" s="144" t="n"/>
      <c r="DU2408" s="144"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43" t="n"/>
      <c r="BV2409" s="144" t="n"/>
      <c r="DU2409" s="144"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43" t="n"/>
      <c r="BV2410" s="144" t="n"/>
      <c r="DU2410" s="144"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43" t="n"/>
      <c r="BV2411" s="144" t="n"/>
      <c r="DU2411" s="144"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43" t="n"/>
      <c r="BV2412" s="144" t="n"/>
      <c r="DU2412" s="144"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75" t="n"/>
      <c r="BQ2413" s="140" t="n"/>
      <c r="BR2413" s="176" t="n"/>
      <c r="BS2413" s="140" t="n"/>
      <c r="BT2413" s="140" t="n"/>
      <c r="BU2413" s="28" t="n"/>
      <c r="BV2413" s="29" t="n"/>
      <c r="BW2413" s="177">
        <f>計算!$AR$29</f>
        <v/>
      </c>
      <c r="BX2413" s="140" t="n"/>
      <c r="BY2413" s="140" t="n"/>
      <c r="BZ2413" s="140" t="n"/>
      <c r="CA2413" s="140" t="n"/>
      <c r="CB2413" s="140" t="n"/>
      <c r="CC2413" s="140" t="n"/>
      <c r="CD2413" s="140" t="n"/>
      <c r="CE2413" s="140" t="n"/>
      <c r="CF2413" s="140" t="n"/>
      <c r="CG2413" s="140" t="n"/>
      <c r="CH2413" s="140" t="n"/>
      <c r="CI2413" s="140" t="n"/>
      <c r="CJ2413" s="140" t="n"/>
      <c r="CK2413" s="140" t="n"/>
      <c r="CL2413" s="140" t="n"/>
      <c r="CM2413" s="140" t="n"/>
      <c r="CN2413" s="140" t="n"/>
      <c r="CO2413" s="140" t="n"/>
      <c r="CP2413" s="140" t="n"/>
      <c r="CQ2413" s="140" t="n"/>
      <c r="CR2413" s="140" t="n"/>
      <c r="CS2413" s="140" t="n"/>
      <c r="CT2413" s="140" t="n"/>
      <c r="CU2413" s="140" t="n"/>
      <c r="CV2413" s="140" t="n"/>
      <c r="CW2413" s="140" t="n"/>
      <c r="CX2413" s="140" t="n"/>
      <c r="CY2413" s="140" t="n"/>
      <c r="CZ2413" s="140" t="n"/>
      <c r="DA2413" s="140" t="n"/>
      <c r="DB2413" s="140" t="n"/>
      <c r="DC2413" s="140" t="n"/>
      <c r="DD2413" s="140" t="n"/>
      <c r="DE2413" s="140" t="n"/>
      <c r="DF2413" s="140" t="n"/>
      <c r="DG2413" s="140" t="n"/>
      <c r="DH2413" s="140" t="n"/>
      <c r="DI2413" s="140" t="n"/>
      <c r="DJ2413" s="140" t="n"/>
      <c r="DK2413" s="140" t="n"/>
      <c r="DL2413" s="140" t="n"/>
      <c r="DM2413" s="140" t="n"/>
      <c r="DN2413" s="140" t="n"/>
      <c r="DO2413" s="140" t="n"/>
      <c r="DP2413" s="140" t="n"/>
      <c r="DQ2413" s="140" t="n"/>
      <c r="DR2413" s="140" t="n"/>
      <c r="DS2413" s="140" t="n"/>
      <c r="DT2413" s="140" t="n"/>
      <c r="DU2413" s="141"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43" t="n"/>
      <c r="BU2414" s="31" t="n"/>
      <c r="BV2414" s="32" t="n"/>
      <c r="DU2414" s="144"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43" t="n"/>
      <c r="BU2415" s="72" t="n"/>
      <c r="BV2415" s="144" t="n"/>
      <c r="DU2415" s="144"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43" t="n"/>
      <c r="BV2416" s="144" t="n"/>
      <c r="DU2416" s="144"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43" t="n"/>
      <c r="BV2417" s="144" t="n"/>
      <c r="DU2417" s="144"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43" t="n"/>
      <c r="BV2418" s="144" t="n"/>
      <c r="DU2418" s="144" t="n"/>
      <c r="DV2418" s="7" t="n"/>
      <c r="DW2418" s="2" t="n"/>
      <c r="DX2418" s="2" t="n"/>
      <c r="DY2418" s="2" t="n"/>
      <c r="DZ2418" s="2" t="n"/>
      <c r="EA2418" s="2" t="n"/>
      <c r="EB2418" s="2" t="n"/>
      <c r="EC2418" s="2" t="n"/>
    </row>
    <row r="2419" ht="6.75" customHeight="1" s="118">
      <c r="A2419" s="2" t="n"/>
      <c r="B2419" s="2" t="n"/>
      <c r="C2419" s="2" t="n"/>
      <c r="D2419" s="2" t="n"/>
      <c r="E2419" s="178" t="inlineStr">
        <is>
          <t>在籍校</t>
        </is>
      </c>
      <c r="F2419" s="140" t="n"/>
      <c r="G2419" s="140" t="n"/>
      <c r="H2419" s="140" t="n"/>
      <c r="I2419" s="140" t="n"/>
      <c r="J2419" s="140" t="n"/>
      <c r="K2419" s="141"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0" t="n"/>
      <c r="AY2419" s="140" t="n"/>
      <c r="AZ2419" s="140" t="n"/>
      <c r="BA2419" s="140" t="n"/>
      <c r="BB2419" s="140" t="n"/>
      <c r="BC2419" s="140" t="n"/>
      <c r="BD2419" s="140" t="n"/>
      <c r="BE2419" s="140" t="n"/>
      <c r="BF2419" s="140" t="n"/>
      <c r="BG2419" s="140" t="n"/>
      <c r="BH2419" s="140" t="n"/>
      <c r="BI2419" s="141" t="n"/>
      <c r="BJ2419" s="2" t="n"/>
      <c r="BK2419" s="2" t="n"/>
      <c r="BL2419" s="2" t="n"/>
      <c r="BM2419" s="2" t="n"/>
      <c r="BN2419" s="2" t="n"/>
      <c r="BO2419" s="2" t="n"/>
      <c r="BP2419" s="143" t="n"/>
      <c r="BV2419" s="144" t="n"/>
      <c r="DU2419" s="144" t="n"/>
      <c r="DV2419" s="2" t="n"/>
      <c r="DW2419" s="2" t="n"/>
      <c r="DX2419" s="2" t="n"/>
      <c r="DY2419" s="2" t="n"/>
      <c r="DZ2419" s="2" t="n"/>
      <c r="EA2419" s="2" t="n"/>
      <c r="EB2419" s="2" t="n"/>
      <c r="EC2419" s="2" t="n"/>
    </row>
    <row r="2420" ht="6.75" customHeight="1" s="118">
      <c r="A2420" s="2" t="n"/>
      <c r="B2420" s="2" t="n"/>
      <c r="C2420" s="2" t="n"/>
      <c r="D2420" s="2" t="n"/>
      <c r="E2420" s="143" t="n"/>
      <c r="K2420" s="144" t="n"/>
      <c r="L2420" s="36" t="n"/>
      <c r="M2420" s="19" t="n"/>
      <c r="N2420" s="19" t="n"/>
      <c r="O2420" s="19" t="n"/>
      <c r="P2420" s="19" t="n"/>
      <c r="Q2420" s="19" t="n"/>
      <c r="R2420" s="19" t="n"/>
      <c r="S2420" s="19" t="n"/>
      <c r="T2420" s="19" t="n"/>
      <c r="U2420" s="19" t="n"/>
      <c r="V2420" s="19" t="n"/>
      <c r="W2420" s="19" t="n"/>
      <c r="X2420" s="37" t="n"/>
      <c r="Y2420" s="179">
        <f>計算!$N$29</f>
        <v/>
      </c>
      <c r="BI2420" s="144" t="n"/>
      <c r="BJ2420" s="2" t="n"/>
      <c r="BK2420" s="2" t="n"/>
      <c r="BL2420" s="2" t="n"/>
      <c r="BM2420" s="2" t="n"/>
      <c r="BN2420" s="2" t="n"/>
      <c r="BO2420" s="2" t="n"/>
      <c r="BP2420" s="143" t="n"/>
      <c r="BV2420" s="144" t="n"/>
      <c r="DU2420" s="144" t="n"/>
      <c r="DV2420" s="2" t="n"/>
      <c r="DW2420" s="2" t="n"/>
      <c r="DX2420" s="2" t="n"/>
      <c r="DY2420" s="2" t="n"/>
      <c r="DZ2420" s="2" t="n"/>
      <c r="EA2420" s="2" t="n"/>
      <c r="EB2420" s="2" t="n"/>
      <c r="EC2420" s="2" t="n"/>
    </row>
    <row r="2421" ht="6.75" customHeight="1" s="118">
      <c r="A2421" s="2" t="n"/>
      <c r="B2421" s="2" t="n"/>
      <c r="C2421" s="2" t="n"/>
      <c r="D2421" s="2" t="n"/>
      <c r="E2421" s="143" t="n"/>
      <c r="K2421" s="144" t="n"/>
      <c r="L2421" s="36" t="n"/>
      <c r="M2421" s="19" t="n"/>
      <c r="N2421" s="19" t="n"/>
      <c r="O2421" s="19" t="n"/>
      <c r="P2421" s="180">
        <f>IF(計算!$B$29="","",設定!$B$6)&amp;""</f>
        <v/>
      </c>
      <c r="S2421" s="11" t="n"/>
      <c r="T2421" s="11" t="n"/>
      <c r="U2421" s="181">
        <f>IF(計算!$B$29="","",設定!$B$7)&amp;""</f>
        <v/>
      </c>
      <c r="W2421" s="11" t="n"/>
      <c r="X2421" s="12" t="n"/>
      <c r="Y2421" s="143" t="n"/>
      <c r="BI2421" s="144" t="n"/>
      <c r="BJ2421" s="2" t="n"/>
      <c r="BK2421" s="2" t="n"/>
      <c r="BL2421" s="2" t="n"/>
      <c r="BM2421" s="2" t="n"/>
      <c r="BN2421" s="2" t="n"/>
      <c r="BO2421" s="2" t="n"/>
      <c r="BP2421" s="143" t="n"/>
      <c r="BV2421" s="144" t="n"/>
      <c r="DU2421" s="144" t="n"/>
      <c r="DV2421" s="2" t="n"/>
      <c r="DW2421" s="2" t="n"/>
      <c r="DX2421" s="2" t="n"/>
      <c r="DY2421" s="2" t="n"/>
      <c r="DZ2421" s="2" t="n"/>
      <c r="EA2421" s="2" t="n"/>
      <c r="EB2421" s="2" t="n"/>
      <c r="EC2421" s="2" t="n"/>
    </row>
    <row r="2422" ht="6.75" customHeight="1" s="118">
      <c r="A2422" s="2" t="n"/>
      <c r="B2422" s="2" t="n"/>
      <c r="C2422" s="2" t="n"/>
      <c r="D2422" s="2" t="n"/>
      <c r="E2422" s="143" t="n"/>
      <c r="K2422" s="144" t="n"/>
      <c r="L2422" s="92" t="inlineStr">
        <is>
          <t>令和</t>
        </is>
      </c>
      <c r="S2422" s="52" t="inlineStr">
        <is>
          <t>年</t>
        </is>
      </c>
      <c r="W2422" s="53" t="inlineStr">
        <is>
          <t>月</t>
        </is>
      </c>
      <c r="X2422" s="144" t="n"/>
      <c r="Y2422" s="143" t="n"/>
      <c r="BI2422" s="144" t="n"/>
      <c r="BJ2422" s="2" t="n"/>
      <c r="BK2422" s="2" t="n"/>
      <c r="BL2422" s="2" t="n"/>
      <c r="BM2422" s="2" t="n"/>
      <c r="BN2422" s="2" t="n"/>
      <c r="BO2422" s="2" t="n"/>
      <c r="BP2422" s="143" t="n"/>
      <c r="BV2422" s="144" t="n"/>
      <c r="DU2422" s="144" t="n"/>
      <c r="DV2422" s="2" t="n"/>
      <c r="DW2422" s="2" t="n"/>
      <c r="DX2422" s="2" t="n"/>
      <c r="DY2422" s="2" t="n"/>
      <c r="DZ2422" s="2" t="n"/>
      <c r="EA2422" s="2" t="n"/>
      <c r="EB2422" s="2" t="n"/>
      <c r="EC2422" s="2" t="n"/>
    </row>
    <row r="2423" ht="6.75" customHeight="1" s="118">
      <c r="A2423" s="2" t="n"/>
      <c r="B2423" s="2" t="n"/>
      <c r="C2423" s="2" t="n"/>
      <c r="D2423" s="2" t="n"/>
      <c r="E2423" s="143" t="n"/>
      <c r="K2423" s="144" t="n"/>
      <c r="L2423" s="143" t="n"/>
      <c r="X2423" s="144" t="n"/>
      <c r="Y2423" s="143" t="n"/>
      <c r="AW2423" s="75" t="inlineStr">
        <is>
          <t>卒業</t>
        </is>
      </c>
      <c r="BI2423" s="144" t="n"/>
      <c r="BJ2423" s="2" t="n"/>
      <c r="BK2423" s="2" t="n"/>
      <c r="BL2423" s="2" t="n"/>
      <c r="BM2423" s="2" t="n"/>
      <c r="BN2423" s="2" t="n"/>
      <c r="BO2423" s="2" t="n"/>
      <c r="BP2423" s="143" t="n"/>
      <c r="BV2423" s="144" t="n"/>
      <c r="DU2423" s="144" t="n"/>
      <c r="DV2423" s="2" t="n"/>
      <c r="DW2423" s="2" t="n"/>
      <c r="DX2423" s="2" t="n"/>
      <c r="DY2423" s="2" t="n"/>
      <c r="DZ2423" s="2" t="n"/>
      <c r="EA2423" s="2" t="n"/>
      <c r="EB2423" s="2" t="n"/>
      <c r="EC2423" s="2" t="n"/>
    </row>
    <row r="2424" ht="6.75" customHeight="1" s="118">
      <c r="A2424" s="2" t="n"/>
      <c r="B2424" s="2" t="n"/>
      <c r="C2424" s="2" t="n"/>
      <c r="D2424" s="2" t="n"/>
      <c r="E2424" s="143" t="n"/>
      <c r="K2424" s="144" t="n"/>
      <c r="L2424" s="36" t="n"/>
      <c r="M2424" s="19" t="n"/>
      <c r="N2424" s="19" t="n"/>
      <c r="O2424" s="19" t="n"/>
      <c r="P2424" s="19" t="n"/>
      <c r="Q2424" s="19" t="n"/>
      <c r="R2424" s="19" t="n"/>
      <c r="S2424" s="19" t="n"/>
      <c r="T2424" s="19" t="n"/>
      <c r="U2424" s="19" t="n"/>
      <c r="V2424" s="19" t="n"/>
      <c r="W2424" s="19" t="n"/>
      <c r="X2424" s="37" t="n"/>
      <c r="Y2424" s="143" t="n"/>
      <c r="BI2424" s="144" t="n"/>
      <c r="BJ2424" s="2" t="n"/>
      <c r="BK2424" s="2" t="n"/>
      <c r="BL2424" s="2" t="n"/>
      <c r="BM2424" s="2" t="n"/>
      <c r="BN2424" s="2" t="n"/>
      <c r="BO2424" s="2" t="n"/>
      <c r="BP2424" s="143" t="n"/>
      <c r="BV2424" s="144" t="n"/>
      <c r="DU2424" s="144" t="n"/>
      <c r="DV2424" s="2" t="n"/>
      <c r="DW2424" s="2" t="n"/>
      <c r="DX2424" s="2" t="n"/>
      <c r="DY2424" s="2" t="n"/>
      <c r="DZ2424" s="2" t="n"/>
      <c r="EA2424" s="2" t="n"/>
      <c r="EB2424" s="2" t="n"/>
      <c r="EC2424" s="2" t="n"/>
    </row>
    <row r="2425" ht="6.75" customHeight="1" s="118">
      <c r="A2425" s="2" t="n"/>
      <c r="B2425" s="2" t="n"/>
      <c r="C2425" s="2" t="n"/>
      <c r="D2425" s="2" t="n"/>
      <c r="E2425" s="143" t="n"/>
      <c r="K2425" s="144" t="n"/>
      <c r="L2425" s="36" t="n"/>
      <c r="M2425" s="19" t="n"/>
      <c r="N2425" s="19" t="n"/>
      <c r="O2425" s="19" t="n"/>
      <c r="P2425" s="19" t="n"/>
      <c r="Q2425" s="19" t="n"/>
      <c r="R2425" s="19" t="n"/>
      <c r="S2425" s="19" t="n"/>
      <c r="T2425" s="19" t="n"/>
      <c r="U2425" s="19" t="n"/>
      <c r="V2425" s="19" t="n"/>
      <c r="W2425" s="19" t="n"/>
      <c r="X2425" s="37" t="n"/>
      <c r="Y2425" s="143" t="n"/>
      <c r="BI2425" s="144" t="n"/>
      <c r="BJ2425" s="2" t="n"/>
      <c r="BK2425" s="2" t="n"/>
      <c r="BL2425" s="2" t="n"/>
      <c r="BM2425" s="2" t="n"/>
      <c r="BN2425" s="2" t="n"/>
      <c r="BO2425" s="2" t="n"/>
      <c r="BP2425" s="143" t="n"/>
      <c r="BV2425" s="144" t="n"/>
      <c r="DU2425" s="144" t="n"/>
      <c r="DV2425" s="2" t="n"/>
      <c r="DW2425" s="2" t="n"/>
      <c r="DX2425" s="2" t="n"/>
      <c r="DY2425" s="2" t="n"/>
      <c r="DZ2425" s="2" t="n"/>
      <c r="EA2425" s="2" t="n"/>
      <c r="EB2425" s="2" t="n"/>
      <c r="EC2425" s="2" t="n"/>
    </row>
    <row r="2426" ht="6.75" customHeight="1" s="118">
      <c r="A2426" s="2" t="n"/>
      <c r="B2426" s="2" t="n"/>
      <c r="C2426" s="2" t="n"/>
      <c r="D2426" s="2" t="n"/>
      <c r="E2426" s="147" t="n"/>
      <c r="F2426" s="148" t="n"/>
      <c r="G2426" s="148" t="n"/>
      <c r="H2426" s="148" t="n"/>
      <c r="I2426" s="148" t="n"/>
      <c r="J2426" s="148" t="n"/>
      <c r="K2426" s="149"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48" t="n"/>
      <c r="AX2426" s="148" t="n"/>
      <c r="AY2426" s="148" t="n"/>
      <c r="AZ2426" s="148" t="n"/>
      <c r="BA2426" s="148" t="n"/>
      <c r="BB2426" s="148" t="n"/>
      <c r="BC2426" s="148" t="n"/>
      <c r="BD2426" s="148" t="n"/>
      <c r="BE2426" s="148" t="n"/>
      <c r="BF2426" s="148" t="n"/>
      <c r="BG2426" s="148" t="n"/>
      <c r="BH2426" s="148" t="n"/>
      <c r="BI2426" s="149" t="n"/>
      <c r="BJ2426" s="2" t="n"/>
      <c r="BK2426" s="2" t="n"/>
      <c r="BL2426" s="2" t="n"/>
      <c r="BM2426" s="2" t="n"/>
      <c r="BN2426" s="2" t="n"/>
      <c r="BO2426" s="2" t="n"/>
      <c r="BP2426" s="143" t="n"/>
      <c r="BV2426" s="144" t="n"/>
      <c r="DU2426" s="144"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0" t="n"/>
      <c r="U2427" s="17" t="n"/>
      <c r="V2427" s="17" t="n"/>
      <c r="W2427" s="76" t="n"/>
      <c r="X2427" s="140"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43" t="n"/>
      <c r="BV2427" s="144" t="n"/>
      <c r="DU2427" s="144"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43" t="n"/>
      <c r="BV2428" s="144" t="n"/>
      <c r="DU2428" s="144"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43" t="n"/>
      <c r="BV2429" s="144" t="n"/>
      <c r="DU2429" s="144" t="n"/>
      <c r="DV2429" s="2" t="n"/>
      <c r="DW2429" s="2" t="n"/>
      <c r="DX2429" s="2" t="n"/>
      <c r="DY2429" s="2" t="n"/>
      <c r="DZ2429" s="2" t="n"/>
      <c r="EA2429" s="2" t="n"/>
      <c r="EB2429" s="2" t="n"/>
      <c r="EC2429" s="2" t="n"/>
    </row>
    <row r="2430" ht="6.75" customHeight="1" s="118">
      <c r="A2430" s="2" t="n"/>
      <c r="B2430" s="2" t="n"/>
      <c r="C2430" s="2" t="n"/>
      <c r="D2430" s="2" t="n"/>
      <c r="E2430" s="182" t="inlineStr">
        <is>
          <t>職　歴</t>
        </is>
      </c>
      <c r="K2430" s="144" t="n"/>
      <c r="L2430" s="54" t="inlineStr">
        <is>
          <t>平成</t>
        </is>
      </c>
      <c r="M2430" s="140" t="n"/>
      <c r="N2430" s="140" t="n"/>
      <c r="O2430" s="140" t="n"/>
      <c r="P2430" s="19" t="n"/>
      <c r="Q2430" s="19" t="n"/>
      <c r="R2430" s="19" t="n"/>
      <c r="S2430" s="19" t="n"/>
      <c r="T2430" s="19" t="n"/>
      <c r="U2430" s="19" t="n"/>
      <c r="V2430" s="19" t="n"/>
      <c r="W2430" s="19" t="n"/>
      <c r="X2430" s="37" t="n"/>
      <c r="Y2430" s="172">
        <f>計算!$AV$29</f>
        <v/>
      </c>
      <c r="BI2430" s="144" t="n"/>
      <c r="BJ2430" s="2" t="n"/>
      <c r="BK2430" s="2" t="n"/>
      <c r="BL2430" s="2" t="n"/>
      <c r="BM2430" s="2" t="n"/>
      <c r="BN2430" s="2" t="n"/>
      <c r="BO2430" s="2" t="n"/>
      <c r="BP2430" s="143" t="n"/>
      <c r="BV2430" s="144" t="n"/>
      <c r="DU2430" s="144" t="n"/>
      <c r="DV2430" s="2" t="n"/>
      <c r="DW2430" s="2" t="n"/>
      <c r="DX2430" s="2" t="n"/>
      <c r="DY2430" s="2" t="n"/>
      <c r="DZ2430" s="2" t="n"/>
      <c r="EA2430" s="2" t="n"/>
      <c r="EB2430" s="2" t="n"/>
      <c r="EC2430" s="2" t="n"/>
    </row>
    <row r="2431" ht="6.75" customHeight="1" s="118">
      <c r="A2431" s="2" t="n"/>
      <c r="B2431" s="2" t="n"/>
      <c r="C2431" s="2" t="n"/>
      <c r="D2431" s="2" t="n"/>
      <c r="E2431" s="143" t="n"/>
      <c r="K2431" s="144" t="n"/>
      <c r="L2431" s="143" t="n"/>
      <c r="P2431" s="19" t="n"/>
      <c r="Q2431" s="19" t="n"/>
      <c r="R2431" s="19" t="n"/>
      <c r="S2431" s="19" t="n"/>
      <c r="T2431" s="19" t="n"/>
      <c r="U2431" s="19" t="n"/>
      <c r="V2431" s="19" t="n"/>
      <c r="W2431" s="19" t="n"/>
      <c r="X2431" s="37" t="n"/>
      <c r="Y2431" s="143" t="n"/>
      <c r="BI2431" s="144" t="n"/>
      <c r="BJ2431" s="2" t="n"/>
      <c r="BK2431" s="2" t="n"/>
      <c r="BL2431" s="2" t="n"/>
      <c r="BM2431" s="2" t="n"/>
      <c r="BN2431" s="2" t="n"/>
      <c r="BO2431" s="2" t="n"/>
      <c r="BP2431" s="143" t="n"/>
      <c r="BV2431" s="144" t="n"/>
      <c r="DU2431" s="144" t="n"/>
      <c r="DV2431" s="2" t="n"/>
      <c r="DW2431" s="2" t="n"/>
      <c r="DX2431" s="2" t="n"/>
      <c r="DY2431" s="2" t="n"/>
      <c r="DZ2431" s="2" t="n"/>
      <c r="EA2431" s="2" t="n"/>
      <c r="EB2431" s="2" t="n"/>
      <c r="EC2431" s="2" t="n"/>
    </row>
    <row r="2432" ht="6.75" customHeight="1" s="118">
      <c r="A2432" s="2" t="n"/>
      <c r="B2432" s="2" t="n"/>
      <c r="C2432" s="2" t="n"/>
      <c r="D2432" s="2" t="n"/>
      <c r="E2432" s="143" t="n"/>
      <c r="K2432" s="144" t="n"/>
      <c r="L2432" s="143" t="n"/>
      <c r="P2432" s="180">
        <f>計算!$AT$29</f>
        <v/>
      </c>
      <c r="S2432" s="52" t="inlineStr">
        <is>
          <t>年</t>
        </is>
      </c>
      <c r="U2432" s="181">
        <f>計算!$AU$29</f>
        <v/>
      </c>
      <c r="W2432" s="53" t="inlineStr">
        <is>
          <t>月</t>
        </is>
      </c>
      <c r="X2432" s="144" t="n"/>
      <c r="Y2432" s="143" t="n"/>
      <c r="BI2432" s="144" t="n"/>
      <c r="BJ2432" s="2" t="n"/>
      <c r="BK2432" s="2" t="n"/>
      <c r="BL2432" s="2" t="n"/>
      <c r="BM2432" s="2" t="n"/>
      <c r="BN2432" s="2" t="n"/>
      <c r="BO2432" s="2" t="n"/>
      <c r="BP2432" s="143" t="n"/>
      <c r="BV2432" s="144" t="n"/>
      <c r="DU2432" s="144" t="n"/>
      <c r="DV2432" s="2" t="n"/>
      <c r="DW2432" s="2" t="n"/>
      <c r="DX2432" s="2" t="n"/>
      <c r="DY2432" s="2" t="n"/>
      <c r="DZ2432" s="2" t="n"/>
      <c r="EA2432" s="2" t="n"/>
      <c r="EB2432" s="2" t="n"/>
      <c r="EC2432" s="2" t="n"/>
    </row>
    <row r="2433" ht="6.75" customHeight="1" s="118">
      <c r="A2433" s="2" t="n"/>
      <c r="B2433" s="2" t="n"/>
      <c r="C2433" s="2" t="n"/>
      <c r="D2433" s="2" t="n"/>
      <c r="E2433" s="143" t="n"/>
      <c r="K2433" s="144" t="n"/>
      <c r="L2433" s="49" t="inlineStr">
        <is>
          <t>令和</t>
        </is>
      </c>
      <c r="X2433" s="144" t="n"/>
      <c r="Y2433" s="143" t="n"/>
      <c r="BI2433" s="144" t="n"/>
      <c r="BJ2433" s="2" t="n"/>
      <c r="BK2433" s="2" t="n"/>
      <c r="BL2433" s="2" t="n"/>
      <c r="BM2433" s="2" t="n"/>
      <c r="BN2433" s="2" t="n"/>
      <c r="BO2433" s="2" t="n"/>
      <c r="BP2433" s="143" t="n"/>
      <c r="BV2433" s="144" t="n"/>
      <c r="DU2433" s="144" t="n"/>
      <c r="DV2433" s="2" t="n"/>
      <c r="DW2433" s="2" t="n"/>
      <c r="DX2433" s="2" t="n"/>
      <c r="DY2433" s="2" t="n"/>
      <c r="DZ2433" s="2" t="n"/>
      <c r="EA2433" s="2" t="n"/>
      <c r="EB2433" s="2" t="n"/>
      <c r="EC2433" s="2" t="n"/>
    </row>
    <row r="2434" ht="6.75" customHeight="1" s="118">
      <c r="A2434" s="2" t="n"/>
      <c r="B2434" s="2" t="n"/>
      <c r="C2434" s="2" t="n"/>
      <c r="D2434" s="2" t="n"/>
      <c r="E2434" s="143" t="n"/>
      <c r="K2434" s="144" t="n"/>
      <c r="L2434" s="143" t="n"/>
      <c r="P2434" s="19" t="n"/>
      <c r="Q2434" s="19" t="n"/>
      <c r="R2434" s="19" t="n"/>
      <c r="S2434" s="19" t="n"/>
      <c r="T2434" s="19" t="n"/>
      <c r="U2434" s="19" t="n"/>
      <c r="V2434" s="19" t="n"/>
      <c r="W2434" s="19" t="n"/>
      <c r="X2434" s="37" t="n"/>
      <c r="Y2434" s="143" t="n"/>
      <c r="BI2434" s="144" t="n"/>
      <c r="BJ2434" s="2" t="n"/>
      <c r="BK2434" s="2" t="n"/>
      <c r="BL2434" s="2" t="n"/>
      <c r="BM2434" s="2" t="n"/>
      <c r="BN2434" s="2" t="n"/>
      <c r="BO2434" s="2" t="n"/>
      <c r="BP2434" s="143" t="n"/>
      <c r="BV2434" s="144" t="n"/>
      <c r="DU2434" s="144" t="n"/>
      <c r="DV2434" s="2" t="n"/>
      <c r="DW2434" s="2" t="n"/>
      <c r="DX2434" s="2" t="n"/>
      <c r="DY2434" s="2" t="n"/>
      <c r="DZ2434" s="2" t="n"/>
      <c r="EA2434" s="2" t="n"/>
      <c r="EB2434" s="2" t="n"/>
      <c r="EC2434" s="2" t="n"/>
    </row>
    <row r="2435" ht="5.25" customHeight="1" s="118">
      <c r="A2435" s="2" t="n"/>
      <c r="B2435" s="2" t="n"/>
      <c r="C2435" s="2" t="n"/>
      <c r="D2435" s="2" t="n"/>
      <c r="E2435" s="143" t="n"/>
      <c r="K2435" s="144" t="n"/>
      <c r="L2435" s="147" t="n"/>
      <c r="M2435" s="148" t="n"/>
      <c r="N2435" s="148" t="n"/>
      <c r="O2435" s="148" t="n"/>
      <c r="P2435" s="20" t="n"/>
      <c r="Q2435" s="20" t="n"/>
      <c r="R2435" s="20" t="n"/>
      <c r="S2435" s="20" t="n"/>
      <c r="T2435" s="20" t="n"/>
      <c r="U2435" s="20" t="n"/>
      <c r="V2435" s="20" t="n"/>
      <c r="W2435" s="20" t="n"/>
      <c r="X2435" s="39" t="n"/>
      <c r="Y2435" s="147" t="n"/>
      <c r="Z2435" s="148" t="n"/>
      <c r="AA2435" s="148" t="n"/>
      <c r="AB2435" s="148" t="n"/>
      <c r="AC2435" s="148" t="n"/>
      <c r="AD2435" s="148" t="n"/>
      <c r="AE2435" s="148" t="n"/>
      <c r="AF2435" s="148" t="n"/>
      <c r="AG2435" s="148" t="n"/>
      <c r="AH2435" s="148" t="n"/>
      <c r="AI2435" s="148" t="n"/>
      <c r="AJ2435" s="148" t="n"/>
      <c r="AK2435" s="148" t="n"/>
      <c r="AL2435" s="148" t="n"/>
      <c r="AM2435" s="148" t="n"/>
      <c r="AN2435" s="148" t="n"/>
      <c r="AO2435" s="148" t="n"/>
      <c r="AP2435" s="148" t="n"/>
      <c r="AQ2435" s="148" t="n"/>
      <c r="AR2435" s="148" t="n"/>
      <c r="AS2435" s="148" t="n"/>
      <c r="AT2435" s="148" t="n"/>
      <c r="AU2435" s="148" t="n"/>
      <c r="AV2435" s="148" t="n"/>
      <c r="AW2435" s="148" t="n"/>
      <c r="AX2435" s="148" t="n"/>
      <c r="AY2435" s="148" t="n"/>
      <c r="AZ2435" s="148" t="n"/>
      <c r="BA2435" s="148" t="n"/>
      <c r="BB2435" s="148" t="n"/>
      <c r="BC2435" s="148" t="n"/>
      <c r="BD2435" s="148" t="n"/>
      <c r="BE2435" s="148" t="n"/>
      <c r="BF2435" s="148" t="n"/>
      <c r="BG2435" s="148" t="n"/>
      <c r="BH2435" s="148" t="n"/>
      <c r="BI2435" s="149" t="n"/>
      <c r="BJ2435" s="2" t="n"/>
      <c r="BK2435" s="2" t="n"/>
      <c r="BL2435" s="2" t="n"/>
      <c r="BM2435" s="2" t="n"/>
      <c r="BN2435" s="2" t="n"/>
      <c r="BO2435" s="2" t="n"/>
      <c r="BP2435" s="143" t="n"/>
      <c r="BV2435" s="144" t="n"/>
      <c r="DU2435" s="144" t="n"/>
      <c r="DV2435" s="2" t="n"/>
      <c r="DW2435" s="2" t="n"/>
      <c r="DX2435" s="2" t="n"/>
      <c r="DY2435" s="2" t="n"/>
      <c r="DZ2435" s="2" t="n"/>
      <c r="EA2435" s="2" t="n"/>
      <c r="EB2435" s="2" t="n"/>
      <c r="EC2435" s="2" t="n"/>
    </row>
    <row r="2436" ht="6.75" customHeight="1" s="118">
      <c r="A2436" s="2" t="n"/>
      <c r="B2436" s="2" t="n"/>
      <c r="C2436" s="2" t="n"/>
      <c r="D2436" s="2" t="n"/>
      <c r="E2436" s="143" t="n"/>
      <c r="K2436" s="144" t="n"/>
      <c r="L2436" s="54" t="inlineStr">
        <is>
          <t>平成</t>
        </is>
      </c>
      <c r="M2436" s="140" t="n"/>
      <c r="N2436" s="140" t="n"/>
      <c r="O2436" s="140" t="n"/>
      <c r="P2436" s="18" t="n"/>
      <c r="Q2436" s="18" t="n"/>
      <c r="R2436" s="18" t="n"/>
      <c r="S2436" s="18" t="n"/>
      <c r="T2436" s="18" t="n"/>
      <c r="U2436" s="18" t="n"/>
      <c r="V2436" s="18" t="n"/>
      <c r="W2436" s="18" t="n"/>
      <c r="X2436" s="35" t="n"/>
      <c r="Y2436" s="172">
        <f>計算!$AY$29</f>
        <v/>
      </c>
      <c r="BI2436" s="144" t="n"/>
      <c r="BJ2436" s="2" t="n"/>
      <c r="BK2436" s="2" t="n"/>
      <c r="BL2436" s="2" t="n"/>
      <c r="BM2436" s="2" t="n"/>
      <c r="BN2436" s="2" t="n"/>
      <c r="BO2436" s="2" t="n"/>
      <c r="BP2436" s="143" t="n"/>
      <c r="BV2436" s="144" t="n"/>
      <c r="DU2436" s="144" t="n"/>
      <c r="DV2436" s="2" t="n"/>
      <c r="DW2436" s="2" t="n"/>
      <c r="DX2436" s="2" t="n"/>
      <c r="DY2436" s="2" t="n"/>
      <c r="DZ2436" s="2" t="n"/>
      <c r="EA2436" s="2" t="n"/>
      <c r="EB2436" s="2" t="n"/>
      <c r="EC2436" s="2" t="n"/>
    </row>
    <row r="2437" ht="6.75" customHeight="1" s="118">
      <c r="A2437" s="2" t="n"/>
      <c r="B2437" s="2" t="n"/>
      <c r="C2437" s="2" t="n"/>
      <c r="D2437" s="2" t="n"/>
      <c r="E2437" s="143" t="n"/>
      <c r="K2437" s="144" t="n"/>
      <c r="L2437" s="143" t="n"/>
      <c r="P2437" s="19" t="n"/>
      <c r="Q2437" s="19" t="n"/>
      <c r="R2437" s="19" t="n"/>
      <c r="S2437" s="19" t="n"/>
      <c r="T2437" s="19" t="n"/>
      <c r="U2437" s="19" t="n"/>
      <c r="V2437" s="19" t="n"/>
      <c r="W2437" s="19" t="n"/>
      <c r="X2437" s="37" t="n"/>
      <c r="Y2437" s="143" t="n"/>
      <c r="BI2437" s="144" t="n"/>
      <c r="BJ2437" s="2" t="n"/>
      <c r="BK2437" s="2" t="n"/>
      <c r="BL2437" s="2" t="n"/>
      <c r="BM2437" s="2" t="n"/>
      <c r="BN2437" s="2" t="n"/>
      <c r="BO2437" s="2" t="n"/>
      <c r="BP2437" s="143" t="n"/>
      <c r="BV2437" s="144" t="n"/>
      <c r="DU2437" s="144" t="n"/>
      <c r="DV2437" s="2" t="n"/>
      <c r="DW2437" s="2" t="n"/>
      <c r="DX2437" s="2" t="n"/>
      <c r="DY2437" s="2" t="n"/>
      <c r="DZ2437" s="2" t="n"/>
      <c r="EA2437" s="2" t="n"/>
      <c r="EB2437" s="2" t="n"/>
      <c r="EC2437" s="2" t="n"/>
    </row>
    <row r="2438" ht="6.75" customHeight="1" s="118">
      <c r="A2438" s="2" t="n"/>
      <c r="B2438" s="2" t="n"/>
      <c r="C2438" s="2" t="n"/>
      <c r="D2438" s="2" t="n"/>
      <c r="E2438" s="143" t="n"/>
      <c r="K2438" s="144" t="n"/>
      <c r="L2438" s="143" t="n"/>
      <c r="P2438" s="180">
        <f>計算!$AW$29</f>
        <v/>
      </c>
      <c r="S2438" s="52" t="inlineStr">
        <is>
          <t>年</t>
        </is>
      </c>
      <c r="U2438" s="181">
        <f>計算!$AX$29</f>
        <v/>
      </c>
      <c r="W2438" s="53" t="inlineStr">
        <is>
          <t>月</t>
        </is>
      </c>
      <c r="X2438" s="144" t="n"/>
      <c r="Y2438" s="143" t="n"/>
      <c r="BI2438" s="144" t="n"/>
      <c r="BJ2438" s="2" t="n"/>
      <c r="BK2438" s="2" t="n"/>
      <c r="BL2438" s="2" t="n"/>
      <c r="BM2438" s="2" t="n"/>
      <c r="BN2438" s="2" t="n"/>
      <c r="BO2438" s="2" t="n"/>
      <c r="BP2438" s="143" t="n"/>
      <c r="BV2438" s="144" t="n"/>
      <c r="DU2438" s="144" t="n"/>
      <c r="DV2438" s="2" t="n"/>
      <c r="DW2438" s="2" t="n"/>
      <c r="DX2438" s="2" t="n"/>
      <c r="DY2438" s="2" t="n"/>
      <c r="DZ2438" s="2" t="n"/>
      <c r="EA2438" s="2" t="n"/>
      <c r="EB2438" s="2" t="n"/>
      <c r="EC2438" s="2" t="n"/>
    </row>
    <row r="2439" ht="6.75" customHeight="1" s="118">
      <c r="A2439" s="2" t="n"/>
      <c r="B2439" s="2" t="n"/>
      <c r="C2439" s="2" t="n"/>
      <c r="D2439" s="2" t="n"/>
      <c r="E2439" s="143" t="n"/>
      <c r="K2439" s="144" t="n"/>
      <c r="L2439" s="49" t="inlineStr">
        <is>
          <t>令和</t>
        </is>
      </c>
      <c r="X2439" s="144" t="n"/>
      <c r="Y2439" s="143" t="n"/>
      <c r="BI2439" s="144" t="n"/>
      <c r="BJ2439" s="2" t="n"/>
      <c r="BK2439" s="2" t="n"/>
      <c r="BL2439" s="2" t="n"/>
      <c r="BM2439" s="2" t="n"/>
      <c r="BN2439" s="2" t="n"/>
      <c r="BO2439" s="2" t="n"/>
      <c r="BP2439" s="143" t="n"/>
      <c r="BV2439" s="144" t="n"/>
      <c r="DU2439" s="144" t="n"/>
      <c r="DV2439" s="2" t="n"/>
      <c r="DW2439" s="2" t="n"/>
      <c r="DX2439" s="2" t="n"/>
      <c r="DY2439" s="2" t="n"/>
      <c r="DZ2439" s="2" t="n"/>
      <c r="EA2439" s="2" t="n"/>
      <c r="EB2439" s="2" t="n"/>
      <c r="EC2439" s="2" t="n"/>
    </row>
    <row r="2440" ht="6.75" customHeight="1" s="118">
      <c r="A2440" s="2" t="n"/>
      <c r="B2440" s="2" t="n"/>
      <c r="C2440" s="2" t="n"/>
      <c r="D2440" s="2" t="n"/>
      <c r="E2440" s="143" t="n"/>
      <c r="K2440" s="144" t="n"/>
      <c r="L2440" s="143" t="n"/>
      <c r="P2440" s="19" t="n"/>
      <c r="Q2440" s="19" t="n"/>
      <c r="R2440" s="19" t="n"/>
      <c r="S2440" s="19" t="n"/>
      <c r="T2440" s="19" t="n"/>
      <c r="U2440" s="19" t="n"/>
      <c r="V2440" s="19" t="n"/>
      <c r="W2440" s="19" t="n"/>
      <c r="X2440" s="37" t="n"/>
      <c r="Y2440" s="143" t="n"/>
      <c r="BI2440" s="144" t="n"/>
      <c r="BJ2440" s="2" t="n"/>
      <c r="BK2440" s="2" t="n"/>
      <c r="BL2440" s="2" t="n"/>
      <c r="BM2440" s="2" t="n"/>
      <c r="BN2440" s="2" t="n"/>
      <c r="BO2440" s="2" t="n"/>
      <c r="BP2440" s="143" t="n"/>
      <c r="BU2440" s="43" t="n"/>
      <c r="BV2440" s="44" t="n"/>
      <c r="DU2440" s="144" t="n"/>
      <c r="DV2440" s="2" t="n"/>
      <c r="DW2440" s="2" t="n"/>
      <c r="DX2440" s="2" t="n"/>
      <c r="DY2440" s="2" t="n"/>
      <c r="DZ2440" s="2" t="n"/>
      <c r="EA2440" s="2" t="n"/>
      <c r="EB2440" s="2" t="n"/>
      <c r="EC2440" s="2" t="n"/>
    </row>
    <row r="2441" ht="4.5" customHeight="1" s="118">
      <c r="A2441" s="2" t="n"/>
      <c r="B2441" s="2" t="n"/>
      <c r="C2441" s="2" t="n"/>
      <c r="D2441" s="2" t="n"/>
      <c r="E2441" s="143" t="n"/>
      <c r="K2441" s="144" t="n"/>
      <c r="L2441" s="147" t="n"/>
      <c r="M2441" s="148" t="n"/>
      <c r="N2441" s="148" t="n"/>
      <c r="O2441" s="148" t="n"/>
      <c r="P2441" s="20" t="n"/>
      <c r="Q2441" s="20" t="n"/>
      <c r="R2441" s="20" t="n"/>
      <c r="S2441" s="20" t="n"/>
      <c r="T2441" s="20" t="n"/>
      <c r="U2441" s="20" t="n"/>
      <c r="V2441" s="20" t="n"/>
      <c r="W2441" s="20" t="n"/>
      <c r="X2441" s="39" t="n"/>
      <c r="Y2441" s="147" t="n"/>
      <c r="Z2441" s="148" t="n"/>
      <c r="AA2441" s="148" t="n"/>
      <c r="AB2441" s="148" t="n"/>
      <c r="AC2441" s="148" t="n"/>
      <c r="AD2441" s="148" t="n"/>
      <c r="AE2441" s="148" t="n"/>
      <c r="AF2441" s="148" t="n"/>
      <c r="AG2441" s="148" t="n"/>
      <c r="AH2441" s="148" t="n"/>
      <c r="AI2441" s="148" t="n"/>
      <c r="AJ2441" s="148" t="n"/>
      <c r="AK2441" s="148" t="n"/>
      <c r="AL2441" s="148" t="n"/>
      <c r="AM2441" s="148" t="n"/>
      <c r="AN2441" s="148" t="n"/>
      <c r="AO2441" s="148" t="n"/>
      <c r="AP2441" s="148" t="n"/>
      <c r="AQ2441" s="148" t="n"/>
      <c r="AR2441" s="148" t="n"/>
      <c r="AS2441" s="148" t="n"/>
      <c r="AT2441" s="148" t="n"/>
      <c r="AU2441" s="148" t="n"/>
      <c r="AV2441" s="148" t="n"/>
      <c r="AW2441" s="148" t="n"/>
      <c r="AX2441" s="148" t="n"/>
      <c r="AY2441" s="148" t="n"/>
      <c r="AZ2441" s="148" t="n"/>
      <c r="BA2441" s="148" t="n"/>
      <c r="BB2441" s="148" t="n"/>
      <c r="BC2441" s="148" t="n"/>
      <c r="BD2441" s="148" t="n"/>
      <c r="BE2441" s="148" t="n"/>
      <c r="BF2441" s="148" t="n"/>
      <c r="BG2441" s="148" t="n"/>
      <c r="BH2441" s="148" t="n"/>
      <c r="BI2441" s="149" t="n"/>
      <c r="BJ2441" s="2" t="n"/>
      <c r="BK2441" s="2" t="n"/>
      <c r="BL2441" s="2" t="n"/>
      <c r="BM2441" s="2" t="n"/>
      <c r="BN2441" s="2" t="n"/>
      <c r="BO2441" s="2" t="n"/>
      <c r="BP2441" s="147" t="n"/>
      <c r="BQ2441" s="148" t="n"/>
      <c r="BR2441" s="148" t="n"/>
      <c r="BS2441" s="148" t="n"/>
      <c r="BT2441" s="148" t="n"/>
      <c r="BU2441" s="42" t="n"/>
      <c r="BV2441" s="45" t="n"/>
      <c r="BW2441" s="148" t="n"/>
      <c r="BX2441" s="148" t="n"/>
      <c r="BY2441" s="148" t="n"/>
      <c r="BZ2441" s="148" t="n"/>
      <c r="CA2441" s="148" t="n"/>
      <c r="CB2441" s="148" t="n"/>
      <c r="CC2441" s="148" t="n"/>
      <c r="CD2441" s="148" t="n"/>
      <c r="CE2441" s="148" t="n"/>
      <c r="CF2441" s="148" t="n"/>
      <c r="CG2441" s="148" t="n"/>
      <c r="CH2441" s="148" t="n"/>
      <c r="CI2441" s="148" t="n"/>
      <c r="CJ2441" s="148" t="n"/>
      <c r="CK2441" s="148" t="n"/>
      <c r="CL2441" s="148" t="n"/>
      <c r="CM2441" s="148" t="n"/>
      <c r="CN2441" s="148" t="n"/>
      <c r="CO2441" s="148" t="n"/>
      <c r="CP2441" s="148" t="n"/>
      <c r="CQ2441" s="148" t="n"/>
      <c r="CR2441" s="148" t="n"/>
      <c r="CS2441" s="148" t="n"/>
      <c r="CT2441" s="148" t="n"/>
      <c r="CU2441" s="148" t="n"/>
      <c r="CV2441" s="148" t="n"/>
      <c r="CW2441" s="148" t="n"/>
      <c r="CX2441" s="148" t="n"/>
      <c r="CY2441" s="148" t="n"/>
      <c r="CZ2441" s="148" t="n"/>
      <c r="DA2441" s="148" t="n"/>
      <c r="DB2441" s="148" t="n"/>
      <c r="DC2441" s="148" t="n"/>
      <c r="DD2441" s="148" t="n"/>
      <c r="DE2441" s="148" t="n"/>
      <c r="DF2441" s="148" t="n"/>
      <c r="DG2441" s="148" t="n"/>
      <c r="DH2441" s="148" t="n"/>
      <c r="DI2441" s="148" t="n"/>
      <c r="DJ2441" s="148" t="n"/>
      <c r="DK2441" s="148" t="n"/>
      <c r="DL2441" s="148" t="n"/>
      <c r="DM2441" s="148" t="n"/>
      <c r="DN2441" s="148" t="n"/>
      <c r="DO2441" s="148" t="n"/>
      <c r="DP2441" s="148" t="n"/>
      <c r="DQ2441" s="148" t="n"/>
      <c r="DR2441" s="148" t="n"/>
      <c r="DS2441" s="148" t="n"/>
      <c r="DT2441" s="148" t="n"/>
      <c r="DU2441" s="149" t="n"/>
      <c r="DV2441" s="2" t="n"/>
      <c r="DW2441" s="2" t="n"/>
      <c r="DX2441" s="2" t="n"/>
      <c r="DY2441" s="2" t="n"/>
      <c r="DZ2441" s="2" t="n"/>
      <c r="EA2441" s="2" t="n"/>
      <c r="EB2441" s="2" t="n"/>
      <c r="EC2441" s="2" t="n"/>
    </row>
    <row r="2442" ht="6.75" customHeight="1" s="118">
      <c r="A2442" s="2" t="n"/>
      <c r="B2442" s="2" t="n"/>
      <c r="C2442" s="2" t="n"/>
      <c r="D2442" s="2" t="n"/>
      <c r="E2442" s="143" t="n"/>
      <c r="K2442" s="144" t="n"/>
      <c r="L2442" s="54" t="inlineStr">
        <is>
          <t>平成</t>
        </is>
      </c>
      <c r="M2442" s="140" t="n"/>
      <c r="N2442" s="140" t="n"/>
      <c r="O2442" s="140"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39" t="inlineStr">
        <is>
          <t>備　考</t>
        </is>
      </c>
      <c r="BQ2442" s="140" t="n"/>
      <c r="BR2442" s="140" t="n"/>
      <c r="BS2442" s="140" t="n"/>
      <c r="BT2442" s="140" t="n"/>
      <c r="BU2442" s="140" t="n"/>
      <c r="BV2442" s="141" t="n"/>
      <c r="BW2442" s="177">
        <f>計算!$AS$29</f>
        <v/>
      </c>
      <c r="BX2442" s="140" t="n"/>
      <c r="BY2442" s="140" t="n"/>
      <c r="BZ2442" s="140" t="n"/>
      <c r="CA2442" s="140" t="n"/>
      <c r="CB2442" s="140" t="n"/>
      <c r="CC2442" s="140" t="n"/>
      <c r="CD2442" s="140" t="n"/>
      <c r="CE2442" s="140" t="n"/>
      <c r="CF2442" s="140" t="n"/>
      <c r="CG2442" s="140" t="n"/>
      <c r="CH2442" s="140" t="n"/>
      <c r="CI2442" s="140" t="n"/>
      <c r="CJ2442" s="140" t="n"/>
      <c r="CK2442" s="140" t="n"/>
      <c r="CL2442" s="140" t="n"/>
      <c r="CM2442" s="140" t="n"/>
      <c r="CN2442" s="140" t="n"/>
      <c r="CO2442" s="140" t="n"/>
      <c r="CP2442" s="140" t="n"/>
      <c r="CQ2442" s="140" t="n"/>
      <c r="CR2442" s="140" t="n"/>
      <c r="CS2442" s="140" t="n"/>
      <c r="CT2442" s="140" t="n"/>
      <c r="CU2442" s="140" t="n"/>
      <c r="CV2442" s="140" t="n"/>
      <c r="CW2442" s="140" t="n"/>
      <c r="CX2442" s="140" t="n"/>
      <c r="CY2442" s="140" t="n"/>
      <c r="CZ2442" s="140" t="n"/>
      <c r="DA2442" s="140" t="n"/>
      <c r="DB2442" s="140" t="n"/>
      <c r="DC2442" s="140" t="n"/>
      <c r="DD2442" s="140" t="n"/>
      <c r="DE2442" s="140" t="n"/>
      <c r="DF2442" s="140" t="n"/>
      <c r="DG2442" s="140" t="n"/>
      <c r="DH2442" s="140" t="n"/>
      <c r="DI2442" s="140" t="n"/>
      <c r="DJ2442" s="140" t="n"/>
      <c r="DK2442" s="140" t="n"/>
      <c r="DL2442" s="140" t="n"/>
      <c r="DM2442" s="140" t="n"/>
      <c r="DN2442" s="140" t="n"/>
      <c r="DO2442" s="140" t="n"/>
      <c r="DP2442" s="140" t="n"/>
      <c r="DQ2442" s="140" t="n"/>
      <c r="DR2442" s="140" t="n"/>
      <c r="DS2442" s="140" t="n"/>
      <c r="DT2442" s="140" t="n"/>
      <c r="DU2442" s="141" t="n"/>
      <c r="DV2442" s="2" t="n"/>
      <c r="DW2442" s="2" t="n"/>
      <c r="DX2442" s="2" t="n"/>
      <c r="DY2442" s="2" t="n"/>
      <c r="DZ2442" s="2" t="n"/>
      <c r="EA2442" s="2" t="n"/>
      <c r="EB2442" s="2" t="n"/>
      <c r="EC2442" s="2" t="n"/>
    </row>
    <row r="2443" ht="6.75" customHeight="1" s="118">
      <c r="A2443" s="2" t="n"/>
      <c r="B2443" s="2" t="n"/>
      <c r="C2443" s="2" t="n"/>
      <c r="D2443" s="2" t="n"/>
      <c r="E2443" s="143" t="n"/>
      <c r="K2443" s="144" t="n"/>
      <c r="L2443" s="143"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43" t="n"/>
      <c r="BV2443" s="144" t="n"/>
      <c r="DU2443" s="144" t="n"/>
      <c r="DV2443" s="2" t="n"/>
      <c r="DW2443" s="2" t="n"/>
      <c r="DX2443" s="2" t="n"/>
      <c r="DY2443" s="2" t="n"/>
      <c r="DZ2443" s="2" t="n"/>
      <c r="EA2443" s="2" t="n"/>
      <c r="EB2443" s="2" t="n"/>
      <c r="EC2443" s="2" t="n"/>
    </row>
    <row r="2444" ht="6.75" customHeight="1" s="118">
      <c r="A2444" s="2" t="n"/>
      <c r="B2444" s="2" t="n"/>
      <c r="C2444" s="2" t="n"/>
      <c r="D2444" s="2" t="n"/>
      <c r="E2444" s="143" t="n"/>
      <c r="K2444" s="144" t="n"/>
      <c r="L2444" s="143" t="n"/>
      <c r="P2444" s="19" t="n"/>
      <c r="Q2444" s="19" t="n"/>
      <c r="R2444" s="19" t="n"/>
      <c r="S2444" s="52" t="inlineStr">
        <is>
          <t>年</t>
        </is>
      </c>
      <c r="U2444" s="11" t="n"/>
      <c r="V2444" s="11" t="n"/>
      <c r="W2444" s="53" t="inlineStr">
        <is>
          <t>月</t>
        </is>
      </c>
      <c r="X2444" s="144"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43" t="n"/>
      <c r="BV2444" s="144" t="n"/>
      <c r="DU2444" s="144" t="n"/>
      <c r="DV2444" s="2" t="n"/>
      <c r="DW2444" s="2" t="n"/>
      <c r="DX2444" s="2" t="n"/>
      <c r="DY2444" s="2" t="n"/>
      <c r="DZ2444" s="2" t="n"/>
      <c r="EA2444" s="2" t="n"/>
      <c r="EB2444" s="2" t="n"/>
      <c r="EC2444" s="2" t="n"/>
    </row>
    <row r="2445" ht="6.75" customHeight="1" s="118">
      <c r="A2445" s="2" t="n"/>
      <c r="B2445" s="2" t="n"/>
      <c r="C2445" s="2" t="n"/>
      <c r="D2445" s="2" t="n"/>
      <c r="E2445" s="143" t="n"/>
      <c r="K2445" s="144" t="n"/>
      <c r="L2445" s="49" t="inlineStr">
        <is>
          <t>令和</t>
        </is>
      </c>
      <c r="P2445" s="19" t="n"/>
      <c r="Q2445" s="19" t="n"/>
      <c r="R2445" s="19" t="n"/>
      <c r="U2445" s="11" t="n"/>
      <c r="V2445" s="11" t="n"/>
      <c r="X2445" s="144"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43" t="n"/>
      <c r="BV2445" s="144" t="n"/>
      <c r="DU2445" s="144" t="n"/>
      <c r="DV2445" s="2" t="n"/>
      <c r="DW2445" s="2" t="n"/>
      <c r="DX2445" s="2" t="n"/>
      <c r="DY2445" s="2" t="n"/>
      <c r="DZ2445" s="2" t="n"/>
      <c r="EA2445" s="2" t="n"/>
      <c r="EB2445" s="2" t="n"/>
      <c r="EC2445" s="2" t="n"/>
    </row>
    <row r="2446" ht="6.75" customHeight="1" s="118">
      <c r="A2446" s="2" t="n"/>
      <c r="B2446" s="2" t="n"/>
      <c r="C2446" s="2" t="n"/>
      <c r="D2446" s="2" t="n"/>
      <c r="E2446" s="143" t="n"/>
      <c r="K2446" s="144" t="n"/>
      <c r="L2446" s="143"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43" t="n"/>
      <c r="BV2446" s="144" t="n"/>
      <c r="DU2446" s="144" t="n"/>
      <c r="DV2446" s="2" t="n"/>
      <c r="DW2446" s="2" t="n"/>
      <c r="DX2446" s="2" t="n"/>
      <c r="DY2446" s="2" t="n"/>
      <c r="DZ2446" s="2" t="n"/>
      <c r="EA2446" s="2" t="n"/>
      <c r="EB2446" s="2" t="n"/>
      <c r="EC2446" s="2" t="n"/>
    </row>
    <row r="2447" ht="3.75" customHeight="1" s="118">
      <c r="A2447" s="2" t="n"/>
      <c r="B2447" s="2" t="n"/>
      <c r="C2447" s="2" t="n"/>
      <c r="D2447" s="2" t="n"/>
      <c r="E2447" s="143" t="n"/>
      <c r="K2447" s="144" t="n"/>
      <c r="L2447" s="147" t="n"/>
      <c r="M2447" s="148" t="n"/>
      <c r="N2447" s="148" t="n"/>
      <c r="O2447" s="148"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43" t="n"/>
      <c r="BV2447" s="144" t="n"/>
      <c r="DU2447" s="144" t="n"/>
      <c r="DV2447" s="2" t="n"/>
      <c r="DW2447" s="2" t="n"/>
      <c r="DX2447" s="2" t="n"/>
      <c r="DY2447" s="2" t="n"/>
      <c r="DZ2447" s="2" t="n"/>
      <c r="EA2447" s="2" t="n"/>
      <c r="EB2447" s="2" t="n"/>
      <c r="EC2447" s="2" t="n"/>
    </row>
    <row r="2448" ht="6.75" customHeight="1" s="118">
      <c r="A2448" s="2" t="n"/>
      <c r="B2448" s="2" t="n"/>
      <c r="C2448" s="2" t="n"/>
      <c r="D2448" s="2" t="n"/>
      <c r="E2448" s="143" t="n"/>
      <c r="K2448" s="144" t="n"/>
      <c r="L2448" s="54" t="inlineStr">
        <is>
          <t>平成</t>
        </is>
      </c>
      <c r="M2448" s="140" t="n"/>
      <c r="N2448" s="140" t="n"/>
      <c r="O2448" s="140"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43" t="n"/>
      <c r="BV2448" s="144" t="n"/>
      <c r="DU2448" s="144" t="n"/>
      <c r="DV2448" s="2" t="n"/>
      <c r="DW2448" s="2" t="n"/>
      <c r="DX2448" s="2" t="n"/>
      <c r="DY2448" s="2" t="n"/>
      <c r="DZ2448" s="2" t="n"/>
      <c r="EA2448" s="2" t="n"/>
      <c r="EB2448" s="2" t="n"/>
      <c r="EC2448" s="2" t="n"/>
    </row>
    <row r="2449" ht="6.75" customHeight="1" s="118">
      <c r="A2449" s="2" t="n"/>
      <c r="B2449" s="2" t="n"/>
      <c r="C2449" s="2" t="n"/>
      <c r="D2449" s="2" t="n"/>
      <c r="E2449" s="143" t="n"/>
      <c r="K2449" s="144" t="n"/>
      <c r="L2449" s="143"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43" t="n"/>
      <c r="BV2449" s="144" t="n"/>
      <c r="DU2449" s="144" t="n"/>
      <c r="DV2449" s="2" t="n"/>
      <c r="DW2449" s="2" t="n"/>
      <c r="DX2449" s="2" t="n"/>
      <c r="DY2449" s="2" t="n"/>
      <c r="DZ2449" s="2" t="n"/>
      <c r="EA2449" s="2" t="n"/>
      <c r="EB2449" s="2" t="n"/>
      <c r="EC2449" s="2" t="n"/>
    </row>
    <row r="2450" ht="6.75" customHeight="1" s="118">
      <c r="A2450" s="2" t="n"/>
      <c r="B2450" s="2" t="n"/>
      <c r="C2450" s="2" t="n"/>
      <c r="D2450" s="2" t="n"/>
      <c r="E2450" s="143" t="n"/>
      <c r="K2450" s="144" t="n"/>
      <c r="L2450" s="143" t="n"/>
      <c r="P2450" s="19" t="n"/>
      <c r="Q2450" s="19" t="n"/>
      <c r="R2450" s="19" t="n"/>
      <c r="S2450" s="52" t="inlineStr">
        <is>
          <t>年</t>
        </is>
      </c>
      <c r="U2450" s="11" t="n"/>
      <c r="V2450" s="11" t="n"/>
      <c r="W2450" s="53" t="inlineStr">
        <is>
          <t>月</t>
        </is>
      </c>
      <c r="X2450" s="144"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43" t="n"/>
      <c r="BV2450" s="144" t="n"/>
      <c r="DU2450" s="144" t="n"/>
      <c r="DV2450" s="2" t="n"/>
      <c r="DW2450" s="2" t="n"/>
      <c r="DX2450" s="2" t="n"/>
      <c r="DY2450" s="2" t="n"/>
      <c r="DZ2450" s="2" t="n"/>
      <c r="EA2450" s="2" t="n"/>
      <c r="EB2450" s="2" t="n"/>
      <c r="EC2450" s="2" t="n"/>
    </row>
    <row r="2451" ht="6.75" customHeight="1" s="118">
      <c r="A2451" s="2" t="n"/>
      <c r="B2451" s="2" t="n"/>
      <c r="C2451" s="2" t="n"/>
      <c r="D2451" s="2" t="n"/>
      <c r="E2451" s="143" t="n"/>
      <c r="K2451" s="144" t="n"/>
      <c r="L2451" s="49" t="inlineStr">
        <is>
          <t>令和</t>
        </is>
      </c>
      <c r="P2451" s="19" t="n"/>
      <c r="Q2451" s="19" t="n"/>
      <c r="R2451" s="19" t="n"/>
      <c r="U2451" s="11" t="n"/>
      <c r="V2451" s="11" t="n"/>
      <c r="X2451" s="144"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43" t="n"/>
      <c r="BV2451" s="144" t="n"/>
      <c r="DU2451" s="144" t="n"/>
      <c r="DV2451" s="2" t="n"/>
      <c r="DW2451" s="2" t="n"/>
      <c r="DX2451" s="2" t="n"/>
      <c r="DY2451" s="2" t="n"/>
      <c r="DZ2451" s="2" t="n"/>
      <c r="EA2451" s="2" t="n"/>
      <c r="EB2451" s="2" t="n"/>
      <c r="EC2451" s="2" t="n"/>
    </row>
    <row r="2452" ht="6.75" customHeight="1" s="118">
      <c r="A2452" s="2" t="n"/>
      <c r="B2452" s="2" t="n"/>
      <c r="C2452" s="2" t="n"/>
      <c r="D2452" s="2" t="n"/>
      <c r="E2452" s="143" t="n"/>
      <c r="K2452" s="144" t="n"/>
      <c r="L2452" s="143"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43" t="n"/>
      <c r="BV2452" s="144" t="n"/>
      <c r="DU2452" s="144" t="n"/>
      <c r="DV2452" s="2" t="n"/>
      <c r="DW2452" s="2" t="n"/>
      <c r="DX2452" s="2" t="n"/>
      <c r="DY2452" s="2" t="n"/>
      <c r="DZ2452" s="2" t="n"/>
      <c r="EA2452" s="2" t="n"/>
      <c r="EB2452" s="2" t="n"/>
      <c r="EC2452" s="2" t="n"/>
    </row>
    <row r="2453" ht="6.75" customHeight="1" s="118">
      <c r="A2453" s="2" t="n"/>
      <c r="B2453" s="2" t="n"/>
      <c r="C2453" s="2" t="n"/>
      <c r="D2453" s="2" t="n"/>
      <c r="E2453" s="147" t="n"/>
      <c r="F2453" s="148" t="n"/>
      <c r="G2453" s="148" t="n"/>
      <c r="H2453" s="148" t="n"/>
      <c r="I2453" s="148" t="n"/>
      <c r="J2453" s="148" t="n"/>
      <c r="K2453" s="149" t="n"/>
      <c r="L2453" s="147" t="n"/>
      <c r="M2453" s="148" t="n"/>
      <c r="N2453" s="148" t="n"/>
      <c r="O2453" s="148"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47" t="n"/>
      <c r="BQ2453" s="148" t="n"/>
      <c r="BR2453" s="148" t="n"/>
      <c r="BS2453" s="148" t="n"/>
      <c r="BT2453" s="148" t="n"/>
      <c r="BU2453" s="148" t="n"/>
      <c r="BV2453" s="149" t="n"/>
      <c r="BW2453" s="148" t="n"/>
      <c r="BX2453" s="148" t="n"/>
      <c r="BY2453" s="148" t="n"/>
      <c r="BZ2453" s="148" t="n"/>
      <c r="CA2453" s="148" t="n"/>
      <c r="CB2453" s="148" t="n"/>
      <c r="CC2453" s="148" t="n"/>
      <c r="CD2453" s="148" t="n"/>
      <c r="CE2453" s="148" t="n"/>
      <c r="CF2453" s="148" t="n"/>
      <c r="CG2453" s="148" t="n"/>
      <c r="CH2453" s="148" t="n"/>
      <c r="CI2453" s="148" t="n"/>
      <c r="CJ2453" s="148" t="n"/>
      <c r="CK2453" s="148" t="n"/>
      <c r="CL2453" s="148" t="n"/>
      <c r="CM2453" s="148" t="n"/>
      <c r="CN2453" s="148" t="n"/>
      <c r="CO2453" s="148" t="n"/>
      <c r="CP2453" s="148" t="n"/>
      <c r="CQ2453" s="148" t="n"/>
      <c r="CR2453" s="148" t="n"/>
      <c r="CS2453" s="148" t="n"/>
      <c r="CT2453" s="148" t="n"/>
      <c r="CU2453" s="148" t="n"/>
      <c r="CV2453" s="148" t="n"/>
      <c r="CW2453" s="148" t="n"/>
      <c r="CX2453" s="148" t="n"/>
      <c r="CY2453" s="148" t="n"/>
      <c r="CZ2453" s="148" t="n"/>
      <c r="DA2453" s="148" t="n"/>
      <c r="DB2453" s="148" t="n"/>
      <c r="DC2453" s="148" t="n"/>
      <c r="DD2453" s="148" t="n"/>
      <c r="DE2453" s="148" t="n"/>
      <c r="DF2453" s="148" t="n"/>
      <c r="DG2453" s="148" t="n"/>
      <c r="DH2453" s="148" t="n"/>
      <c r="DI2453" s="148" t="n"/>
      <c r="DJ2453" s="148" t="n"/>
      <c r="DK2453" s="148" t="n"/>
      <c r="DL2453" s="148" t="n"/>
      <c r="DM2453" s="148" t="n"/>
      <c r="DN2453" s="148" t="n"/>
      <c r="DO2453" s="148" t="n"/>
      <c r="DP2453" s="148" t="n"/>
      <c r="DQ2453" s="148" t="n"/>
      <c r="DR2453" s="148" t="n"/>
      <c r="DS2453" s="148" t="n"/>
      <c r="DT2453" s="148" t="n"/>
      <c r="DU2453" s="149"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39" t="inlineStr">
        <is>
          <t xml:space="preserve">資 　格  等      </t>
        </is>
      </c>
      <c r="BQ2462" s="140" t="n"/>
      <c r="BR2462" s="140" t="n"/>
      <c r="BS2462" s="140" t="n"/>
      <c r="BT2462" s="140" t="n"/>
      <c r="BU2462" s="140" t="n"/>
      <c r="BV2462" s="141" t="n"/>
      <c r="BW2462" s="142" t="inlineStr">
        <is>
          <t>取  得  年  月</t>
        </is>
      </c>
      <c r="BX2462" s="140" t="n"/>
      <c r="BY2462" s="140" t="n"/>
      <c r="BZ2462" s="140" t="n"/>
      <c r="CA2462" s="140" t="n"/>
      <c r="CB2462" s="140" t="n"/>
      <c r="CC2462" s="140" t="n"/>
      <c r="CD2462" s="140" t="n"/>
      <c r="CE2462" s="140" t="n"/>
      <c r="CF2462" s="140" t="n"/>
      <c r="CG2462" s="141" t="n"/>
      <c r="CH2462" s="142" t="inlineStr">
        <is>
          <t>資       格       等       の       名       称</t>
        </is>
      </c>
      <c r="CI2462" s="140" t="n"/>
      <c r="CJ2462" s="140" t="n"/>
      <c r="CK2462" s="140" t="n"/>
      <c r="CL2462" s="140" t="n"/>
      <c r="CM2462" s="140" t="n"/>
      <c r="CN2462" s="140" t="n"/>
      <c r="CO2462" s="140" t="n"/>
      <c r="CP2462" s="140" t="n"/>
      <c r="CQ2462" s="140" t="n"/>
      <c r="CR2462" s="140" t="n"/>
      <c r="CS2462" s="140" t="n"/>
      <c r="CT2462" s="140" t="n"/>
      <c r="CU2462" s="140" t="n"/>
      <c r="CV2462" s="140" t="n"/>
      <c r="CW2462" s="140" t="n"/>
      <c r="CX2462" s="140" t="n"/>
      <c r="CY2462" s="140" t="n"/>
      <c r="CZ2462" s="140" t="n"/>
      <c r="DA2462" s="140" t="n"/>
      <c r="DB2462" s="140" t="n"/>
      <c r="DC2462" s="140" t="n"/>
      <c r="DD2462" s="140" t="n"/>
      <c r="DE2462" s="140" t="n"/>
      <c r="DF2462" s="140" t="n"/>
      <c r="DG2462" s="140" t="n"/>
      <c r="DH2462" s="140" t="n"/>
      <c r="DI2462" s="140" t="n"/>
      <c r="DJ2462" s="140" t="n"/>
      <c r="DK2462" s="140" t="n"/>
      <c r="DL2462" s="140" t="n"/>
      <c r="DM2462" s="140" t="n"/>
      <c r="DN2462" s="140" t="n"/>
      <c r="DO2462" s="140" t="n"/>
      <c r="DP2462" s="140" t="n"/>
      <c r="DQ2462" s="140" t="n"/>
      <c r="DR2462" s="140" t="n"/>
      <c r="DS2462" s="140" t="n"/>
      <c r="DT2462" s="140" t="n"/>
      <c r="DU2462" s="141"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43" t="n"/>
      <c r="BV2463" s="144" t="n"/>
      <c r="BW2463" s="143" t="n"/>
      <c r="CG2463" s="144" t="n"/>
      <c r="CH2463" s="143" t="n"/>
      <c r="DU2463" s="144"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43" t="n"/>
      <c r="BV2464" s="144" t="n"/>
      <c r="BW2464" s="143" t="n"/>
      <c r="CG2464" s="144" t="n"/>
      <c r="CH2464" s="143" t="n"/>
      <c r="DU2464" s="144"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45">
        <f>IF(計算!$B$30="","",IF(N(設定!$B$3)=0,"",YEAR(設定!$B$3)-2018))&amp;""</f>
        <v/>
      </c>
      <c r="AG2465" s="95" t="inlineStr">
        <is>
          <t>年</t>
        </is>
      </c>
      <c r="AI2465" s="145">
        <f>IF(計算!$B$30="","",IF(N(設定!$B$3)=0,"",MONTH(設定!$B$3)))&amp;""</f>
        <v/>
      </c>
      <c r="AL2465" s="95" t="inlineStr">
        <is>
          <t>月</t>
        </is>
      </c>
      <c r="AN2465" s="146">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43" t="n"/>
      <c r="BV2465" s="144" t="n"/>
      <c r="BW2465" s="147" t="n"/>
      <c r="BX2465" s="148" t="n"/>
      <c r="BY2465" s="148" t="n"/>
      <c r="BZ2465" s="148" t="n"/>
      <c r="CA2465" s="148" t="n"/>
      <c r="CB2465" s="148" t="n"/>
      <c r="CC2465" s="148" t="n"/>
      <c r="CD2465" s="148" t="n"/>
      <c r="CE2465" s="148" t="n"/>
      <c r="CF2465" s="148" t="n"/>
      <c r="CG2465" s="149" t="n"/>
      <c r="CH2465" s="147" t="n"/>
      <c r="CI2465" s="148" t="n"/>
      <c r="CJ2465" s="148" t="n"/>
      <c r="CK2465" s="148" t="n"/>
      <c r="CL2465" s="148" t="n"/>
      <c r="CM2465" s="148" t="n"/>
      <c r="CN2465" s="148" t="n"/>
      <c r="CO2465" s="148" t="n"/>
      <c r="CP2465" s="148" t="n"/>
      <c r="CQ2465" s="148" t="n"/>
      <c r="CR2465" s="148" t="n"/>
      <c r="CS2465" s="148" t="n"/>
      <c r="CT2465" s="148" t="n"/>
      <c r="CU2465" s="148" t="n"/>
      <c r="CV2465" s="148" t="n"/>
      <c r="CW2465" s="148" t="n"/>
      <c r="CX2465" s="148" t="n"/>
      <c r="CY2465" s="148" t="n"/>
      <c r="CZ2465" s="148" t="n"/>
      <c r="DA2465" s="148" t="n"/>
      <c r="DB2465" s="148" t="n"/>
      <c r="DC2465" s="148" t="n"/>
      <c r="DD2465" s="148" t="n"/>
      <c r="DE2465" s="148" t="n"/>
      <c r="DF2465" s="148" t="n"/>
      <c r="DG2465" s="148" t="n"/>
      <c r="DH2465" s="148" t="n"/>
      <c r="DI2465" s="148" t="n"/>
      <c r="DJ2465" s="148" t="n"/>
      <c r="DK2465" s="148" t="n"/>
      <c r="DL2465" s="148" t="n"/>
      <c r="DM2465" s="148" t="n"/>
      <c r="DN2465" s="148" t="n"/>
      <c r="DO2465" s="148" t="n"/>
      <c r="DP2465" s="148" t="n"/>
      <c r="DQ2465" s="148" t="n"/>
      <c r="DR2465" s="148" t="n"/>
      <c r="DS2465" s="148" t="n"/>
      <c r="DT2465" s="148" t="n"/>
      <c r="DU2465" s="149"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43" t="n"/>
      <c r="BV2466" s="144" t="n"/>
      <c r="BW2466" s="150">
        <f>計算!$BD$30</f>
        <v/>
      </c>
      <c r="CG2466" s="144" t="n"/>
      <c r="CH2466" s="151">
        <f>計算!$BE$30</f>
        <v/>
      </c>
      <c r="DU2466" s="144"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48" t="n"/>
      <c r="AA2467" s="148" t="n"/>
      <c r="AB2467" s="148" t="n"/>
      <c r="AC2467" s="148" t="n"/>
      <c r="AD2467" s="148" t="n"/>
      <c r="AE2467" s="148" t="n"/>
      <c r="AF2467" s="148" t="n"/>
      <c r="AG2467" s="148" t="n"/>
      <c r="AH2467" s="148" t="n"/>
      <c r="AI2467" s="148" t="n"/>
      <c r="AJ2467" s="148" t="n"/>
      <c r="AK2467" s="148" t="n"/>
      <c r="AL2467" s="148" t="n"/>
      <c r="AM2467" s="148" t="n"/>
      <c r="AN2467" s="148" t="n"/>
      <c r="AO2467" s="148" t="n"/>
      <c r="AP2467" s="148" t="n"/>
      <c r="AQ2467" s="148" t="n"/>
      <c r="AR2467" s="148" t="n"/>
      <c r="AS2467" s="148" t="n"/>
      <c r="AT2467" s="148" t="n"/>
      <c r="AU2467" s="12" t="n"/>
      <c r="AV2467" s="7" t="n"/>
      <c r="BI2467" s="8" t="n"/>
      <c r="BJ2467" s="7" t="n"/>
      <c r="BK2467" s="2" t="n"/>
      <c r="BL2467" s="2" t="n"/>
      <c r="BM2467" s="2" t="n"/>
      <c r="BN2467" s="2" t="n"/>
      <c r="BO2467" s="2" t="n"/>
      <c r="BP2467" s="143" t="n"/>
      <c r="BV2467" s="144" t="n"/>
      <c r="BW2467" s="143" t="n"/>
      <c r="CG2467" s="144" t="n"/>
      <c r="DU2467" s="144" t="n"/>
      <c r="DV2467" s="2" t="n"/>
      <c r="DW2467" s="2" t="n"/>
      <c r="DX2467" s="2" t="n"/>
      <c r="DY2467" s="2" t="n"/>
      <c r="DZ2467" s="2" t="n"/>
      <c r="EA2467" s="2" t="n"/>
      <c r="EB2467" s="2" t="n"/>
      <c r="EC2467" s="2" t="n"/>
    </row>
    <row r="2468" ht="6.75" customHeight="1" s="118">
      <c r="A2468" s="2" t="n"/>
      <c r="B2468" s="2" t="n"/>
      <c r="C2468" s="2" t="n"/>
      <c r="D2468" s="2" t="n"/>
      <c r="E2468" s="142" t="inlineStr">
        <is>
          <t>ふ り が な</t>
        </is>
      </c>
      <c r="F2468" s="140" t="n"/>
      <c r="G2468" s="140" t="n"/>
      <c r="H2468" s="140" t="n"/>
      <c r="I2468" s="140" t="n"/>
      <c r="J2468" s="140" t="n"/>
      <c r="K2468" s="141" t="n"/>
      <c r="L2468" s="152">
        <f>計算!$C$30</f>
        <v/>
      </c>
      <c r="M2468" s="140" t="n"/>
      <c r="N2468" s="140" t="n"/>
      <c r="O2468" s="140" t="n"/>
      <c r="P2468" s="140" t="n"/>
      <c r="Q2468" s="140" t="n"/>
      <c r="R2468" s="140" t="n"/>
      <c r="S2468" s="140" t="n"/>
      <c r="T2468" s="140" t="n"/>
      <c r="U2468" s="140" t="n"/>
      <c r="V2468" s="140" t="n"/>
      <c r="W2468" s="140" t="n"/>
      <c r="X2468" s="140" t="n"/>
      <c r="Y2468" s="140" t="n"/>
      <c r="Z2468" s="140" t="n"/>
      <c r="AA2468" s="140" t="n"/>
      <c r="AB2468" s="140" t="n"/>
      <c r="AC2468" s="140" t="n"/>
      <c r="AD2468" s="140" t="n"/>
      <c r="AE2468" s="140" t="n"/>
      <c r="AF2468" s="140" t="n"/>
      <c r="AG2468" s="140" t="n"/>
      <c r="AH2468" s="140" t="n"/>
      <c r="AI2468" s="140" t="n"/>
      <c r="AJ2468" s="140" t="n"/>
      <c r="AK2468" s="140" t="n"/>
      <c r="AL2468" s="140" t="n"/>
      <c r="AM2468" s="140" t="n"/>
      <c r="AN2468" s="140" t="n"/>
      <c r="AO2468" s="140" t="n"/>
      <c r="AP2468" s="140" t="n"/>
      <c r="AQ2468" s="140" t="n"/>
      <c r="AR2468" s="140" t="n"/>
      <c r="AS2468" s="140" t="n"/>
      <c r="AT2468" s="141"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43" t="n"/>
      <c r="BV2468" s="144" t="n"/>
      <c r="BW2468" s="143" t="n"/>
      <c r="CG2468" s="144" t="n"/>
      <c r="DU2468" s="144" t="n"/>
      <c r="DV2468" s="2" t="n"/>
      <c r="DW2468" s="2" t="n"/>
      <c r="DX2468" s="2" t="n"/>
      <c r="DY2468" s="2" t="n"/>
      <c r="DZ2468" s="2" t="n"/>
      <c r="EA2468" s="2" t="n"/>
      <c r="EB2468" s="2" t="n"/>
      <c r="EC2468" s="2" t="n"/>
    </row>
    <row r="2469" ht="6.75" customHeight="1" s="118">
      <c r="A2469" s="2" t="n"/>
      <c r="B2469" s="2" t="n"/>
      <c r="C2469" s="2" t="n"/>
      <c r="D2469" s="2" t="n"/>
      <c r="E2469" s="143" t="n"/>
      <c r="K2469" s="144" t="n"/>
      <c r="AT2469" s="144"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43" t="n"/>
      <c r="BV2469" s="144" t="n"/>
      <c r="BW2469" s="143" t="n"/>
      <c r="CG2469" s="144" t="n"/>
      <c r="DU2469" s="144" t="n"/>
      <c r="DV2469" s="2" t="n"/>
      <c r="DW2469" s="2" t="n"/>
      <c r="DX2469" s="2" t="n"/>
      <c r="DY2469" s="2" t="n"/>
      <c r="DZ2469" s="2" t="n"/>
      <c r="EA2469" s="2" t="n"/>
      <c r="EB2469" s="2" t="n"/>
      <c r="EC2469" s="2" t="n"/>
    </row>
    <row r="2470" ht="6.75" customHeight="1" s="118">
      <c r="A2470" s="2" t="n"/>
      <c r="B2470" s="2" t="n"/>
      <c r="C2470" s="2" t="n"/>
      <c r="D2470" s="2" t="n"/>
      <c r="E2470" s="143" t="n"/>
      <c r="K2470" s="144" t="n"/>
      <c r="AT2470" s="144"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43" t="n"/>
      <c r="BV2470" s="144" t="n"/>
      <c r="BW2470" s="143" t="n"/>
      <c r="CG2470" s="144" t="n"/>
      <c r="DU2470" s="144" t="n"/>
      <c r="DV2470" s="2" t="n"/>
      <c r="DW2470" s="2" t="n"/>
      <c r="DX2470" s="2" t="n"/>
      <c r="DY2470" s="2" t="n"/>
      <c r="DZ2470" s="2" t="n"/>
      <c r="EA2470" s="2" t="n"/>
      <c r="EB2470" s="2" t="n"/>
      <c r="EC2470" s="2" t="n"/>
    </row>
    <row r="2471" ht="6.75" customHeight="1" s="118">
      <c r="A2471" s="2" t="n"/>
      <c r="B2471" s="2" t="n"/>
      <c r="C2471" s="2" t="n"/>
      <c r="D2471" s="2" t="n"/>
      <c r="E2471" s="147" t="n"/>
      <c r="F2471" s="148" t="n"/>
      <c r="G2471" s="148" t="n"/>
      <c r="H2471" s="148" t="n"/>
      <c r="I2471" s="148" t="n"/>
      <c r="J2471" s="148" t="n"/>
      <c r="K2471" s="149" t="n"/>
      <c r="L2471" s="148" t="n"/>
      <c r="M2471" s="148" t="n"/>
      <c r="N2471" s="148" t="n"/>
      <c r="O2471" s="148" t="n"/>
      <c r="P2471" s="148" t="n"/>
      <c r="Q2471" s="148" t="n"/>
      <c r="R2471" s="148" t="n"/>
      <c r="S2471" s="148" t="n"/>
      <c r="T2471" s="148" t="n"/>
      <c r="U2471" s="148" t="n"/>
      <c r="V2471" s="148" t="n"/>
      <c r="W2471" s="148" t="n"/>
      <c r="X2471" s="148" t="n"/>
      <c r="Y2471" s="148" t="n"/>
      <c r="Z2471" s="148" t="n"/>
      <c r="AA2471" s="148" t="n"/>
      <c r="AB2471" s="148" t="n"/>
      <c r="AC2471" s="148" t="n"/>
      <c r="AD2471" s="148" t="n"/>
      <c r="AE2471" s="148" t="n"/>
      <c r="AF2471" s="148" t="n"/>
      <c r="AG2471" s="148" t="n"/>
      <c r="AH2471" s="148" t="n"/>
      <c r="AI2471" s="148" t="n"/>
      <c r="AJ2471" s="148" t="n"/>
      <c r="AK2471" s="148" t="n"/>
      <c r="AL2471" s="148" t="n"/>
      <c r="AM2471" s="148" t="n"/>
      <c r="AN2471" s="148" t="n"/>
      <c r="AO2471" s="148" t="n"/>
      <c r="AP2471" s="148" t="n"/>
      <c r="AQ2471" s="148" t="n"/>
      <c r="AR2471" s="148" t="n"/>
      <c r="AS2471" s="148" t="n"/>
      <c r="AT2471" s="149"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43" t="n"/>
      <c r="BV2471" s="144" t="n"/>
      <c r="BW2471" s="143" t="n"/>
      <c r="CG2471" s="144" t="n"/>
      <c r="DU2471" s="144" t="n"/>
      <c r="DV2471" s="2" t="n"/>
      <c r="DW2471" s="2" t="n"/>
      <c r="DX2471" s="2" t="n"/>
      <c r="DY2471" s="2" t="n"/>
      <c r="DZ2471" s="2" t="n"/>
      <c r="EA2471" s="2" t="n"/>
      <c r="EB2471" s="2" t="n"/>
      <c r="EC2471" s="2" t="n"/>
    </row>
    <row r="2472" ht="6.75" customHeight="1" s="118">
      <c r="A2472" s="2" t="n"/>
      <c r="B2472" s="2" t="n"/>
      <c r="C2472" s="2" t="n"/>
      <c r="D2472" s="2" t="n"/>
      <c r="E2472" s="153" t="inlineStr">
        <is>
          <t>名　前</t>
        </is>
      </c>
      <c r="F2472" s="140" t="n"/>
      <c r="G2472" s="140" t="n"/>
      <c r="H2472" s="140" t="n"/>
      <c r="I2472" s="140" t="n"/>
      <c r="J2472" s="140" t="n"/>
      <c r="K2472" s="141" t="n"/>
      <c r="L2472" s="154">
        <f>計算!$B$30</f>
        <v/>
      </c>
      <c r="M2472" s="140" t="n"/>
      <c r="N2472" s="140" t="n"/>
      <c r="O2472" s="140" t="n"/>
      <c r="P2472" s="140" t="n"/>
      <c r="Q2472" s="140" t="n"/>
      <c r="R2472" s="140" t="n"/>
      <c r="S2472" s="140" t="n"/>
      <c r="T2472" s="140" t="n"/>
      <c r="U2472" s="140" t="n"/>
      <c r="V2472" s="140" t="n"/>
      <c r="W2472" s="140" t="n"/>
      <c r="X2472" s="140" t="n"/>
      <c r="Y2472" s="140" t="n"/>
      <c r="Z2472" s="140" t="n"/>
      <c r="AA2472" s="140" t="n"/>
      <c r="AB2472" s="140" t="n"/>
      <c r="AC2472" s="140" t="n"/>
      <c r="AD2472" s="140" t="n"/>
      <c r="AE2472" s="140" t="n"/>
      <c r="AF2472" s="140" t="n"/>
      <c r="AG2472" s="140" t="n"/>
      <c r="AH2472" s="140" t="n"/>
      <c r="AI2472" s="140" t="n"/>
      <c r="AJ2472" s="140" t="n"/>
      <c r="AK2472" s="140" t="n"/>
      <c r="AL2472" s="140" t="n"/>
      <c r="AM2472" s="140" t="n"/>
      <c r="AN2472" s="140" t="n"/>
      <c r="AO2472" s="140" t="n"/>
      <c r="AP2472" s="140" t="n"/>
      <c r="AQ2472" s="140" t="n"/>
      <c r="AR2472" s="140" t="n"/>
      <c r="AS2472" s="140" t="n"/>
      <c r="AT2472" s="141"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43" t="n"/>
      <c r="BV2472" s="144" t="n"/>
      <c r="BW2472" s="143" t="n"/>
      <c r="CG2472" s="144" t="n"/>
      <c r="DU2472" s="144" t="n"/>
      <c r="DV2472" s="2" t="n"/>
      <c r="DW2472" s="2" t="n"/>
      <c r="DX2472" s="2" t="n"/>
      <c r="DY2472" s="2" t="n"/>
      <c r="DZ2472" s="2" t="n"/>
      <c r="EA2472" s="2" t="n"/>
      <c r="EB2472" s="2" t="n"/>
      <c r="EC2472" s="2" t="n"/>
    </row>
    <row r="2473" ht="6.75" customHeight="1" s="118">
      <c r="A2473" s="2" t="n"/>
      <c r="B2473" s="2" t="n"/>
      <c r="C2473" s="2" t="n"/>
      <c r="D2473" s="2" t="n"/>
      <c r="E2473" s="143" t="n"/>
      <c r="K2473" s="144" t="n"/>
      <c r="L2473" s="143" t="n"/>
      <c r="AT2473" s="144" t="n"/>
      <c r="AU2473" s="8" t="n"/>
      <c r="AV2473" s="7" t="n"/>
      <c r="AW2473" s="2" t="n"/>
      <c r="AX2473" s="52" t="inlineStr">
        <is>
          <t>（30×40mm）</t>
        </is>
      </c>
      <c r="BH2473" s="2" t="n"/>
      <c r="BI2473" s="8" t="n"/>
      <c r="BJ2473" s="7" t="n"/>
      <c r="BK2473" s="2" t="n"/>
      <c r="BL2473" s="2" t="n"/>
      <c r="BM2473" s="2" t="n"/>
      <c r="BN2473" s="2" t="n"/>
      <c r="BO2473" s="2" t="n"/>
      <c r="BP2473" s="143" t="n"/>
      <c r="BV2473" s="144" t="n"/>
      <c r="BW2473" s="143" t="n"/>
      <c r="CG2473" s="144" t="n"/>
      <c r="DU2473" s="144" t="n"/>
      <c r="DV2473" s="2" t="n"/>
      <c r="DW2473" s="2" t="n"/>
      <c r="DX2473" s="2" t="n"/>
      <c r="DY2473" s="2" t="n"/>
      <c r="DZ2473" s="2" t="n"/>
      <c r="EA2473" s="2" t="n"/>
      <c r="EB2473" s="2" t="n"/>
      <c r="EC2473" s="2" t="n"/>
    </row>
    <row r="2474" ht="6.75" customHeight="1" s="118">
      <c r="A2474" s="2" t="n"/>
      <c r="B2474" s="2" t="n"/>
      <c r="C2474" s="2" t="n"/>
      <c r="D2474" s="2" t="n"/>
      <c r="E2474" s="143" t="n"/>
      <c r="K2474" s="144" t="n"/>
      <c r="L2474" s="143" t="n"/>
      <c r="AT2474" s="144" t="n"/>
      <c r="AU2474" s="8" t="n"/>
      <c r="AV2474" s="7" t="n"/>
      <c r="AW2474" s="2" t="n"/>
      <c r="BH2474" s="2" t="n"/>
      <c r="BI2474" s="8" t="n"/>
      <c r="BJ2474" s="7" t="n"/>
      <c r="BK2474" s="2" t="n"/>
      <c r="BL2474" s="2" t="n"/>
      <c r="BM2474" s="2" t="n"/>
      <c r="BN2474" s="2" t="n"/>
      <c r="BO2474" s="2" t="n"/>
      <c r="BP2474" s="143" t="n"/>
      <c r="BV2474" s="144" t="n"/>
      <c r="BW2474" s="143" t="n"/>
      <c r="CG2474" s="144" t="n"/>
      <c r="DU2474" s="144" t="n"/>
      <c r="DV2474" s="2" t="n"/>
      <c r="DW2474" s="2" t="n"/>
      <c r="DX2474" s="2" t="n"/>
      <c r="DY2474" s="2" t="n"/>
      <c r="DZ2474" s="2" t="n"/>
      <c r="EA2474" s="2" t="n"/>
      <c r="EB2474" s="2" t="n"/>
      <c r="EC2474" s="2" t="n"/>
    </row>
    <row r="2475" ht="6.75" customHeight="1" s="118">
      <c r="A2475" s="2" t="n"/>
      <c r="B2475" s="2" t="n"/>
      <c r="C2475" s="2" t="n"/>
      <c r="D2475" s="2" t="n"/>
      <c r="E2475" s="143" t="n"/>
      <c r="K2475" s="144" t="n"/>
      <c r="L2475" s="143" t="n"/>
      <c r="AT2475" s="144"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43" t="n"/>
      <c r="BV2475" s="144" t="n"/>
      <c r="BW2475" s="143" t="n"/>
      <c r="CG2475" s="144" t="n"/>
      <c r="DU2475" s="144" t="n"/>
      <c r="DV2475" s="2" t="n"/>
      <c r="DW2475" s="2" t="n"/>
      <c r="DX2475" s="2" t="n"/>
      <c r="DY2475" s="2" t="n"/>
      <c r="DZ2475" s="2" t="n"/>
      <c r="EA2475" s="2" t="n"/>
      <c r="EB2475" s="2" t="n"/>
      <c r="EC2475" s="2" t="n"/>
    </row>
    <row r="2476" ht="6.75" customHeight="1" s="118">
      <c r="A2476" s="2" t="n"/>
      <c r="B2476" s="2" t="n"/>
      <c r="C2476" s="2" t="n"/>
      <c r="D2476" s="2" t="n"/>
      <c r="E2476" s="143" t="n"/>
      <c r="K2476" s="144" t="n"/>
      <c r="L2476" s="143" t="n"/>
      <c r="AT2476" s="144"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43" t="n"/>
      <c r="BV2476" s="144" t="n"/>
      <c r="BW2476" s="143" t="n"/>
      <c r="CG2476" s="144" t="n"/>
      <c r="DU2476" s="144" t="n"/>
      <c r="DV2476" s="2" t="n"/>
      <c r="DW2476" s="2" t="n"/>
      <c r="DX2476" s="2" t="n"/>
      <c r="DY2476" s="2" t="n"/>
      <c r="DZ2476" s="2" t="n"/>
      <c r="EA2476" s="2" t="n"/>
      <c r="EB2476" s="2" t="n"/>
      <c r="EC2476" s="2" t="n"/>
    </row>
    <row r="2477" ht="4.5" customHeight="1" s="118">
      <c r="A2477" s="2" t="n"/>
      <c r="B2477" s="2" t="n"/>
      <c r="C2477" s="2" t="n"/>
      <c r="D2477" s="2" t="n"/>
      <c r="E2477" s="147" t="n"/>
      <c r="F2477" s="148" t="n"/>
      <c r="G2477" s="148" t="n"/>
      <c r="H2477" s="148" t="n"/>
      <c r="I2477" s="148" t="n"/>
      <c r="J2477" s="148" t="n"/>
      <c r="K2477" s="149" t="n"/>
      <c r="L2477" s="147" t="n"/>
      <c r="M2477" s="148" t="n"/>
      <c r="N2477" s="148" t="n"/>
      <c r="O2477" s="148" t="n"/>
      <c r="P2477" s="148" t="n"/>
      <c r="Q2477" s="148" t="n"/>
      <c r="R2477" s="148" t="n"/>
      <c r="S2477" s="148" t="n"/>
      <c r="T2477" s="148" t="n"/>
      <c r="U2477" s="148" t="n"/>
      <c r="V2477" s="148" t="n"/>
      <c r="W2477" s="148" t="n"/>
      <c r="X2477" s="148" t="n"/>
      <c r="Y2477" s="148" t="n"/>
      <c r="Z2477" s="148" t="n"/>
      <c r="AA2477" s="148" t="n"/>
      <c r="AB2477" s="148" t="n"/>
      <c r="AC2477" s="148" t="n"/>
      <c r="AD2477" s="148" t="n"/>
      <c r="AE2477" s="148" t="n"/>
      <c r="AF2477" s="148" t="n"/>
      <c r="AG2477" s="148" t="n"/>
      <c r="AH2477" s="148" t="n"/>
      <c r="AI2477" s="148" t="n"/>
      <c r="AJ2477" s="148" t="n"/>
      <c r="AK2477" s="148" t="n"/>
      <c r="AL2477" s="148" t="n"/>
      <c r="AM2477" s="148" t="n"/>
      <c r="AN2477" s="148" t="n"/>
      <c r="AO2477" s="148" t="n"/>
      <c r="AP2477" s="148" t="n"/>
      <c r="AQ2477" s="148" t="n"/>
      <c r="AR2477" s="148" t="n"/>
      <c r="AS2477" s="148" t="n"/>
      <c r="AT2477" s="149"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43" t="n"/>
      <c r="BV2477" s="144" t="n"/>
      <c r="BW2477" s="143" t="n"/>
      <c r="CG2477" s="144" t="n"/>
      <c r="DU2477" s="144" t="n"/>
      <c r="DV2477" s="2" t="n"/>
      <c r="DW2477" s="2" t="n"/>
      <c r="DX2477" s="2" t="n"/>
      <c r="DY2477" s="2" t="n"/>
      <c r="DZ2477" s="2" t="n"/>
      <c r="EA2477" s="2" t="n"/>
      <c r="EB2477" s="2" t="n"/>
      <c r="EC2477" s="2" t="n"/>
    </row>
    <row r="2478" ht="6.75" customHeight="1" s="118">
      <c r="A2478" s="2" t="n"/>
      <c r="B2478" s="2" t="n"/>
      <c r="C2478" s="2" t="n"/>
      <c r="D2478" s="2" t="n"/>
      <c r="E2478" s="153" t="inlineStr">
        <is>
          <t>生年月日</t>
        </is>
      </c>
      <c r="F2478" s="140" t="n"/>
      <c r="G2478" s="140" t="n"/>
      <c r="H2478" s="140" t="n"/>
      <c r="I2478" s="140" t="n"/>
      <c r="J2478" s="140" t="n"/>
      <c r="K2478" s="141" t="n"/>
      <c r="L2478" s="155" t="inlineStr">
        <is>
          <t>昭和 ・ 平成</t>
        </is>
      </c>
      <c r="M2478" s="140" t="n"/>
      <c r="N2478" s="140" t="n"/>
      <c r="O2478" s="140" t="n"/>
      <c r="P2478" s="140" t="n"/>
      <c r="Q2478" s="140" t="n"/>
      <c r="R2478" s="140" t="n"/>
      <c r="S2478" s="140" t="n"/>
      <c r="T2478" s="140" t="n"/>
      <c r="U2478" s="140" t="n"/>
      <c r="V2478" s="156">
        <f>計算!$D$30</f>
        <v/>
      </c>
      <c r="W2478" s="140" t="n"/>
      <c r="X2478" s="157" t="inlineStr">
        <is>
          <t>年</t>
        </is>
      </c>
      <c r="Y2478" s="140" t="n"/>
      <c r="Z2478" s="158">
        <f>計算!$E$30</f>
        <v/>
      </c>
      <c r="AA2478" s="140" t="n"/>
      <c r="AB2478" s="140" t="n"/>
      <c r="AC2478" s="157" t="inlineStr">
        <is>
          <t>月</t>
        </is>
      </c>
      <c r="AD2478" s="140" t="n"/>
      <c r="AE2478" s="158">
        <f>計算!$F$30</f>
        <v/>
      </c>
      <c r="AF2478" s="140" t="n"/>
      <c r="AG2478" s="140" t="n"/>
      <c r="AH2478" s="157" t="inlineStr">
        <is>
          <t>日　生 （満</t>
        </is>
      </c>
      <c r="AI2478" s="140" t="n"/>
      <c r="AJ2478" s="140" t="n"/>
      <c r="AK2478" s="140" t="n"/>
      <c r="AL2478" s="140" t="n"/>
      <c r="AM2478" s="140" t="n"/>
      <c r="AN2478" s="140" t="n"/>
      <c r="AO2478" s="140" t="n"/>
      <c r="AP2478" s="159">
        <f>計算!$G$30</f>
        <v/>
      </c>
      <c r="AQ2478" s="140" t="n"/>
      <c r="AR2478" s="160" t="inlineStr">
        <is>
          <t>歳）</t>
        </is>
      </c>
      <c r="AS2478" s="140" t="n"/>
      <c r="AT2478" s="141"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43" t="n"/>
      <c r="BV2478" s="144" t="n"/>
      <c r="BW2478" s="143" t="n"/>
      <c r="CG2478" s="144" t="n"/>
      <c r="DU2478" s="144" t="n"/>
      <c r="DV2478" s="2" t="n"/>
      <c r="DW2478" s="2" t="n"/>
      <c r="DX2478" s="2" t="n"/>
      <c r="DY2478" s="2" t="n"/>
      <c r="DZ2478" s="2" t="n"/>
      <c r="EA2478" s="2" t="n"/>
      <c r="EB2478" s="2" t="n"/>
      <c r="EC2478" s="2" t="n"/>
    </row>
    <row r="2479" ht="6.75" customHeight="1" s="118">
      <c r="A2479" s="2" t="n"/>
      <c r="B2479" s="2" t="n"/>
      <c r="C2479" s="2" t="n"/>
      <c r="D2479" s="2" t="n"/>
      <c r="E2479" s="143" t="n"/>
      <c r="K2479" s="144" t="n"/>
      <c r="L2479" s="143" t="n"/>
      <c r="AT2479" s="144"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43" t="n"/>
      <c r="BV2479" s="144" t="n"/>
      <c r="BW2479" s="143" t="n"/>
      <c r="CG2479" s="144" t="n"/>
      <c r="DU2479" s="144" t="n"/>
      <c r="DV2479" s="2" t="n"/>
      <c r="DW2479" s="2" t="n"/>
      <c r="DX2479" s="2" t="n"/>
      <c r="DY2479" s="2" t="n"/>
      <c r="DZ2479" s="2" t="n"/>
      <c r="EA2479" s="2" t="n"/>
      <c r="EB2479" s="2" t="n"/>
      <c r="EC2479" s="2" t="n"/>
    </row>
    <row r="2480" ht="6.75" customHeight="1" s="118">
      <c r="A2480" s="2" t="n"/>
      <c r="B2480" s="2" t="n"/>
      <c r="C2480" s="2" t="n"/>
      <c r="D2480" s="2" t="n"/>
      <c r="E2480" s="143" t="n"/>
      <c r="K2480" s="144" t="n"/>
      <c r="L2480" s="143" t="n"/>
      <c r="AT2480" s="144"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43" t="n"/>
      <c r="BV2480" s="144" t="n"/>
      <c r="BW2480" s="143" t="n"/>
      <c r="CG2480" s="144" t="n"/>
      <c r="DU2480" s="144" t="n"/>
      <c r="DV2480" s="2" t="n"/>
      <c r="DW2480" s="2" t="n"/>
      <c r="DX2480" s="2" t="n"/>
      <c r="DY2480" s="2" t="n"/>
      <c r="DZ2480" s="2" t="n"/>
      <c r="EA2480" s="2" t="n"/>
      <c r="EB2480" s="2" t="n"/>
      <c r="EC2480" s="2" t="n"/>
    </row>
    <row r="2481" ht="3.75" customHeight="1" s="118">
      <c r="A2481" s="2" t="n"/>
      <c r="B2481" s="2" t="n"/>
      <c r="C2481" s="2" t="n"/>
      <c r="D2481" s="2" t="n"/>
      <c r="E2481" s="147" t="n"/>
      <c r="F2481" s="148" t="n"/>
      <c r="G2481" s="148" t="n"/>
      <c r="H2481" s="148" t="n"/>
      <c r="I2481" s="148" t="n"/>
      <c r="J2481" s="148" t="n"/>
      <c r="K2481" s="149" t="n"/>
      <c r="L2481" s="147" t="n"/>
      <c r="M2481" s="148" t="n"/>
      <c r="N2481" s="148" t="n"/>
      <c r="O2481" s="148" t="n"/>
      <c r="P2481" s="148" t="n"/>
      <c r="Q2481" s="148" t="n"/>
      <c r="R2481" s="148" t="n"/>
      <c r="S2481" s="148" t="n"/>
      <c r="T2481" s="148" t="n"/>
      <c r="U2481" s="148" t="n"/>
      <c r="X2481" s="148" t="n"/>
      <c r="Y2481" s="148" t="n"/>
      <c r="AC2481" s="148" t="n"/>
      <c r="AD2481" s="148" t="n"/>
      <c r="AH2481" s="148" t="n"/>
      <c r="AI2481" s="148" t="n"/>
      <c r="AJ2481" s="148" t="n"/>
      <c r="AK2481" s="148" t="n"/>
      <c r="AL2481" s="148" t="n"/>
      <c r="AM2481" s="148" t="n"/>
      <c r="AN2481" s="148" t="n"/>
      <c r="AO2481" s="148" t="n"/>
      <c r="AP2481" s="148" t="n"/>
      <c r="AQ2481" s="148" t="n"/>
      <c r="AR2481" s="148" t="n"/>
      <c r="AS2481" s="148" t="n"/>
      <c r="AT2481" s="149"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43" t="n"/>
      <c r="BV2481" s="144" t="n"/>
      <c r="BW2481" s="143" t="n"/>
      <c r="CG2481" s="144" t="n"/>
      <c r="DU2481" s="144" t="n"/>
      <c r="DV2481" s="2" t="n"/>
      <c r="DW2481" s="2" t="n"/>
      <c r="DX2481" s="2" t="n"/>
      <c r="DY2481" s="2" t="n"/>
      <c r="DZ2481" s="2" t="n"/>
      <c r="EA2481" s="2" t="n"/>
      <c r="EB2481" s="2" t="n"/>
      <c r="EC2481" s="2" t="n"/>
    </row>
    <row r="2482" ht="6.75" customHeight="1" s="118">
      <c r="A2482" s="2" t="n"/>
      <c r="B2482" s="2" t="n"/>
      <c r="C2482" s="2" t="n"/>
      <c r="D2482" s="2" t="n"/>
      <c r="E2482" s="161" t="inlineStr">
        <is>
          <t>ふ り が な</t>
        </is>
      </c>
      <c r="F2482" s="140" t="n"/>
      <c r="G2482" s="140" t="n"/>
      <c r="H2482" s="140" t="n"/>
      <c r="I2482" s="140" t="n"/>
      <c r="J2482" s="140" t="n"/>
      <c r="K2482" s="141" t="n"/>
      <c r="L2482" s="162">
        <f>計算!$J$30</f>
        <v/>
      </c>
      <c r="M2482" s="140" t="n"/>
      <c r="N2482" s="140" t="n"/>
      <c r="O2482" s="140" t="n"/>
      <c r="P2482" s="140" t="n"/>
      <c r="Q2482" s="140" t="n"/>
      <c r="R2482" s="140" t="n"/>
      <c r="S2482" s="140" t="n"/>
      <c r="T2482" s="140" t="n"/>
      <c r="U2482" s="140" t="n"/>
      <c r="V2482" s="140" t="n"/>
      <c r="W2482" s="140" t="n"/>
      <c r="X2482" s="140" t="n"/>
      <c r="Y2482" s="140" t="n"/>
      <c r="Z2482" s="140" t="n"/>
      <c r="AA2482" s="140" t="n"/>
      <c r="AB2482" s="140" t="n"/>
      <c r="AC2482" s="140" t="n"/>
      <c r="AD2482" s="140" t="n"/>
      <c r="AE2482" s="140" t="n"/>
      <c r="AF2482" s="140" t="n"/>
      <c r="AG2482" s="140" t="n"/>
      <c r="AH2482" s="140" t="n"/>
      <c r="AI2482" s="140" t="n"/>
      <c r="AJ2482" s="140" t="n"/>
      <c r="AK2482" s="140" t="n"/>
      <c r="AL2482" s="140" t="n"/>
      <c r="AM2482" s="140" t="n"/>
      <c r="AN2482" s="140" t="n"/>
      <c r="AO2482" s="140" t="n"/>
      <c r="AP2482" s="140" t="n"/>
      <c r="AQ2482" s="140" t="n"/>
      <c r="AR2482" s="140" t="n"/>
      <c r="AS2482" s="140" t="n"/>
      <c r="AT2482" s="140" t="n"/>
      <c r="AU2482" s="140" t="n"/>
      <c r="AV2482" s="140" t="n"/>
      <c r="AW2482" s="140" t="n"/>
      <c r="AX2482" s="140" t="n"/>
      <c r="AY2482" s="140" t="n"/>
      <c r="AZ2482" s="140" t="n"/>
      <c r="BA2482" s="140" t="n"/>
      <c r="BB2482" s="140" t="n"/>
      <c r="BC2482" s="140" t="n"/>
      <c r="BD2482" s="140" t="n"/>
      <c r="BE2482" s="140" t="n"/>
      <c r="BF2482" s="140" t="n"/>
      <c r="BG2482" s="140" t="n"/>
      <c r="BH2482" s="140" t="n"/>
      <c r="BI2482" s="141" t="n"/>
      <c r="BJ2482" s="2" t="n"/>
      <c r="BK2482" s="2" t="n"/>
      <c r="BL2482" s="2" t="n"/>
      <c r="BM2482" s="2" t="n"/>
      <c r="BN2482" s="2" t="n"/>
      <c r="BO2482" s="2" t="n"/>
      <c r="BP2482" s="143" t="n"/>
      <c r="BV2482" s="144" t="n"/>
      <c r="BW2482" s="143" t="n"/>
      <c r="CG2482" s="144" t="n"/>
      <c r="DU2482" s="144" t="n"/>
      <c r="DV2482" s="2" t="n"/>
      <c r="DW2482" s="2" t="n"/>
      <c r="DX2482" s="2" t="n"/>
      <c r="DY2482" s="2" t="n"/>
      <c r="DZ2482" s="2" t="n"/>
      <c r="EA2482" s="2" t="n"/>
      <c r="EB2482" s="2" t="n"/>
      <c r="EC2482" s="2" t="n"/>
    </row>
    <row r="2483" ht="6.75" customHeight="1" s="118">
      <c r="A2483" s="2" t="n"/>
      <c r="B2483" s="2" t="n"/>
      <c r="C2483" s="2" t="n"/>
      <c r="D2483" s="2" t="n"/>
      <c r="E2483" s="143" t="n"/>
      <c r="K2483" s="144" t="n"/>
      <c r="BI2483" s="144" t="n"/>
      <c r="BJ2483" s="2" t="n"/>
      <c r="BK2483" s="2" t="n"/>
      <c r="BL2483" s="2" t="n"/>
      <c r="BM2483" s="2" t="n"/>
      <c r="BN2483" s="2" t="n"/>
      <c r="BO2483" s="2" t="n"/>
      <c r="BP2483" s="143" t="n"/>
      <c r="BV2483" s="144" t="n"/>
      <c r="BW2483" s="143" t="n"/>
      <c r="CG2483" s="144" t="n"/>
      <c r="DU2483" s="144" t="n"/>
      <c r="DV2483" s="2" t="n"/>
      <c r="DW2483" s="2" t="n"/>
      <c r="DX2483" s="2" t="n"/>
      <c r="DY2483" s="2" t="n"/>
      <c r="DZ2483" s="2" t="n"/>
      <c r="EA2483" s="2" t="n"/>
      <c r="EB2483" s="2" t="n"/>
      <c r="EC2483" s="2" t="n"/>
    </row>
    <row r="2484" ht="6.75" customHeight="1" s="118">
      <c r="A2484" s="2" t="n"/>
      <c r="B2484" s="2" t="n"/>
      <c r="C2484" s="2" t="n"/>
      <c r="D2484" s="2" t="n"/>
      <c r="E2484" s="163" t="n"/>
      <c r="F2484" s="164" t="n"/>
      <c r="G2484" s="164" t="n"/>
      <c r="H2484" s="164" t="n"/>
      <c r="I2484" s="164" t="n"/>
      <c r="J2484" s="164" t="n"/>
      <c r="K2484" s="165" t="n"/>
      <c r="L2484" s="164" t="n"/>
      <c r="M2484" s="164" t="n"/>
      <c r="N2484" s="164" t="n"/>
      <c r="O2484" s="164" t="n"/>
      <c r="P2484" s="164" t="n"/>
      <c r="Q2484" s="164" t="n"/>
      <c r="R2484" s="164" t="n"/>
      <c r="S2484" s="164" t="n"/>
      <c r="T2484" s="164" t="n"/>
      <c r="U2484" s="164" t="n"/>
      <c r="V2484" s="164" t="n"/>
      <c r="W2484" s="164" t="n"/>
      <c r="X2484" s="164" t="n"/>
      <c r="Y2484" s="164" t="n"/>
      <c r="Z2484" s="164" t="n"/>
      <c r="AA2484" s="164" t="n"/>
      <c r="AB2484" s="164" t="n"/>
      <c r="AC2484" s="164" t="n"/>
      <c r="AD2484" s="164" t="n"/>
      <c r="AE2484" s="164" t="n"/>
      <c r="AF2484" s="164" t="n"/>
      <c r="AG2484" s="164" t="n"/>
      <c r="AH2484" s="164" t="n"/>
      <c r="AI2484" s="164" t="n"/>
      <c r="AJ2484" s="164" t="n"/>
      <c r="AK2484" s="164" t="n"/>
      <c r="AL2484" s="164" t="n"/>
      <c r="AM2484" s="164" t="n"/>
      <c r="AN2484" s="164" t="n"/>
      <c r="AO2484" s="164" t="n"/>
      <c r="AP2484" s="164" t="n"/>
      <c r="AQ2484" s="164" t="n"/>
      <c r="AR2484" s="164" t="n"/>
      <c r="AS2484" s="164" t="n"/>
      <c r="AT2484" s="164" t="n"/>
      <c r="AU2484" s="164" t="n"/>
      <c r="AV2484" s="164" t="n"/>
      <c r="AW2484" s="164" t="n"/>
      <c r="AX2484" s="164" t="n"/>
      <c r="AY2484" s="164" t="n"/>
      <c r="AZ2484" s="164" t="n"/>
      <c r="BA2484" s="164" t="n"/>
      <c r="BB2484" s="164" t="n"/>
      <c r="BC2484" s="164" t="n"/>
      <c r="BD2484" s="164" t="n"/>
      <c r="BE2484" s="164" t="n"/>
      <c r="BF2484" s="164" t="n"/>
      <c r="BG2484" s="164" t="n"/>
      <c r="BH2484" s="164" t="n"/>
      <c r="BI2484" s="165" t="n"/>
      <c r="BJ2484" s="2" t="n"/>
      <c r="BK2484" s="2" t="n"/>
      <c r="BL2484" s="2" t="n"/>
      <c r="BM2484" s="2" t="n"/>
      <c r="BN2484" s="2" t="n"/>
      <c r="BO2484" s="2" t="n"/>
      <c r="BP2484" s="143" t="n"/>
      <c r="BV2484" s="144" t="n"/>
      <c r="BW2484" s="143" t="n"/>
      <c r="CG2484" s="144" t="n"/>
      <c r="DU2484" s="144" t="n"/>
      <c r="DV2484" s="2" t="n"/>
      <c r="DW2484" s="2" t="n"/>
      <c r="DX2484" s="2" t="n"/>
      <c r="DY2484" s="2" t="n"/>
      <c r="DZ2484" s="2" t="n"/>
      <c r="EA2484" s="2" t="n"/>
      <c r="EB2484" s="2" t="n"/>
      <c r="EC2484" s="2" t="n"/>
    </row>
    <row r="2485" ht="6.75" customHeight="1" s="118">
      <c r="A2485" s="2" t="n"/>
      <c r="B2485" s="2" t="n"/>
      <c r="C2485" s="2" t="n"/>
      <c r="D2485" s="2" t="n"/>
      <c r="E2485" s="166" t="inlineStr">
        <is>
          <t>現住所</t>
        </is>
      </c>
      <c r="F2485" s="167" t="n"/>
      <c r="G2485" s="167" t="n"/>
      <c r="H2485" s="167" t="n"/>
      <c r="I2485" s="167" t="n"/>
      <c r="J2485" s="167" t="n"/>
      <c r="K2485" s="168" t="n"/>
      <c r="L2485" s="107" t="inlineStr">
        <is>
          <t>〒</t>
        </is>
      </c>
      <c r="M2485" s="167" t="n"/>
      <c r="N2485" s="167" t="n"/>
      <c r="O2485" s="167" t="n"/>
      <c r="P2485" s="169">
        <f>計算!$H$30</f>
        <v/>
      </c>
      <c r="Q2485" s="167" t="n"/>
      <c r="R2485" s="167" t="n"/>
      <c r="S2485" s="167" t="n"/>
      <c r="T2485" s="167" t="n"/>
      <c r="U2485" s="167" t="n"/>
      <c r="V2485" s="167" t="n"/>
      <c r="W2485" s="167" t="n"/>
      <c r="X2485" s="167" t="n"/>
      <c r="Y2485" s="167" t="n"/>
      <c r="Z2485" s="167" t="n"/>
      <c r="AA2485" s="167" t="n"/>
      <c r="AB2485" s="167" t="n"/>
      <c r="AC2485" s="167" t="n"/>
      <c r="AD2485" s="167" t="n"/>
      <c r="AE2485" s="167" t="n"/>
      <c r="AF2485" s="167" t="n"/>
      <c r="AG2485" s="167" t="n"/>
      <c r="AH2485" s="167" t="n"/>
      <c r="AI2485" s="167" t="n"/>
      <c r="AJ2485" s="167"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43" t="n"/>
      <c r="BV2485" s="144" t="n"/>
      <c r="BW2485" s="143" t="n"/>
      <c r="CG2485" s="144" t="n"/>
      <c r="DU2485" s="144" t="n"/>
      <c r="DV2485" s="2" t="n"/>
      <c r="DW2485" s="2" t="n"/>
      <c r="DX2485" s="2" t="n"/>
      <c r="DY2485" s="2" t="n"/>
      <c r="DZ2485" s="2" t="n"/>
      <c r="EA2485" s="2" t="n"/>
      <c r="EB2485" s="2" t="n"/>
      <c r="EC2485" s="2" t="n"/>
    </row>
    <row r="2486" ht="4.5" customHeight="1" s="118">
      <c r="A2486" s="2" t="n"/>
      <c r="B2486" s="2" t="n"/>
      <c r="C2486" s="2" t="n"/>
      <c r="D2486" s="2" t="n"/>
      <c r="E2486" s="143" t="n"/>
      <c r="K2486" s="144" t="n"/>
      <c r="L2486" s="143"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47" t="n"/>
      <c r="BQ2486" s="148" t="n"/>
      <c r="BR2486" s="148" t="n"/>
      <c r="BS2486" s="148" t="n"/>
      <c r="BT2486" s="148" t="n"/>
      <c r="BU2486" s="148" t="n"/>
      <c r="BV2486" s="149" t="n"/>
      <c r="BW2486" s="147" t="n"/>
      <c r="BX2486" s="148" t="n"/>
      <c r="BY2486" s="148" t="n"/>
      <c r="BZ2486" s="148" t="n"/>
      <c r="CA2486" s="148" t="n"/>
      <c r="CB2486" s="148" t="n"/>
      <c r="CC2486" s="148" t="n"/>
      <c r="CD2486" s="148" t="n"/>
      <c r="CE2486" s="148" t="n"/>
      <c r="CF2486" s="148" t="n"/>
      <c r="CG2486" s="149" t="n"/>
      <c r="DU2486" s="144" t="n"/>
      <c r="DV2486" s="2" t="n"/>
      <c r="DW2486" s="2" t="n"/>
      <c r="DX2486" s="2" t="n"/>
      <c r="DY2486" s="2" t="n"/>
      <c r="DZ2486" s="2" t="n"/>
      <c r="EA2486" s="2" t="n"/>
      <c r="EB2486" s="2" t="n"/>
      <c r="EC2486" s="2" t="n"/>
    </row>
    <row r="2487" ht="6.75" customHeight="1" s="118">
      <c r="A2487" s="2" t="n"/>
      <c r="B2487" s="2" t="n"/>
      <c r="C2487" s="2" t="n"/>
      <c r="D2487" s="2" t="n"/>
      <c r="E2487" s="143" t="n"/>
      <c r="K2487" s="144" t="n"/>
      <c r="L2487" s="143"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0" t="inlineStr">
        <is>
          <t>校内外の諸活動</t>
        </is>
      </c>
      <c r="BQ2487" s="140" t="n"/>
      <c r="BR2487" s="140" t="n"/>
      <c r="BS2487" s="140" t="n"/>
      <c r="BT2487" s="140" t="n"/>
      <c r="BU2487" s="140" t="n"/>
      <c r="BV2487" s="141" t="n"/>
      <c r="BW2487" s="171">
        <f>計算!$AQ$30</f>
        <v/>
      </c>
      <c r="BX2487" s="140" t="n"/>
      <c r="BY2487" s="140" t="n"/>
      <c r="BZ2487" s="140" t="n"/>
      <c r="CA2487" s="140" t="n"/>
      <c r="CB2487" s="140" t="n"/>
      <c r="CC2487" s="140" t="n"/>
      <c r="CD2487" s="140" t="n"/>
      <c r="CE2487" s="140" t="n"/>
      <c r="CF2487" s="140" t="n"/>
      <c r="CG2487" s="140" t="n"/>
      <c r="CH2487" s="140" t="n"/>
      <c r="CI2487" s="140" t="n"/>
      <c r="CJ2487" s="140" t="n"/>
      <c r="CK2487" s="140" t="n"/>
      <c r="CL2487" s="140" t="n"/>
      <c r="CM2487" s="140" t="n"/>
      <c r="CN2487" s="140" t="n"/>
      <c r="CO2487" s="140" t="n"/>
      <c r="CP2487" s="140" t="n"/>
      <c r="CQ2487" s="140" t="n"/>
      <c r="CR2487" s="140" t="n"/>
      <c r="CS2487" s="140" t="n"/>
      <c r="CT2487" s="140" t="n"/>
      <c r="CU2487" s="140" t="n"/>
      <c r="CV2487" s="140" t="n"/>
      <c r="CW2487" s="140" t="n"/>
      <c r="CX2487" s="140" t="n"/>
      <c r="CY2487" s="140" t="n"/>
      <c r="CZ2487" s="140" t="n"/>
      <c r="DA2487" s="140" t="n"/>
      <c r="DB2487" s="140" t="n"/>
      <c r="DC2487" s="140" t="n"/>
      <c r="DD2487" s="140" t="n"/>
      <c r="DE2487" s="140" t="n"/>
      <c r="DF2487" s="140" t="n"/>
      <c r="DG2487" s="140" t="n"/>
      <c r="DH2487" s="140" t="n"/>
      <c r="DI2487" s="140" t="n"/>
      <c r="DJ2487" s="140" t="n"/>
      <c r="DK2487" s="140" t="n"/>
      <c r="DL2487" s="140" t="n"/>
      <c r="DM2487" s="140" t="n"/>
      <c r="DN2487" s="140" t="n"/>
      <c r="DO2487" s="140" t="n"/>
      <c r="DP2487" s="140" t="n"/>
      <c r="DQ2487" s="140" t="n"/>
      <c r="DR2487" s="140" t="n"/>
      <c r="DS2487" s="140" t="n"/>
      <c r="DT2487" s="140" t="n"/>
      <c r="DU2487" s="141" t="n"/>
      <c r="DV2487" s="7" t="n"/>
      <c r="DW2487" s="2" t="n"/>
      <c r="DX2487" s="2" t="n"/>
      <c r="DY2487" s="2" t="n"/>
      <c r="DZ2487" s="2" t="n"/>
      <c r="EA2487" s="2" t="n"/>
      <c r="EB2487" s="2" t="n"/>
      <c r="EC2487" s="2" t="n"/>
    </row>
    <row r="2488" ht="6.75" customHeight="1" s="118">
      <c r="A2488" s="2" t="n"/>
      <c r="B2488" s="2" t="n"/>
      <c r="C2488" s="2" t="n"/>
      <c r="D2488" s="2" t="n"/>
      <c r="E2488" s="143" t="n"/>
      <c r="K2488" s="144" t="n"/>
      <c r="L2488" s="172">
        <f>計算!$I$30</f>
        <v/>
      </c>
      <c r="BI2488" s="144" t="n"/>
      <c r="BJ2488" s="2" t="n"/>
      <c r="BK2488" s="2" t="n"/>
      <c r="BL2488" s="2" t="n"/>
      <c r="BM2488" s="2" t="n"/>
      <c r="BN2488" s="2" t="n"/>
      <c r="BO2488" s="2" t="n"/>
      <c r="BP2488" s="143" t="n"/>
      <c r="BV2488" s="144" t="n"/>
      <c r="DU2488" s="144" t="n"/>
      <c r="DV2488" s="7" t="n"/>
      <c r="DW2488" s="2" t="n"/>
      <c r="DX2488" s="2" t="n"/>
      <c r="DY2488" s="2" t="n"/>
      <c r="DZ2488" s="2" t="n"/>
      <c r="EA2488" s="2" t="n"/>
      <c r="EB2488" s="2" t="n"/>
      <c r="EC2488" s="2" t="n"/>
    </row>
    <row r="2489" ht="6.75" customHeight="1" s="118">
      <c r="A2489" s="2" t="n"/>
      <c r="B2489" s="2" t="n"/>
      <c r="C2489" s="2" t="n"/>
      <c r="D2489" s="2" t="n"/>
      <c r="E2489" s="143" t="n"/>
      <c r="K2489" s="144" t="n"/>
      <c r="L2489" s="143" t="n"/>
      <c r="BI2489" s="144" t="n"/>
      <c r="BJ2489" s="2" t="n"/>
      <c r="BK2489" s="2" t="n"/>
      <c r="BL2489" s="2" t="n"/>
      <c r="BM2489" s="2" t="n"/>
      <c r="BN2489" s="2" t="n"/>
      <c r="BO2489" s="2" t="n"/>
      <c r="BP2489" s="143" t="n"/>
      <c r="BV2489" s="144" t="n"/>
      <c r="DU2489" s="144" t="n"/>
      <c r="DV2489" s="7" t="n"/>
      <c r="DW2489" s="2" t="n"/>
      <c r="DX2489" s="2" t="n"/>
      <c r="DY2489" s="2" t="n"/>
      <c r="DZ2489" s="2" t="n"/>
      <c r="EA2489" s="2" t="n"/>
      <c r="EB2489" s="2" t="n"/>
      <c r="EC2489" s="2" t="n"/>
    </row>
    <row r="2490" ht="6.75" customHeight="1" s="118">
      <c r="A2490" s="2" t="n"/>
      <c r="B2490" s="2" t="n"/>
      <c r="C2490" s="2" t="n"/>
      <c r="D2490" s="2" t="n"/>
      <c r="E2490" s="147" t="n"/>
      <c r="F2490" s="148" t="n"/>
      <c r="G2490" s="148" t="n"/>
      <c r="H2490" s="148" t="n"/>
      <c r="I2490" s="148" t="n"/>
      <c r="J2490" s="148" t="n"/>
      <c r="K2490" s="149" t="n"/>
      <c r="L2490" s="147" t="n"/>
      <c r="M2490" s="148" t="n"/>
      <c r="N2490" s="148" t="n"/>
      <c r="O2490" s="148" t="n"/>
      <c r="P2490" s="148" t="n"/>
      <c r="Q2490" s="148" t="n"/>
      <c r="R2490" s="148" t="n"/>
      <c r="S2490" s="148" t="n"/>
      <c r="T2490" s="148" t="n"/>
      <c r="U2490" s="148" t="n"/>
      <c r="V2490" s="148" t="n"/>
      <c r="W2490" s="148" t="n"/>
      <c r="X2490" s="148" t="n"/>
      <c r="Y2490" s="148" t="n"/>
      <c r="Z2490" s="148" t="n"/>
      <c r="AA2490" s="148" t="n"/>
      <c r="AB2490" s="148" t="n"/>
      <c r="AC2490" s="148" t="n"/>
      <c r="AD2490" s="148" t="n"/>
      <c r="AE2490" s="148" t="n"/>
      <c r="AF2490" s="148" t="n"/>
      <c r="AG2490" s="148" t="n"/>
      <c r="AH2490" s="148" t="n"/>
      <c r="AI2490" s="148" t="n"/>
      <c r="AJ2490" s="148" t="n"/>
      <c r="AK2490" s="148" t="n"/>
      <c r="AL2490" s="148" t="n"/>
      <c r="AM2490" s="148" t="n"/>
      <c r="AN2490" s="148" t="n"/>
      <c r="AO2490" s="148" t="n"/>
      <c r="AP2490" s="148" t="n"/>
      <c r="AQ2490" s="148" t="n"/>
      <c r="AR2490" s="148" t="n"/>
      <c r="AS2490" s="148" t="n"/>
      <c r="AT2490" s="148" t="n"/>
      <c r="AU2490" s="148" t="n"/>
      <c r="AV2490" s="148" t="n"/>
      <c r="AW2490" s="148" t="n"/>
      <c r="AX2490" s="148" t="n"/>
      <c r="AY2490" s="148" t="n"/>
      <c r="AZ2490" s="148" t="n"/>
      <c r="BA2490" s="148" t="n"/>
      <c r="BB2490" s="148" t="n"/>
      <c r="BC2490" s="148" t="n"/>
      <c r="BD2490" s="148" t="n"/>
      <c r="BE2490" s="148" t="n"/>
      <c r="BF2490" s="148" t="n"/>
      <c r="BG2490" s="148" t="n"/>
      <c r="BH2490" s="148" t="n"/>
      <c r="BI2490" s="149" t="n"/>
      <c r="BJ2490" s="2" t="n"/>
      <c r="BK2490" s="2" t="n"/>
      <c r="BL2490" s="2" t="n"/>
      <c r="BM2490" s="2" t="n"/>
      <c r="BN2490" s="2" t="n"/>
      <c r="BO2490" s="2" t="n"/>
      <c r="BP2490" s="143" t="n"/>
      <c r="BV2490" s="144" t="n"/>
      <c r="DU2490" s="144" t="n"/>
      <c r="DV2490" s="7" t="n"/>
      <c r="DW2490" s="2" t="n"/>
      <c r="DX2490" s="2" t="n"/>
      <c r="DY2490" s="2" t="n"/>
      <c r="DZ2490" s="2" t="n"/>
      <c r="EA2490" s="2" t="n"/>
      <c r="EB2490" s="2" t="n"/>
      <c r="EC2490" s="2" t="n"/>
    </row>
    <row r="2491" ht="6.75" customHeight="1" s="118">
      <c r="A2491" s="2" t="n"/>
      <c r="B2491" s="2" t="n"/>
      <c r="C2491" s="2" t="n"/>
      <c r="D2491" s="2" t="n"/>
      <c r="E2491" s="161" t="inlineStr">
        <is>
          <t>ふ り が な</t>
        </is>
      </c>
      <c r="F2491" s="140" t="n"/>
      <c r="G2491" s="140" t="n"/>
      <c r="H2491" s="140" t="n"/>
      <c r="I2491" s="140" t="n"/>
      <c r="J2491" s="140" t="n"/>
      <c r="K2491" s="141" t="n"/>
      <c r="L2491" s="162">
        <f>計算!$M$30</f>
        <v/>
      </c>
      <c r="M2491" s="140" t="n"/>
      <c r="N2491" s="140" t="n"/>
      <c r="O2491" s="140" t="n"/>
      <c r="P2491" s="140" t="n"/>
      <c r="Q2491" s="140" t="n"/>
      <c r="R2491" s="140" t="n"/>
      <c r="S2491" s="140" t="n"/>
      <c r="T2491" s="140" t="n"/>
      <c r="U2491" s="140" t="n"/>
      <c r="V2491" s="140" t="n"/>
      <c r="W2491" s="140" t="n"/>
      <c r="X2491" s="140" t="n"/>
      <c r="Y2491" s="140" t="n"/>
      <c r="Z2491" s="140" t="n"/>
      <c r="AA2491" s="140" t="n"/>
      <c r="AB2491" s="140" t="n"/>
      <c r="AC2491" s="140" t="n"/>
      <c r="AD2491" s="140" t="n"/>
      <c r="AE2491" s="140" t="n"/>
      <c r="AF2491" s="140" t="n"/>
      <c r="AG2491" s="140" t="n"/>
      <c r="AH2491" s="140" t="n"/>
      <c r="AI2491" s="140" t="n"/>
      <c r="AJ2491" s="140" t="n"/>
      <c r="AK2491" s="140" t="n"/>
      <c r="AL2491" s="140" t="n"/>
      <c r="AM2491" s="140" t="n"/>
      <c r="AN2491" s="140" t="n"/>
      <c r="AO2491" s="140" t="n"/>
      <c r="AP2491" s="140" t="n"/>
      <c r="AQ2491" s="140" t="n"/>
      <c r="AR2491" s="140" t="n"/>
      <c r="AS2491" s="140" t="n"/>
      <c r="AT2491" s="140" t="n"/>
      <c r="AU2491" s="140" t="n"/>
      <c r="AV2491" s="140" t="n"/>
      <c r="AW2491" s="140" t="n"/>
      <c r="AX2491" s="140" t="n"/>
      <c r="AY2491" s="140" t="n"/>
      <c r="AZ2491" s="140" t="n"/>
      <c r="BA2491" s="140" t="n"/>
      <c r="BB2491" s="140" t="n"/>
      <c r="BC2491" s="140" t="n"/>
      <c r="BD2491" s="140" t="n"/>
      <c r="BE2491" s="140" t="n"/>
      <c r="BF2491" s="140" t="n"/>
      <c r="BG2491" s="140" t="n"/>
      <c r="BH2491" s="140" t="n"/>
      <c r="BI2491" s="141" t="n"/>
      <c r="BJ2491" s="2" t="n"/>
      <c r="BK2491" s="2" t="n"/>
      <c r="BL2491" s="2" t="n"/>
      <c r="BM2491" s="2" t="n"/>
      <c r="BN2491" s="2" t="n"/>
      <c r="BO2491" s="2" t="n"/>
      <c r="BP2491" s="143" t="n"/>
      <c r="BV2491" s="144" t="n"/>
      <c r="DU2491" s="144" t="n"/>
      <c r="DV2491" s="7" t="n"/>
      <c r="DW2491" s="2" t="n"/>
      <c r="DX2491" s="2" t="n"/>
      <c r="DY2491" s="2" t="n"/>
      <c r="DZ2491" s="2" t="n"/>
      <c r="EA2491" s="2" t="n"/>
      <c r="EB2491" s="2" t="n"/>
      <c r="EC2491" s="2" t="n"/>
    </row>
    <row r="2492" ht="6.75" customHeight="1" s="118">
      <c r="A2492" s="2" t="n"/>
      <c r="B2492" s="2" t="n"/>
      <c r="C2492" s="2" t="n"/>
      <c r="D2492" s="2" t="n"/>
      <c r="E2492" s="143" t="n"/>
      <c r="K2492" s="144" t="n"/>
      <c r="BI2492" s="144" t="n"/>
      <c r="BJ2492" s="2" t="n"/>
      <c r="BK2492" s="2" t="n"/>
      <c r="BL2492" s="2" t="n"/>
      <c r="BM2492" s="2" t="n"/>
      <c r="BN2492" s="2" t="n"/>
      <c r="BO2492" s="2" t="n"/>
      <c r="BP2492" s="143" t="n"/>
      <c r="BV2492" s="144" t="n"/>
      <c r="DU2492" s="144" t="n"/>
      <c r="DV2492" s="7" t="n"/>
      <c r="DW2492" s="2" t="n"/>
      <c r="DX2492" s="2" t="n"/>
      <c r="DY2492" s="2" t="n"/>
      <c r="DZ2492" s="2" t="n"/>
      <c r="EA2492" s="2" t="n"/>
      <c r="EB2492" s="2" t="n"/>
      <c r="EC2492" s="2" t="n"/>
    </row>
    <row r="2493" ht="6.75" customHeight="1" s="118">
      <c r="A2493" s="2" t="n"/>
      <c r="B2493" s="2" t="n"/>
      <c r="C2493" s="2" t="n"/>
      <c r="D2493" s="2" t="n"/>
      <c r="E2493" s="163" t="n"/>
      <c r="F2493" s="164" t="n"/>
      <c r="G2493" s="164" t="n"/>
      <c r="H2493" s="164" t="n"/>
      <c r="I2493" s="164" t="n"/>
      <c r="J2493" s="164" t="n"/>
      <c r="K2493" s="165" t="n"/>
      <c r="L2493" s="164" t="n"/>
      <c r="M2493" s="164" t="n"/>
      <c r="N2493" s="164" t="n"/>
      <c r="O2493" s="164" t="n"/>
      <c r="P2493" s="164" t="n"/>
      <c r="Q2493" s="164" t="n"/>
      <c r="R2493" s="164" t="n"/>
      <c r="S2493" s="164" t="n"/>
      <c r="T2493" s="164" t="n"/>
      <c r="U2493" s="164" t="n"/>
      <c r="V2493" s="164" t="n"/>
      <c r="W2493" s="164" t="n"/>
      <c r="X2493" s="164" t="n"/>
      <c r="Y2493" s="164" t="n"/>
      <c r="Z2493" s="164" t="n"/>
      <c r="AA2493" s="164" t="n"/>
      <c r="AB2493" s="164" t="n"/>
      <c r="AC2493" s="164" t="n"/>
      <c r="AD2493" s="164" t="n"/>
      <c r="AE2493" s="164" t="n"/>
      <c r="AF2493" s="164" t="n"/>
      <c r="AG2493" s="164" t="n"/>
      <c r="AH2493" s="164" t="n"/>
      <c r="AI2493" s="164" t="n"/>
      <c r="AJ2493" s="164" t="n"/>
      <c r="AK2493" s="164" t="n"/>
      <c r="AL2493" s="164" t="n"/>
      <c r="AM2493" s="164" t="n"/>
      <c r="AN2493" s="164" t="n"/>
      <c r="AO2493" s="164" t="n"/>
      <c r="AP2493" s="164" t="n"/>
      <c r="AQ2493" s="164" t="n"/>
      <c r="AR2493" s="164" t="n"/>
      <c r="AS2493" s="164" t="n"/>
      <c r="AT2493" s="164" t="n"/>
      <c r="AU2493" s="164" t="n"/>
      <c r="AV2493" s="164" t="n"/>
      <c r="AW2493" s="164" t="n"/>
      <c r="AX2493" s="164" t="n"/>
      <c r="AY2493" s="164" t="n"/>
      <c r="AZ2493" s="164" t="n"/>
      <c r="BA2493" s="164" t="n"/>
      <c r="BB2493" s="164" t="n"/>
      <c r="BC2493" s="164" t="n"/>
      <c r="BD2493" s="164" t="n"/>
      <c r="BE2493" s="164" t="n"/>
      <c r="BF2493" s="164" t="n"/>
      <c r="BG2493" s="164" t="n"/>
      <c r="BH2493" s="164" t="n"/>
      <c r="BI2493" s="165" t="n"/>
      <c r="BJ2493" s="2" t="n"/>
      <c r="BK2493" s="2" t="n"/>
      <c r="BL2493" s="2" t="n"/>
      <c r="BM2493" s="2" t="n"/>
      <c r="BN2493" s="2" t="n"/>
      <c r="BO2493" s="2" t="n"/>
      <c r="BP2493" s="143" t="n"/>
      <c r="BV2493" s="144" t="n"/>
      <c r="DU2493" s="144" t="n"/>
      <c r="DV2493" s="7" t="n"/>
      <c r="DW2493" s="2" t="n"/>
      <c r="DX2493" s="2" t="n"/>
      <c r="DY2493" s="2" t="n"/>
      <c r="DZ2493" s="2" t="n"/>
      <c r="EA2493" s="2" t="n"/>
      <c r="EB2493" s="2" t="n"/>
      <c r="EC2493" s="2" t="n"/>
    </row>
    <row r="2494" ht="6.75" customHeight="1" s="118">
      <c r="A2494" s="2" t="n"/>
      <c r="B2494" s="2" t="n"/>
      <c r="C2494" s="2" t="n"/>
      <c r="D2494" s="2" t="n"/>
      <c r="E2494" s="166" t="inlineStr">
        <is>
          <t>連絡先</t>
        </is>
      </c>
      <c r="F2494" s="167" t="n"/>
      <c r="G2494" s="167" t="n"/>
      <c r="H2494" s="167" t="n"/>
      <c r="I2494" s="167" t="n"/>
      <c r="J2494" s="167" t="n"/>
      <c r="K2494" s="168" t="n"/>
      <c r="L2494" s="107" t="inlineStr">
        <is>
          <t>〒</t>
        </is>
      </c>
      <c r="M2494" s="167" t="n"/>
      <c r="N2494" s="167" t="n"/>
      <c r="O2494" s="167" t="n"/>
      <c r="P2494" s="173">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43" t="n"/>
      <c r="BV2494" s="144" t="n"/>
      <c r="DU2494" s="144" t="n"/>
      <c r="DV2494" s="7" t="n"/>
      <c r="DW2494" s="2" t="n"/>
      <c r="DX2494" s="2" t="n"/>
      <c r="DY2494" s="2" t="n"/>
      <c r="DZ2494" s="2" t="n"/>
      <c r="EA2494" s="2" t="n"/>
      <c r="EB2494" s="2" t="n"/>
      <c r="EC2494" s="2" t="n"/>
    </row>
    <row r="2495" ht="6.75" customHeight="1" s="118">
      <c r="A2495" s="2" t="n"/>
      <c r="B2495" s="2" t="n"/>
      <c r="C2495" s="2" t="n"/>
      <c r="D2495" s="2" t="n"/>
      <c r="E2495" s="143" t="n"/>
      <c r="K2495" s="144" t="n"/>
      <c r="L2495" s="143"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43" t="n"/>
      <c r="BV2495" s="144" t="n"/>
      <c r="DU2495" s="144" t="n"/>
      <c r="DV2495" s="7" t="n"/>
      <c r="DW2495" s="2" t="n"/>
      <c r="DX2495" s="2" t="n"/>
      <c r="DY2495" s="2" t="n"/>
      <c r="DZ2495" s="2" t="n"/>
      <c r="EA2495" s="2" t="n"/>
      <c r="EB2495" s="2" t="n"/>
      <c r="EC2495" s="2" t="n"/>
    </row>
    <row r="2496" ht="6.75" customHeight="1" s="118">
      <c r="A2496" s="2" t="n"/>
      <c r="B2496" s="2" t="n"/>
      <c r="C2496" s="2" t="n"/>
      <c r="D2496" s="2" t="n"/>
      <c r="E2496" s="143" t="n"/>
      <c r="K2496" s="144" t="n"/>
      <c r="L2496" s="143"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43" t="n"/>
      <c r="BV2496" s="144" t="n"/>
      <c r="DU2496" s="144" t="n"/>
      <c r="DV2496" s="7" t="n"/>
      <c r="DW2496" s="2" t="n"/>
      <c r="DX2496" s="2" t="n"/>
      <c r="DY2496" s="2" t="n"/>
      <c r="DZ2496" s="2" t="n"/>
      <c r="EA2496" s="2" t="n"/>
      <c r="EB2496" s="2" t="n"/>
      <c r="EC2496" s="2" t="n"/>
    </row>
    <row r="2497" ht="6.75" customHeight="1" s="118">
      <c r="A2497" s="2" t="n"/>
      <c r="B2497" s="2" t="n"/>
      <c r="C2497" s="2" t="n"/>
      <c r="D2497" s="2" t="n"/>
      <c r="E2497" s="143" t="n"/>
      <c r="K2497" s="144" t="n"/>
      <c r="L2497" s="174">
        <f>計算!$L$30</f>
        <v/>
      </c>
      <c r="BI2497" s="144" t="n"/>
      <c r="BJ2497" s="2" t="n"/>
      <c r="BK2497" s="2" t="n"/>
      <c r="BL2497" s="2" t="n"/>
      <c r="BM2497" s="2" t="n"/>
      <c r="BN2497" s="2" t="n"/>
      <c r="BO2497" s="2" t="n"/>
      <c r="BP2497" s="143" t="n"/>
      <c r="BV2497" s="144" t="n"/>
      <c r="DU2497" s="144" t="n"/>
      <c r="DV2497" s="7" t="n"/>
      <c r="DW2497" s="2" t="n"/>
      <c r="DX2497" s="2" t="n"/>
      <c r="DY2497" s="2" t="n"/>
      <c r="DZ2497" s="2" t="n"/>
      <c r="EA2497" s="2" t="n"/>
      <c r="EB2497" s="2" t="n"/>
      <c r="EC2497" s="2" t="n"/>
    </row>
    <row r="2498" ht="6.75" customHeight="1" s="118">
      <c r="A2498" s="2" t="n"/>
      <c r="B2498" s="2" t="n"/>
      <c r="C2498" s="2" t="n"/>
      <c r="D2498" s="2" t="n"/>
      <c r="E2498" s="147" t="n"/>
      <c r="F2498" s="148" t="n"/>
      <c r="G2498" s="148" t="n"/>
      <c r="H2498" s="148" t="n"/>
      <c r="I2498" s="148" t="n"/>
      <c r="J2498" s="148" t="n"/>
      <c r="K2498" s="149" t="n"/>
      <c r="L2498" s="148" t="n"/>
      <c r="M2498" s="148" t="n"/>
      <c r="N2498" s="148" t="n"/>
      <c r="O2498" s="148" t="n"/>
      <c r="P2498" s="148" t="n"/>
      <c r="Q2498" s="148" t="n"/>
      <c r="R2498" s="148" t="n"/>
      <c r="S2498" s="148" t="n"/>
      <c r="T2498" s="148" t="n"/>
      <c r="U2498" s="148" t="n"/>
      <c r="V2498" s="148" t="n"/>
      <c r="W2498" s="148" t="n"/>
      <c r="X2498" s="148" t="n"/>
      <c r="Y2498" s="148" t="n"/>
      <c r="Z2498" s="148" t="n"/>
      <c r="AA2498" s="148" t="n"/>
      <c r="AB2498" s="148" t="n"/>
      <c r="AC2498" s="148" t="n"/>
      <c r="AD2498" s="148" t="n"/>
      <c r="AE2498" s="148" t="n"/>
      <c r="AF2498" s="148" t="n"/>
      <c r="AG2498" s="148" t="n"/>
      <c r="AH2498" s="148" t="n"/>
      <c r="AI2498" s="148" t="n"/>
      <c r="AJ2498" s="148" t="n"/>
      <c r="AK2498" s="148" t="n"/>
      <c r="AL2498" s="148" t="n"/>
      <c r="AM2498" s="148" t="n"/>
      <c r="AN2498" s="148" t="n"/>
      <c r="AO2498" s="148" t="n"/>
      <c r="AP2498" s="148" t="n"/>
      <c r="AQ2498" s="148" t="n"/>
      <c r="AR2498" s="148" t="n"/>
      <c r="AS2498" s="148" t="n"/>
      <c r="AT2498" s="148" t="n"/>
      <c r="AU2498" s="148" t="n"/>
      <c r="AV2498" s="148" t="n"/>
      <c r="AW2498" s="148" t="n"/>
      <c r="AX2498" s="148" t="n"/>
      <c r="AY2498" s="148" t="n"/>
      <c r="AZ2498" s="148" t="n"/>
      <c r="BA2498" s="148" t="n"/>
      <c r="BB2498" s="148" t="n"/>
      <c r="BC2498" s="148" t="n"/>
      <c r="BD2498" s="148" t="n"/>
      <c r="BE2498" s="148" t="n"/>
      <c r="BF2498" s="148" t="n"/>
      <c r="BG2498" s="148" t="n"/>
      <c r="BH2498" s="148" t="n"/>
      <c r="BI2498" s="149" t="n"/>
      <c r="BJ2498" s="2" t="n"/>
      <c r="BK2498" s="2" t="n"/>
      <c r="BL2498" s="2" t="n"/>
      <c r="BM2498" s="2" t="n"/>
      <c r="BN2498" s="2" t="n"/>
      <c r="BO2498" s="2" t="n"/>
      <c r="BP2498" s="143" t="n"/>
      <c r="BV2498" s="144" t="n"/>
      <c r="DU2498" s="144"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43" t="n"/>
      <c r="BV2499" s="144" t="n"/>
      <c r="DU2499" s="144"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43" t="n"/>
      <c r="BV2500" s="144" t="n"/>
      <c r="DU2500" s="144"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43" t="n"/>
      <c r="BV2501" s="144" t="n"/>
      <c r="DU2501" s="144"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43" t="n"/>
      <c r="BV2502" s="144" t="n"/>
      <c r="DU2502" s="144"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43" t="n"/>
      <c r="BV2503" s="144" t="n"/>
      <c r="DU2503" s="144"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75" t="n"/>
      <c r="BQ2504" s="140" t="n"/>
      <c r="BR2504" s="176" t="n"/>
      <c r="BS2504" s="140" t="n"/>
      <c r="BT2504" s="140" t="n"/>
      <c r="BU2504" s="28" t="n"/>
      <c r="BV2504" s="29" t="n"/>
      <c r="BW2504" s="177">
        <f>計算!$AR$30</f>
        <v/>
      </c>
      <c r="BX2504" s="140" t="n"/>
      <c r="BY2504" s="140" t="n"/>
      <c r="BZ2504" s="140" t="n"/>
      <c r="CA2504" s="140" t="n"/>
      <c r="CB2504" s="140" t="n"/>
      <c r="CC2504" s="140" t="n"/>
      <c r="CD2504" s="140" t="n"/>
      <c r="CE2504" s="140" t="n"/>
      <c r="CF2504" s="140" t="n"/>
      <c r="CG2504" s="140" t="n"/>
      <c r="CH2504" s="140" t="n"/>
      <c r="CI2504" s="140" t="n"/>
      <c r="CJ2504" s="140" t="n"/>
      <c r="CK2504" s="140" t="n"/>
      <c r="CL2504" s="140" t="n"/>
      <c r="CM2504" s="140" t="n"/>
      <c r="CN2504" s="140" t="n"/>
      <c r="CO2504" s="140" t="n"/>
      <c r="CP2504" s="140" t="n"/>
      <c r="CQ2504" s="140" t="n"/>
      <c r="CR2504" s="140" t="n"/>
      <c r="CS2504" s="140" t="n"/>
      <c r="CT2504" s="140" t="n"/>
      <c r="CU2504" s="140" t="n"/>
      <c r="CV2504" s="140" t="n"/>
      <c r="CW2504" s="140" t="n"/>
      <c r="CX2504" s="140" t="n"/>
      <c r="CY2504" s="140" t="n"/>
      <c r="CZ2504" s="140" t="n"/>
      <c r="DA2504" s="140" t="n"/>
      <c r="DB2504" s="140" t="n"/>
      <c r="DC2504" s="140" t="n"/>
      <c r="DD2504" s="140" t="n"/>
      <c r="DE2504" s="140" t="n"/>
      <c r="DF2504" s="140" t="n"/>
      <c r="DG2504" s="140" t="n"/>
      <c r="DH2504" s="140" t="n"/>
      <c r="DI2504" s="140" t="n"/>
      <c r="DJ2504" s="140" t="n"/>
      <c r="DK2504" s="140" t="n"/>
      <c r="DL2504" s="140" t="n"/>
      <c r="DM2504" s="140" t="n"/>
      <c r="DN2504" s="140" t="n"/>
      <c r="DO2504" s="140" t="n"/>
      <c r="DP2504" s="140" t="n"/>
      <c r="DQ2504" s="140" t="n"/>
      <c r="DR2504" s="140" t="n"/>
      <c r="DS2504" s="140" t="n"/>
      <c r="DT2504" s="140" t="n"/>
      <c r="DU2504" s="141"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43" t="n"/>
      <c r="BU2505" s="31" t="n"/>
      <c r="BV2505" s="32" t="n"/>
      <c r="DU2505" s="144"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43" t="n"/>
      <c r="BU2506" s="72" t="n"/>
      <c r="BV2506" s="144" t="n"/>
      <c r="DU2506" s="144"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43" t="n"/>
      <c r="BV2507" s="144" t="n"/>
      <c r="DU2507" s="144"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43" t="n"/>
      <c r="BV2508" s="144" t="n"/>
      <c r="DU2508" s="144"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43" t="n"/>
      <c r="BV2509" s="144" t="n"/>
      <c r="DU2509" s="144" t="n"/>
      <c r="DV2509" s="7" t="n"/>
      <c r="DW2509" s="2" t="n"/>
      <c r="DX2509" s="2" t="n"/>
      <c r="DY2509" s="2" t="n"/>
      <c r="DZ2509" s="2" t="n"/>
      <c r="EA2509" s="2" t="n"/>
      <c r="EB2509" s="2" t="n"/>
      <c r="EC2509" s="2" t="n"/>
    </row>
    <row r="2510" ht="6.75" customHeight="1" s="118">
      <c r="A2510" s="2" t="n"/>
      <c r="B2510" s="2" t="n"/>
      <c r="C2510" s="2" t="n"/>
      <c r="D2510" s="2" t="n"/>
      <c r="E2510" s="178" t="inlineStr">
        <is>
          <t>在籍校</t>
        </is>
      </c>
      <c r="F2510" s="140" t="n"/>
      <c r="G2510" s="140" t="n"/>
      <c r="H2510" s="140" t="n"/>
      <c r="I2510" s="140" t="n"/>
      <c r="J2510" s="140" t="n"/>
      <c r="K2510" s="141"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0" t="n"/>
      <c r="AY2510" s="140" t="n"/>
      <c r="AZ2510" s="140" t="n"/>
      <c r="BA2510" s="140" t="n"/>
      <c r="BB2510" s="140" t="n"/>
      <c r="BC2510" s="140" t="n"/>
      <c r="BD2510" s="140" t="n"/>
      <c r="BE2510" s="140" t="n"/>
      <c r="BF2510" s="140" t="n"/>
      <c r="BG2510" s="140" t="n"/>
      <c r="BH2510" s="140" t="n"/>
      <c r="BI2510" s="141" t="n"/>
      <c r="BJ2510" s="2" t="n"/>
      <c r="BK2510" s="2" t="n"/>
      <c r="BL2510" s="2" t="n"/>
      <c r="BM2510" s="2" t="n"/>
      <c r="BN2510" s="2" t="n"/>
      <c r="BO2510" s="2" t="n"/>
      <c r="BP2510" s="143" t="n"/>
      <c r="BV2510" s="144" t="n"/>
      <c r="DU2510" s="144" t="n"/>
      <c r="DV2510" s="2" t="n"/>
      <c r="DW2510" s="2" t="n"/>
      <c r="DX2510" s="2" t="n"/>
      <c r="DY2510" s="2" t="n"/>
      <c r="DZ2510" s="2" t="n"/>
      <c r="EA2510" s="2" t="n"/>
      <c r="EB2510" s="2" t="n"/>
      <c r="EC2510" s="2" t="n"/>
    </row>
    <row r="2511" ht="6.75" customHeight="1" s="118">
      <c r="A2511" s="2" t="n"/>
      <c r="B2511" s="2" t="n"/>
      <c r="C2511" s="2" t="n"/>
      <c r="D2511" s="2" t="n"/>
      <c r="E2511" s="143" t="n"/>
      <c r="K2511" s="144" t="n"/>
      <c r="L2511" s="36" t="n"/>
      <c r="M2511" s="19" t="n"/>
      <c r="N2511" s="19" t="n"/>
      <c r="O2511" s="19" t="n"/>
      <c r="P2511" s="19" t="n"/>
      <c r="Q2511" s="19" t="n"/>
      <c r="R2511" s="19" t="n"/>
      <c r="S2511" s="19" t="n"/>
      <c r="T2511" s="19" t="n"/>
      <c r="U2511" s="19" t="n"/>
      <c r="V2511" s="19" t="n"/>
      <c r="W2511" s="19" t="n"/>
      <c r="X2511" s="37" t="n"/>
      <c r="Y2511" s="179">
        <f>計算!$N$30</f>
        <v/>
      </c>
      <c r="BI2511" s="144" t="n"/>
      <c r="BJ2511" s="2" t="n"/>
      <c r="BK2511" s="2" t="n"/>
      <c r="BL2511" s="2" t="n"/>
      <c r="BM2511" s="2" t="n"/>
      <c r="BN2511" s="2" t="n"/>
      <c r="BO2511" s="2" t="n"/>
      <c r="BP2511" s="143" t="n"/>
      <c r="BV2511" s="144" t="n"/>
      <c r="DU2511" s="144" t="n"/>
      <c r="DV2511" s="2" t="n"/>
      <c r="DW2511" s="2" t="n"/>
      <c r="DX2511" s="2" t="n"/>
      <c r="DY2511" s="2" t="n"/>
      <c r="DZ2511" s="2" t="n"/>
      <c r="EA2511" s="2" t="n"/>
      <c r="EB2511" s="2" t="n"/>
      <c r="EC2511" s="2" t="n"/>
    </row>
    <row r="2512" ht="6.75" customHeight="1" s="118">
      <c r="A2512" s="2" t="n"/>
      <c r="B2512" s="2" t="n"/>
      <c r="C2512" s="2" t="n"/>
      <c r="D2512" s="2" t="n"/>
      <c r="E2512" s="143" t="n"/>
      <c r="K2512" s="144" t="n"/>
      <c r="L2512" s="36" t="n"/>
      <c r="M2512" s="19" t="n"/>
      <c r="N2512" s="19" t="n"/>
      <c r="O2512" s="19" t="n"/>
      <c r="P2512" s="180">
        <f>IF(計算!$B$30="","",設定!$B$6)&amp;""</f>
        <v/>
      </c>
      <c r="S2512" s="11" t="n"/>
      <c r="T2512" s="11" t="n"/>
      <c r="U2512" s="181">
        <f>IF(計算!$B$30="","",設定!$B$7)&amp;""</f>
        <v/>
      </c>
      <c r="W2512" s="11" t="n"/>
      <c r="X2512" s="12" t="n"/>
      <c r="Y2512" s="143" t="n"/>
      <c r="BI2512" s="144" t="n"/>
      <c r="BJ2512" s="2" t="n"/>
      <c r="BK2512" s="2" t="n"/>
      <c r="BL2512" s="2" t="n"/>
      <c r="BM2512" s="2" t="n"/>
      <c r="BN2512" s="2" t="n"/>
      <c r="BO2512" s="2" t="n"/>
      <c r="BP2512" s="143" t="n"/>
      <c r="BV2512" s="144" t="n"/>
      <c r="DU2512" s="144" t="n"/>
      <c r="DV2512" s="2" t="n"/>
      <c r="DW2512" s="2" t="n"/>
      <c r="DX2512" s="2" t="n"/>
      <c r="DY2512" s="2" t="n"/>
      <c r="DZ2512" s="2" t="n"/>
      <c r="EA2512" s="2" t="n"/>
      <c r="EB2512" s="2" t="n"/>
      <c r="EC2512" s="2" t="n"/>
    </row>
    <row r="2513" ht="6.75" customHeight="1" s="118">
      <c r="A2513" s="2" t="n"/>
      <c r="B2513" s="2" t="n"/>
      <c r="C2513" s="2" t="n"/>
      <c r="D2513" s="2" t="n"/>
      <c r="E2513" s="143" t="n"/>
      <c r="K2513" s="144" t="n"/>
      <c r="L2513" s="92" t="inlineStr">
        <is>
          <t>令和</t>
        </is>
      </c>
      <c r="S2513" s="52" t="inlineStr">
        <is>
          <t>年</t>
        </is>
      </c>
      <c r="W2513" s="53" t="inlineStr">
        <is>
          <t>月</t>
        </is>
      </c>
      <c r="X2513" s="144" t="n"/>
      <c r="Y2513" s="143" t="n"/>
      <c r="BI2513" s="144" t="n"/>
      <c r="BJ2513" s="2" t="n"/>
      <c r="BK2513" s="2" t="n"/>
      <c r="BL2513" s="2" t="n"/>
      <c r="BM2513" s="2" t="n"/>
      <c r="BN2513" s="2" t="n"/>
      <c r="BO2513" s="2" t="n"/>
      <c r="BP2513" s="143" t="n"/>
      <c r="BV2513" s="144" t="n"/>
      <c r="DU2513" s="144" t="n"/>
      <c r="DV2513" s="2" t="n"/>
      <c r="DW2513" s="2" t="n"/>
      <c r="DX2513" s="2" t="n"/>
      <c r="DY2513" s="2" t="n"/>
      <c r="DZ2513" s="2" t="n"/>
      <c r="EA2513" s="2" t="n"/>
      <c r="EB2513" s="2" t="n"/>
      <c r="EC2513" s="2" t="n"/>
    </row>
    <row r="2514" ht="6.75" customHeight="1" s="118">
      <c r="A2514" s="2" t="n"/>
      <c r="B2514" s="2" t="n"/>
      <c r="C2514" s="2" t="n"/>
      <c r="D2514" s="2" t="n"/>
      <c r="E2514" s="143" t="n"/>
      <c r="K2514" s="144" t="n"/>
      <c r="L2514" s="143" t="n"/>
      <c r="X2514" s="144" t="n"/>
      <c r="Y2514" s="143" t="n"/>
      <c r="AW2514" s="75" t="inlineStr">
        <is>
          <t>卒業</t>
        </is>
      </c>
      <c r="BI2514" s="144" t="n"/>
      <c r="BJ2514" s="2" t="n"/>
      <c r="BK2514" s="2" t="n"/>
      <c r="BL2514" s="2" t="n"/>
      <c r="BM2514" s="2" t="n"/>
      <c r="BN2514" s="2" t="n"/>
      <c r="BO2514" s="2" t="n"/>
      <c r="BP2514" s="143" t="n"/>
      <c r="BV2514" s="144" t="n"/>
      <c r="DU2514" s="144" t="n"/>
      <c r="DV2514" s="2" t="n"/>
      <c r="DW2514" s="2" t="n"/>
      <c r="DX2514" s="2" t="n"/>
      <c r="DY2514" s="2" t="n"/>
      <c r="DZ2514" s="2" t="n"/>
      <c r="EA2514" s="2" t="n"/>
      <c r="EB2514" s="2" t="n"/>
      <c r="EC2514" s="2" t="n"/>
    </row>
    <row r="2515" ht="6.75" customHeight="1" s="118">
      <c r="A2515" s="2" t="n"/>
      <c r="B2515" s="2" t="n"/>
      <c r="C2515" s="2" t="n"/>
      <c r="D2515" s="2" t="n"/>
      <c r="E2515" s="143" t="n"/>
      <c r="K2515" s="144" t="n"/>
      <c r="L2515" s="36" t="n"/>
      <c r="M2515" s="19" t="n"/>
      <c r="N2515" s="19" t="n"/>
      <c r="O2515" s="19" t="n"/>
      <c r="P2515" s="19" t="n"/>
      <c r="Q2515" s="19" t="n"/>
      <c r="R2515" s="19" t="n"/>
      <c r="S2515" s="19" t="n"/>
      <c r="T2515" s="19" t="n"/>
      <c r="U2515" s="19" t="n"/>
      <c r="V2515" s="19" t="n"/>
      <c r="W2515" s="19" t="n"/>
      <c r="X2515" s="37" t="n"/>
      <c r="Y2515" s="143" t="n"/>
      <c r="BI2515" s="144" t="n"/>
      <c r="BJ2515" s="2" t="n"/>
      <c r="BK2515" s="2" t="n"/>
      <c r="BL2515" s="2" t="n"/>
      <c r="BM2515" s="2" t="n"/>
      <c r="BN2515" s="2" t="n"/>
      <c r="BO2515" s="2" t="n"/>
      <c r="BP2515" s="143" t="n"/>
      <c r="BV2515" s="144" t="n"/>
      <c r="DU2515" s="144" t="n"/>
      <c r="DV2515" s="2" t="n"/>
      <c r="DW2515" s="2" t="n"/>
      <c r="DX2515" s="2" t="n"/>
      <c r="DY2515" s="2" t="n"/>
      <c r="DZ2515" s="2" t="n"/>
      <c r="EA2515" s="2" t="n"/>
      <c r="EB2515" s="2" t="n"/>
      <c r="EC2515" s="2" t="n"/>
    </row>
    <row r="2516" ht="6.75" customHeight="1" s="118">
      <c r="A2516" s="2" t="n"/>
      <c r="B2516" s="2" t="n"/>
      <c r="C2516" s="2" t="n"/>
      <c r="D2516" s="2" t="n"/>
      <c r="E2516" s="143" t="n"/>
      <c r="K2516" s="144" t="n"/>
      <c r="L2516" s="36" t="n"/>
      <c r="M2516" s="19" t="n"/>
      <c r="N2516" s="19" t="n"/>
      <c r="O2516" s="19" t="n"/>
      <c r="P2516" s="19" t="n"/>
      <c r="Q2516" s="19" t="n"/>
      <c r="R2516" s="19" t="n"/>
      <c r="S2516" s="19" t="n"/>
      <c r="T2516" s="19" t="n"/>
      <c r="U2516" s="19" t="n"/>
      <c r="V2516" s="19" t="n"/>
      <c r="W2516" s="19" t="n"/>
      <c r="X2516" s="37" t="n"/>
      <c r="Y2516" s="143" t="n"/>
      <c r="BI2516" s="144" t="n"/>
      <c r="BJ2516" s="2" t="n"/>
      <c r="BK2516" s="2" t="n"/>
      <c r="BL2516" s="2" t="n"/>
      <c r="BM2516" s="2" t="n"/>
      <c r="BN2516" s="2" t="n"/>
      <c r="BO2516" s="2" t="n"/>
      <c r="BP2516" s="143" t="n"/>
      <c r="BV2516" s="144" t="n"/>
      <c r="DU2516" s="144" t="n"/>
      <c r="DV2516" s="2" t="n"/>
      <c r="DW2516" s="2" t="n"/>
      <c r="DX2516" s="2" t="n"/>
      <c r="DY2516" s="2" t="n"/>
      <c r="DZ2516" s="2" t="n"/>
      <c r="EA2516" s="2" t="n"/>
      <c r="EB2516" s="2" t="n"/>
      <c r="EC2516" s="2" t="n"/>
    </row>
    <row r="2517" ht="6.75" customHeight="1" s="118">
      <c r="A2517" s="2" t="n"/>
      <c r="B2517" s="2" t="n"/>
      <c r="C2517" s="2" t="n"/>
      <c r="D2517" s="2" t="n"/>
      <c r="E2517" s="147" t="n"/>
      <c r="F2517" s="148" t="n"/>
      <c r="G2517" s="148" t="n"/>
      <c r="H2517" s="148" t="n"/>
      <c r="I2517" s="148" t="n"/>
      <c r="J2517" s="148" t="n"/>
      <c r="K2517" s="149"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48" t="n"/>
      <c r="AX2517" s="148" t="n"/>
      <c r="AY2517" s="148" t="n"/>
      <c r="AZ2517" s="148" t="n"/>
      <c r="BA2517" s="148" t="n"/>
      <c r="BB2517" s="148" t="n"/>
      <c r="BC2517" s="148" t="n"/>
      <c r="BD2517" s="148" t="n"/>
      <c r="BE2517" s="148" t="n"/>
      <c r="BF2517" s="148" t="n"/>
      <c r="BG2517" s="148" t="n"/>
      <c r="BH2517" s="148" t="n"/>
      <c r="BI2517" s="149" t="n"/>
      <c r="BJ2517" s="2" t="n"/>
      <c r="BK2517" s="2" t="n"/>
      <c r="BL2517" s="2" t="n"/>
      <c r="BM2517" s="2" t="n"/>
      <c r="BN2517" s="2" t="n"/>
      <c r="BO2517" s="2" t="n"/>
      <c r="BP2517" s="143" t="n"/>
      <c r="BV2517" s="144" t="n"/>
      <c r="DU2517" s="144"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0" t="n"/>
      <c r="U2518" s="17" t="n"/>
      <c r="V2518" s="17" t="n"/>
      <c r="W2518" s="76" t="n"/>
      <c r="X2518" s="140"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43" t="n"/>
      <c r="BV2518" s="144" t="n"/>
      <c r="DU2518" s="144"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43" t="n"/>
      <c r="BV2519" s="144" t="n"/>
      <c r="DU2519" s="144"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43" t="n"/>
      <c r="BV2520" s="144" t="n"/>
      <c r="DU2520" s="144" t="n"/>
      <c r="DV2520" s="2" t="n"/>
      <c r="DW2520" s="2" t="n"/>
      <c r="DX2520" s="2" t="n"/>
      <c r="DY2520" s="2" t="n"/>
      <c r="DZ2520" s="2" t="n"/>
      <c r="EA2520" s="2" t="n"/>
      <c r="EB2520" s="2" t="n"/>
      <c r="EC2520" s="2" t="n"/>
    </row>
    <row r="2521" ht="6.75" customHeight="1" s="118">
      <c r="A2521" s="2" t="n"/>
      <c r="B2521" s="2" t="n"/>
      <c r="C2521" s="2" t="n"/>
      <c r="D2521" s="2" t="n"/>
      <c r="E2521" s="182" t="inlineStr">
        <is>
          <t>職　歴</t>
        </is>
      </c>
      <c r="K2521" s="144" t="n"/>
      <c r="L2521" s="54" t="inlineStr">
        <is>
          <t>平成</t>
        </is>
      </c>
      <c r="M2521" s="140" t="n"/>
      <c r="N2521" s="140" t="n"/>
      <c r="O2521" s="140" t="n"/>
      <c r="P2521" s="19" t="n"/>
      <c r="Q2521" s="19" t="n"/>
      <c r="R2521" s="19" t="n"/>
      <c r="S2521" s="19" t="n"/>
      <c r="T2521" s="19" t="n"/>
      <c r="U2521" s="19" t="n"/>
      <c r="V2521" s="19" t="n"/>
      <c r="W2521" s="19" t="n"/>
      <c r="X2521" s="37" t="n"/>
      <c r="Y2521" s="172">
        <f>計算!$AV$30</f>
        <v/>
      </c>
      <c r="BI2521" s="144" t="n"/>
      <c r="BJ2521" s="2" t="n"/>
      <c r="BK2521" s="2" t="n"/>
      <c r="BL2521" s="2" t="n"/>
      <c r="BM2521" s="2" t="n"/>
      <c r="BN2521" s="2" t="n"/>
      <c r="BO2521" s="2" t="n"/>
      <c r="BP2521" s="143" t="n"/>
      <c r="BV2521" s="144" t="n"/>
      <c r="DU2521" s="144" t="n"/>
      <c r="DV2521" s="2" t="n"/>
      <c r="DW2521" s="2" t="n"/>
      <c r="DX2521" s="2" t="n"/>
      <c r="DY2521" s="2" t="n"/>
      <c r="DZ2521" s="2" t="n"/>
      <c r="EA2521" s="2" t="n"/>
      <c r="EB2521" s="2" t="n"/>
      <c r="EC2521" s="2" t="n"/>
    </row>
    <row r="2522" ht="6.75" customHeight="1" s="118">
      <c r="A2522" s="2" t="n"/>
      <c r="B2522" s="2" t="n"/>
      <c r="C2522" s="2" t="n"/>
      <c r="D2522" s="2" t="n"/>
      <c r="E2522" s="143" t="n"/>
      <c r="K2522" s="144" t="n"/>
      <c r="L2522" s="143" t="n"/>
      <c r="P2522" s="19" t="n"/>
      <c r="Q2522" s="19" t="n"/>
      <c r="R2522" s="19" t="n"/>
      <c r="S2522" s="19" t="n"/>
      <c r="T2522" s="19" t="n"/>
      <c r="U2522" s="19" t="n"/>
      <c r="V2522" s="19" t="n"/>
      <c r="W2522" s="19" t="n"/>
      <c r="X2522" s="37" t="n"/>
      <c r="Y2522" s="143" t="n"/>
      <c r="BI2522" s="144" t="n"/>
      <c r="BJ2522" s="2" t="n"/>
      <c r="BK2522" s="2" t="n"/>
      <c r="BL2522" s="2" t="n"/>
      <c r="BM2522" s="2" t="n"/>
      <c r="BN2522" s="2" t="n"/>
      <c r="BO2522" s="2" t="n"/>
      <c r="BP2522" s="143" t="n"/>
      <c r="BV2522" s="144" t="n"/>
      <c r="DU2522" s="144" t="n"/>
      <c r="DV2522" s="2" t="n"/>
      <c r="DW2522" s="2" t="n"/>
      <c r="DX2522" s="2" t="n"/>
      <c r="DY2522" s="2" t="n"/>
      <c r="DZ2522" s="2" t="n"/>
      <c r="EA2522" s="2" t="n"/>
      <c r="EB2522" s="2" t="n"/>
      <c r="EC2522" s="2" t="n"/>
    </row>
    <row r="2523" ht="6.75" customHeight="1" s="118">
      <c r="A2523" s="2" t="n"/>
      <c r="B2523" s="2" t="n"/>
      <c r="C2523" s="2" t="n"/>
      <c r="D2523" s="2" t="n"/>
      <c r="E2523" s="143" t="n"/>
      <c r="K2523" s="144" t="n"/>
      <c r="L2523" s="143" t="n"/>
      <c r="P2523" s="180">
        <f>計算!$AT$30</f>
        <v/>
      </c>
      <c r="S2523" s="52" t="inlineStr">
        <is>
          <t>年</t>
        </is>
      </c>
      <c r="U2523" s="181">
        <f>計算!$AU$30</f>
        <v/>
      </c>
      <c r="W2523" s="53" t="inlineStr">
        <is>
          <t>月</t>
        </is>
      </c>
      <c r="X2523" s="144" t="n"/>
      <c r="Y2523" s="143" t="n"/>
      <c r="BI2523" s="144" t="n"/>
      <c r="BJ2523" s="2" t="n"/>
      <c r="BK2523" s="2" t="n"/>
      <c r="BL2523" s="2" t="n"/>
      <c r="BM2523" s="2" t="n"/>
      <c r="BN2523" s="2" t="n"/>
      <c r="BO2523" s="2" t="n"/>
      <c r="BP2523" s="143" t="n"/>
      <c r="BV2523" s="144" t="n"/>
      <c r="DU2523" s="144" t="n"/>
      <c r="DV2523" s="2" t="n"/>
      <c r="DW2523" s="2" t="n"/>
      <c r="DX2523" s="2" t="n"/>
      <c r="DY2523" s="2" t="n"/>
      <c r="DZ2523" s="2" t="n"/>
      <c r="EA2523" s="2" t="n"/>
      <c r="EB2523" s="2" t="n"/>
      <c r="EC2523" s="2" t="n"/>
    </row>
    <row r="2524" ht="6.75" customHeight="1" s="118">
      <c r="A2524" s="2" t="n"/>
      <c r="B2524" s="2" t="n"/>
      <c r="C2524" s="2" t="n"/>
      <c r="D2524" s="2" t="n"/>
      <c r="E2524" s="143" t="n"/>
      <c r="K2524" s="144" t="n"/>
      <c r="L2524" s="49" t="inlineStr">
        <is>
          <t>令和</t>
        </is>
      </c>
      <c r="X2524" s="144" t="n"/>
      <c r="Y2524" s="143" t="n"/>
      <c r="BI2524" s="144" t="n"/>
      <c r="BJ2524" s="2" t="n"/>
      <c r="BK2524" s="2" t="n"/>
      <c r="BL2524" s="2" t="n"/>
      <c r="BM2524" s="2" t="n"/>
      <c r="BN2524" s="2" t="n"/>
      <c r="BO2524" s="2" t="n"/>
      <c r="BP2524" s="143" t="n"/>
      <c r="BV2524" s="144" t="n"/>
      <c r="DU2524" s="144" t="n"/>
      <c r="DV2524" s="2" t="n"/>
      <c r="DW2524" s="2" t="n"/>
      <c r="DX2524" s="2" t="n"/>
      <c r="DY2524" s="2" t="n"/>
      <c r="DZ2524" s="2" t="n"/>
      <c r="EA2524" s="2" t="n"/>
      <c r="EB2524" s="2" t="n"/>
      <c r="EC2524" s="2" t="n"/>
    </row>
    <row r="2525" ht="6.75" customHeight="1" s="118">
      <c r="A2525" s="2" t="n"/>
      <c r="B2525" s="2" t="n"/>
      <c r="C2525" s="2" t="n"/>
      <c r="D2525" s="2" t="n"/>
      <c r="E2525" s="143" t="n"/>
      <c r="K2525" s="144" t="n"/>
      <c r="L2525" s="143" t="n"/>
      <c r="P2525" s="19" t="n"/>
      <c r="Q2525" s="19" t="n"/>
      <c r="R2525" s="19" t="n"/>
      <c r="S2525" s="19" t="n"/>
      <c r="T2525" s="19" t="n"/>
      <c r="U2525" s="19" t="n"/>
      <c r="V2525" s="19" t="n"/>
      <c r="W2525" s="19" t="n"/>
      <c r="X2525" s="37" t="n"/>
      <c r="Y2525" s="143" t="n"/>
      <c r="BI2525" s="144" t="n"/>
      <c r="BJ2525" s="2" t="n"/>
      <c r="BK2525" s="2" t="n"/>
      <c r="BL2525" s="2" t="n"/>
      <c r="BM2525" s="2" t="n"/>
      <c r="BN2525" s="2" t="n"/>
      <c r="BO2525" s="2" t="n"/>
      <c r="BP2525" s="143" t="n"/>
      <c r="BV2525" s="144" t="n"/>
      <c r="DU2525" s="144" t="n"/>
      <c r="DV2525" s="2" t="n"/>
      <c r="DW2525" s="2" t="n"/>
      <c r="DX2525" s="2" t="n"/>
      <c r="DY2525" s="2" t="n"/>
      <c r="DZ2525" s="2" t="n"/>
      <c r="EA2525" s="2" t="n"/>
      <c r="EB2525" s="2" t="n"/>
      <c r="EC2525" s="2" t="n"/>
    </row>
    <row r="2526" ht="5.25" customHeight="1" s="118">
      <c r="A2526" s="2" t="n"/>
      <c r="B2526" s="2" t="n"/>
      <c r="C2526" s="2" t="n"/>
      <c r="D2526" s="2" t="n"/>
      <c r="E2526" s="143" t="n"/>
      <c r="K2526" s="144" t="n"/>
      <c r="L2526" s="147" t="n"/>
      <c r="M2526" s="148" t="n"/>
      <c r="N2526" s="148" t="n"/>
      <c r="O2526" s="148" t="n"/>
      <c r="P2526" s="20" t="n"/>
      <c r="Q2526" s="20" t="n"/>
      <c r="R2526" s="20" t="n"/>
      <c r="S2526" s="20" t="n"/>
      <c r="T2526" s="20" t="n"/>
      <c r="U2526" s="20" t="n"/>
      <c r="V2526" s="20" t="n"/>
      <c r="W2526" s="20" t="n"/>
      <c r="X2526" s="39" t="n"/>
      <c r="Y2526" s="147" t="n"/>
      <c r="Z2526" s="148" t="n"/>
      <c r="AA2526" s="148" t="n"/>
      <c r="AB2526" s="148" t="n"/>
      <c r="AC2526" s="148" t="n"/>
      <c r="AD2526" s="148" t="n"/>
      <c r="AE2526" s="148" t="n"/>
      <c r="AF2526" s="148" t="n"/>
      <c r="AG2526" s="148" t="n"/>
      <c r="AH2526" s="148" t="n"/>
      <c r="AI2526" s="148" t="n"/>
      <c r="AJ2526" s="148" t="n"/>
      <c r="AK2526" s="148" t="n"/>
      <c r="AL2526" s="148" t="n"/>
      <c r="AM2526" s="148" t="n"/>
      <c r="AN2526" s="148" t="n"/>
      <c r="AO2526" s="148" t="n"/>
      <c r="AP2526" s="148" t="n"/>
      <c r="AQ2526" s="148" t="n"/>
      <c r="AR2526" s="148" t="n"/>
      <c r="AS2526" s="148" t="n"/>
      <c r="AT2526" s="148" t="n"/>
      <c r="AU2526" s="148" t="n"/>
      <c r="AV2526" s="148" t="n"/>
      <c r="AW2526" s="148" t="n"/>
      <c r="AX2526" s="148" t="n"/>
      <c r="AY2526" s="148" t="n"/>
      <c r="AZ2526" s="148" t="n"/>
      <c r="BA2526" s="148" t="n"/>
      <c r="BB2526" s="148" t="n"/>
      <c r="BC2526" s="148" t="n"/>
      <c r="BD2526" s="148" t="n"/>
      <c r="BE2526" s="148" t="n"/>
      <c r="BF2526" s="148" t="n"/>
      <c r="BG2526" s="148" t="n"/>
      <c r="BH2526" s="148" t="n"/>
      <c r="BI2526" s="149" t="n"/>
      <c r="BJ2526" s="2" t="n"/>
      <c r="BK2526" s="2" t="n"/>
      <c r="BL2526" s="2" t="n"/>
      <c r="BM2526" s="2" t="n"/>
      <c r="BN2526" s="2" t="n"/>
      <c r="BO2526" s="2" t="n"/>
      <c r="BP2526" s="143" t="n"/>
      <c r="BV2526" s="144" t="n"/>
      <c r="DU2526" s="144" t="n"/>
      <c r="DV2526" s="2" t="n"/>
      <c r="DW2526" s="2" t="n"/>
      <c r="DX2526" s="2" t="n"/>
      <c r="DY2526" s="2" t="n"/>
      <c r="DZ2526" s="2" t="n"/>
      <c r="EA2526" s="2" t="n"/>
      <c r="EB2526" s="2" t="n"/>
      <c r="EC2526" s="2" t="n"/>
    </row>
    <row r="2527" ht="6.75" customHeight="1" s="118">
      <c r="A2527" s="2" t="n"/>
      <c r="B2527" s="2" t="n"/>
      <c r="C2527" s="2" t="n"/>
      <c r="D2527" s="2" t="n"/>
      <c r="E2527" s="143" t="n"/>
      <c r="K2527" s="144" t="n"/>
      <c r="L2527" s="54" t="inlineStr">
        <is>
          <t>平成</t>
        </is>
      </c>
      <c r="M2527" s="140" t="n"/>
      <c r="N2527" s="140" t="n"/>
      <c r="O2527" s="140" t="n"/>
      <c r="P2527" s="18" t="n"/>
      <c r="Q2527" s="18" t="n"/>
      <c r="R2527" s="18" t="n"/>
      <c r="S2527" s="18" t="n"/>
      <c r="T2527" s="18" t="n"/>
      <c r="U2527" s="18" t="n"/>
      <c r="V2527" s="18" t="n"/>
      <c r="W2527" s="18" t="n"/>
      <c r="X2527" s="35" t="n"/>
      <c r="Y2527" s="172">
        <f>計算!$AY$30</f>
        <v/>
      </c>
      <c r="BI2527" s="144" t="n"/>
      <c r="BJ2527" s="2" t="n"/>
      <c r="BK2527" s="2" t="n"/>
      <c r="BL2527" s="2" t="n"/>
      <c r="BM2527" s="2" t="n"/>
      <c r="BN2527" s="2" t="n"/>
      <c r="BO2527" s="2" t="n"/>
      <c r="BP2527" s="143" t="n"/>
      <c r="BV2527" s="144" t="n"/>
      <c r="DU2527" s="144" t="n"/>
      <c r="DV2527" s="2" t="n"/>
      <c r="DW2527" s="2" t="n"/>
      <c r="DX2527" s="2" t="n"/>
      <c r="DY2527" s="2" t="n"/>
      <c r="DZ2527" s="2" t="n"/>
      <c r="EA2527" s="2" t="n"/>
      <c r="EB2527" s="2" t="n"/>
      <c r="EC2527" s="2" t="n"/>
    </row>
    <row r="2528" ht="6.75" customHeight="1" s="118">
      <c r="A2528" s="2" t="n"/>
      <c r="B2528" s="2" t="n"/>
      <c r="C2528" s="2" t="n"/>
      <c r="D2528" s="2" t="n"/>
      <c r="E2528" s="143" t="n"/>
      <c r="K2528" s="144" t="n"/>
      <c r="L2528" s="143" t="n"/>
      <c r="P2528" s="19" t="n"/>
      <c r="Q2528" s="19" t="n"/>
      <c r="R2528" s="19" t="n"/>
      <c r="S2528" s="19" t="n"/>
      <c r="T2528" s="19" t="n"/>
      <c r="U2528" s="19" t="n"/>
      <c r="V2528" s="19" t="n"/>
      <c r="W2528" s="19" t="n"/>
      <c r="X2528" s="37" t="n"/>
      <c r="Y2528" s="143" t="n"/>
      <c r="BI2528" s="144" t="n"/>
      <c r="BJ2528" s="2" t="n"/>
      <c r="BK2528" s="2" t="n"/>
      <c r="BL2528" s="2" t="n"/>
      <c r="BM2528" s="2" t="n"/>
      <c r="BN2528" s="2" t="n"/>
      <c r="BO2528" s="2" t="n"/>
      <c r="BP2528" s="143" t="n"/>
      <c r="BV2528" s="144" t="n"/>
      <c r="DU2528" s="144" t="n"/>
      <c r="DV2528" s="2" t="n"/>
      <c r="DW2528" s="2" t="n"/>
      <c r="DX2528" s="2" t="n"/>
      <c r="DY2528" s="2" t="n"/>
      <c r="DZ2528" s="2" t="n"/>
      <c r="EA2528" s="2" t="n"/>
      <c r="EB2528" s="2" t="n"/>
      <c r="EC2528" s="2" t="n"/>
    </row>
    <row r="2529" ht="6.75" customHeight="1" s="118">
      <c r="A2529" s="2" t="n"/>
      <c r="B2529" s="2" t="n"/>
      <c r="C2529" s="2" t="n"/>
      <c r="D2529" s="2" t="n"/>
      <c r="E2529" s="143" t="n"/>
      <c r="K2529" s="144" t="n"/>
      <c r="L2529" s="143" t="n"/>
      <c r="P2529" s="180">
        <f>計算!$AW$30</f>
        <v/>
      </c>
      <c r="S2529" s="52" t="inlineStr">
        <is>
          <t>年</t>
        </is>
      </c>
      <c r="U2529" s="181">
        <f>計算!$AX$30</f>
        <v/>
      </c>
      <c r="W2529" s="53" t="inlineStr">
        <is>
          <t>月</t>
        </is>
      </c>
      <c r="X2529" s="144" t="n"/>
      <c r="Y2529" s="143" t="n"/>
      <c r="BI2529" s="144" t="n"/>
      <c r="BJ2529" s="2" t="n"/>
      <c r="BK2529" s="2" t="n"/>
      <c r="BL2529" s="2" t="n"/>
      <c r="BM2529" s="2" t="n"/>
      <c r="BN2529" s="2" t="n"/>
      <c r="BO2529" s="2" t="n"/>
      <c r="BP2529" s="143" t="n"/>
      <c r="BV2529" s="144" t="n"/>
      <c r="DU2529" s="144" t="n"/>
      <c r="DV2529" s="2" t="n"/>
      <c r="DW2529" s="2" t="n"/>
      <c r="DX2529" s="2" t="n"/>
      <c r="DY2529" s="2" t="n"/>
      <c r="DZ2529" s="2" t="n"/>
      <c r="EA2529" s="2" t="n"/>
      <c r="EB2529" s="2" t="n"/>
      <c r="EC2529" s="2" t="n"/>
    </row>
    <row r="2530" ht="6.75" customHeight="1" s="118">
      <c r="A2530" s="2" t="n"/>
      <c r="B2530" s="2" t="n"/>
      <c r="C2530" s="2" t="n"/>
      <c r="D2530" s="2" t="n"/>
      <c r="E2530" s="143" t="n"/>
      <c r="K2530" s="144" t="n"/>
      <c r="L2530" s="49" t="inlineStr">
        <is>
          <t>令和</t>
        </is>
      </c>
      <c r="X2530" s="144" t="n"/>
      <c r="Y2530" s="143" t="n"/>
      <c r="BI2530" s="144" t="n"/>
      <c r="BJ2530" s="2" t="n"/>
      <c r="BK2530" s="2" t="n"/>
      <c r="BL2530" s="2" t="n"/>
      <c r="BM2530" s="2" t="n"/>
      <c r="BN2530" s="2" t="n"/>
      <c r="BO2530" s="2" t="n"/>
      <c r="BP2530" s="143" t="n"/>
      <c r="BV2530" s="144" t="n"/>
      <c r="DU2530" s="144" t="n"/>
      <c r="DV2530" s="2" t="n"/>
      <c r="DW2530" s="2" t="n"/>
      <c r="DX2530" s="2" t="n"/>
      <c r="DY2530" s="2" t="n"/>
      <c r="DZ2530" s="2" t="n"/>
      <c r="EA2530" s="2" t="n"/>
      <c r="EB2530" s="2" t="n"/>
      <c r="EC2530" s="2" t="n"/>
    </row>
    <row r="2531" ht="6.75" customHeight="1" s="118">
      <c r="A2531" s="2" t="n"/>
      <c r="B2531" s="2" t="n"/>
      <c r="C2531" s="2" t="n"/>
      <c r="D2531" s="2" t="n"/>
      <c r="E2531" s="143" t="n"/>
      <c r="K2531" s="144" t="n"/>
      <c r="L2531" s="143" t="n"/>
      <c r="P2531" s="19" t="n"/>
      <c r="Q2531" s="19" t="n"/>
      <c r="R2531" s="19" t="n"/>
      <c r="S2531" s="19" t="n"/>
      <c r="T2531" s="19" t="n"/>
      <c r="U2531" s="19" t="n"/>
      <c r="V2531" s="19" t="n"/>
      <c r="W2531" s="19" t="n"/>
      <c r="X2531" s="37" t="n"/>
      <c r="Y2531" s="143" t="n"/>
      <c r="BI2531" s="144" t="n"/>
      <c r="BJ2531" s="2" t="n"/>
      <c r="BK2531" s="2" t="n"/>
      <c r="BL2531" s="2" t="n"/>
      <c r="BM2531" s="2" t="n"/>
      <c r="BN2531" s="2" t="n"/>
      <c r="BO2531" s="2" t="n"/>
      <c r="BP2531" s="143" t="n"/>
      <c r="BU2531" s="43" t="n"/>
      <c r="BV2531" s="44" t="n"/>
      <c r="DU2531" s="144" t="n"/>
      <c r="DV2531" s="2" t="n"/>
      <c r="DW2531" s="2" t="n"/>
      <c r="DX2531" s="2" t="n"/>
      <c r="DY2531" s="2" t="n"/>
      <c r="DZ2531" s="2" t="n"/>
      <c r="EA2531" s="2" t="n"/>
      <c r="EB2531" s="2" t="n"/>
      <c r="EC2531" s="2" t="n"/>
    </row>
    <row r="2532" ht="4.5" customHeight="1" s="118">
      <c r="A2532" s="2" t="n"/>
      <c r="B2532" s="2" t="n"/>
      <c r="C2532" s="2" t="n"/>
      <c r="D2532" s="2" t="n"/>
      <c r="E2532" s="143" t="n"/>
      <c r="K2532" s="144" t="n"/>
      <c r="L2532" s="147" t="n"/>
      <c r="M2532" s="148" t="n"/>
      <c r="N2532" s="148" t="n"/>
      <c r="O2532" s="148" t="n"/>
      <c r="P2532" s="20" t="n"/>
      <c r="Q2532" s="20" t="n"/>
      <c r="R2532" s="20" t="n"/>
      <c r="S2532" s="20" t="n"/>
      <c r="T2532" s="20" t="n"/>
      <c r="U2532" s="20" t="n"/>
      <c r="V2532" s="20" t="n"/>
      <c r="W2532" s="20" t="n"/>
      <c r="X2532" s="39" t="n"/>
      <c r="Y2532" s="147" t="n"/>
      <c r="Z2532" s="148" t="n"/>
      <c r="AA2532" s="148" t="n"/>
      <c r="AB2532" s="148" t="n"/>
      <c r="AC2532" s="148" t="n"/>
      <c r="AD2532" s="148" t="n"/>
      <c r="AE2532" s="148" t="n"/>
      <c r="AF2532" s="148" t="n"/>
      <c r="AG2532" s="148" t="n"/>
      <c r="AH2532" s="148" t="n"/>
      <c r="AI2532" s="148" t="n"/>
      <c r="AJ2532" s="148" t="n"/>
      <c r="AK2532" s="148" t="n"/>
      <c r="AL2532" s="148" t="n"/>
      <c r="AM2532" s="148" t="n"/>
      <c r="AN2532" s="148" t="n"/>
      <c r="AO2532" s="148" t="n"/>
      <c r="AP2532" s="148" t="n"/>
      <c r="AQ2532" s="148" t="n"/>
      <c r="AR2532" s="148" t="n"/>
      <c r="AS2532" s="148" t="n"/>
      <c r="AT2532" s="148" t="n"/>
      <c r="AU2532" s="148" t="n"/>
      <c r="AV2532" s="148" t="n"/>
      <c r="AW2532" s="148" t="n"/>
      <c r="AX2532" s="148" t="n"/>
      <c r="AY2532" s="148" t="n"/>
      <c r="AZ2532" s="148" t="n"/>
      <c r="BA2532" s="148" t="n"/>
      <c r="BB2532" s="148" t="n"/>
      <c r="BC2532" s="148" t="n"/>
      <c r="BD2532" s="148" t="n"/>
      <c r="BE2532" s="148" t="n"/>
      <c r="BF2532" s="148" t="n"/>
      <c r="BG2532" s="148" t="n"/>
      <c r="BH2532" s="148" t="n"/>
      <c r="BI2532" s="149" t="n"/>
      <c r="BJ2532" s="2" t="n"/>
      <c r="BK2532" s="2" t="n"/>
      <c r="BL2532" s="2" t="n"/>
      <c r="BM2532" s="2" t="n"/>
      <c r="BN2532" s="2" t="n"/>
      <c r="BO2532" s="2" t="n"/>
      <c r="BP2532" s="147" t="n"/>
      <c r="BQ2532" s="148" t="n"/>
      <c r="BR2532" s="148" t="n"/>
      <c r="BS2532" s="148" t="n"/>
      <c r="BT2532" s="148" t="n"/>
      <c r="BU2532" s="42" t="n"/>
      <c r="BV2532" s="45" t="n"/>
      <c r="BW2532" s="148" t="n"/>
      <c r="BX2532" s="148" t="n"/>
      <c r="BY2532" s="148" t="n"/>
      <c r="BZ2532" s="148" t="n"/>
      <c r="CA2532" s="148" t="n"/>
      <c r="CB2532" s="148" t="n"/>
      <c r="CC2532" s="148" t="n"/>
      <c r="CD2532" s="148" t="n"/>
      <c r="CE2532" s="148" t="n"/>
      <c r="CF2532" s="148" t="n"/>
      <c r="CG2532" s="148" t="n"/>
      <c r="CH2532" s="148" t="n"/>
      <c r="CI2532" s="148" t="n"/>
      <c r="CJ2532" s="148" t="n"/>
      <c r="CK2532" s="148" t="n"/>
      <c r="CL2532" s="148" t="n"/>
      <c r="CM2532" s="148" t="n"/>
      <c r="CN2532" s="148" t="n"/>
      <c r="CO2532" s="148" t="n"/>
      <c r="CP2532" s="148" t="n"/>
      <c r="CQ2532" s="148" t="n"/>
      <c r="CR2532" s="148" t="n"/>
      <c r="CS2532" s="148" t="n"/>
      <c r="CT2532" s="148" t="n"/>
      <c r="CU2532" s="148" t="n"/>
      <c r="CV2532" s="148" t="n"/>
      <c r="CW2532" s="148" t="n"/>
      <c r="CX2532" s="148" t="n"/>
      <c r="CY2532" s="148" t="n"/>
      <c r="CZ2532" s="148" t="n"/>
      <c r="DA2532" s="148" t="n"/>
      <c r="DB2532" s="148" t="n"/>
      <c r="DC2532" s="148" t="n"/>
      <c r="DD2532" s="148" t="n"/>
      <c r="DE2532" s="148" t="n"/>
      <c r="DF2532" s="148" t="n"/>
      <c r="DG2532" s="148" t="n"/>
      <c r="DH2532" s="148" t="n"/>
      <c r="DI2532" s="148" t="n"/>
      <c r="DJ2532" s="148" t="n"/>
      <c r="DK2532" s="148" t="n"/>
      <c r="DL2532" s="148" t="n"/>
      <c r="DM2532" s="148" t="n"/>
      <c r="DN2532" s="148" t="n"/>
      <c r="DO2532" s="148" t="n"/>
      <c r="DP2532" s="148" t="n"/>
      <c r="DQ2532" s="148" t="n"/>
      <c r="DR2532" s="148" t="n"/>
      <c r="DS2532" s="148" t="n"/>
      <c r="DT2532" s="148" t="n"/>
      <c r="DU2532" s="149" t="n"/>
      <c r="DV2532" s="2" t="n"/>
      <c r="DW2532" s="2" t="n"/>
      <c r="DX2532" s="2" t="n"/>
      <c r="DY2532" s="2" t="n"/>
      <c r="DZ2532" s="2" t="n"/>
      <c r="EA2532" s="2" t="n"/>
      <c r="EB2532" s="2" t="n"/>
      <c r="EC2532" s="2" t="n"/>
    </row>
    <row r="2533" ht="6.75" customHeight="1" s="118">
      <c r="A2533" s="2" t="n"/>
      <c r="B2533" s="2" t="n"/>
      <c r="C2533" s="2" t="n"/>
      <c r="D2533" s="2" t="n"/>
      <c r="E2533" s="143" t="n"/>
      <c r="K2533" s="144" t="n"/>
      <c r="L2533" s="54" t="inlineStr">
        <is>
          <t>平成</t>
        </is>
      </c>
      <c r="M2533" s="140" t="n"/>
      <c r="N2533" s="140" t="n"/>
      <c r="O2533" s="140"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39" t="inlineStr">
        <is>
          <t>備　考</t>
        </is>
      </c>
      <c r="BQ2533" s="140" t="n"/>
      <c r="BR2533" s="140" t="n"/>
      <c r="BS2533" s="140" t="n"/>
      <c r="BT2533" s="140" t="n"/>
      <c r="BU2533" s="140" t="n"/>
      <c r="BV2533" s="141" t="n"/>
      <c r="BW2533" s="177">
        <f>計算!$AS$30</f>
        <v/>
      </c>
      <c r="BX2533" s="140" t="n"/>
      <c r="BY2533" s="140" t="n"/>
      <c r="BZ2533" s="140" t="n"/>
      <c r="CA2533" s="140" t="n"/>
      <c r="CB2533" s="140" t="n"/>
      <c r="CC2533" s="140" t="n"/>
      <c r="CD2533" s="140" t="n"/>
      <c r="CE2533" s="140" t="n"/>
      <c r="CF2533" s="140" t="n"/>
      <c r="CG2533" s="140" t="n"/>
      <c r="CH2533" s="140" t="n"/>
      <c r="CI2533" s="140" t="n"/>
      <c r="CJ2533" s="140" t="n"/>
      <c r="CK2533" s="140" t="n"/>
      <c r="CL2533" s="140" t="n"/>
      <c r="CM2533" s="140" t="n"/>
      <c r="CN2533" s="140" t="n"/>
      <c r="CO2533" s="140" t="n"/>
      <c r="CP2533" s="140" t="n"/>
      <c r="CQ2533" s="140" t="n"/>
      <c r="CR2533" s="140" t="n"/>
      <c r="CS2533" s="140" t="n"/>
      <c r="CT2533" s="140" t="n"/>
      <c r="CU2533" s="140" t="n"/>
      <c r="CV2533" s="140" t="n"/>
      <c r="CW2533" s="140" t="n"/>
      <c r="CX2533" s="140" t="n"/>
      <c r="CY2533" s="140" t="n"/>
      <c r="CZ2533" s="140" t="n"/>
      <c r="DA2533" s="140" t="n"/>
      <c r="DB2533" s="140" t="n"/>
      <c r="DC2533" s="140" t="n"/>
      <c r="DD2533" s="140" t="n"/>
      <c r="DE2533" s="140" t="n"/>
      <c r="DF2533" s="140" t="n"/>
      <c r="DG2533" s="140" t="n"/>
      <c r="DH2533" s="140" t="n"/>
      <c r="DI2533" s="140" t="n"/>
      <c r="DJ2533" s="140" t="n"/>
      <c r="DK2533" s="140" t="n"/>
      <c r="DL2533" s="140" t="n"/>
      <c r="DM2533" s="140" t="n"/>
      <c r="DN2533" s="140" t="n"/>
      <c r="DO2533" s="140" t="n"/>
      <c r="DP2533" s="140" t="n"/>
      <c r="DQ2533" s="140" t="n"/>
      <c r="DR2533" s="140" t="n"/>
      <c r="DS2533" s="140" t="n"/>
      <c r="DT2533" s="140" t="n"/>
      <c r="DU2533" s="141" t="n"/>
      <c r="DV2533" s="2" t="n"/>
      <c r="DW2533" s="2" t="n"/>
      <c r="DX2533" s="2" t="n"/>
      <c r="DY2533" s="2" t="n"/>
      <c r="DZ2533" s="2" t="n"/>
      <c r="EA2533" s="2" t="n"/>
      <c r="EB2533" s="2" t="n"/>
      <c r="EC2533" s="2" t="n"/>
    </row>
    <row r="2534" ht="6.75" customHeight="1" s="118">
      <c r="A2534" s="2" t="n"/>
      <c r="B2534" s="2" t="n"/>
      <c r="C2534" s="2" t="n"/>
      <c r="D2534" s="2" t="n"/>
      <c r="E2534" s="143" t="n"/>
      <c r="K2534" s="144" t="n"/>
      <c r="L2534" s="143"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43" t="n"/>
      <c r="BV2534" s="144" t="n"/>
      <c r="DU2534" s="144" t="n"/>
      <c r="DV2534" s="2" t="n"/>
      <c r="DW2534" s="2" t="n"/>
      <c r="DX2534" s="2" t="n"/>
      <c r="DY2534" s="2" t="n"/>
      <c r="DZ2534" s="2" t="n"/>
      <c r="EA2534" s="2" t="n"/>
      <c r="EB2534" s="2" t="n"/>
      <c r="EC2534" s="2" t="n"/>
    </row>
    <row r="2535" ht="6.75" customHeight="1" s="118">
      <c r="A2535" s="2" t="n"/>
      <c r="B2535" s="2" t="n"/>
      <c r="C2535" s="2" t="n"/>
      <c r="D2535" s="2" t="n"/>
      <c r="E2535" s="143" t="n"/>
      <c r="K2535" s="144" t="n"/>
      <c r="L2535" s="143" t="n"/>
      <c r="P2535" s="19" t="n"/>
      <c r="Q2535" s="19" t="n"/>
      <c r="R2535" s="19" t="n"/>
      <c r="S2535" s="52" t="inlineStr">
        <is>
          <t>年</t>
        </is>
      </c>
      <c r="U2535" s="11" t="n"/>
      <c r="V2535" s="11" t="n"/>
      <c r="W2535" s="53" t="inlineStr">
        <is>
          <t>月</t>
        </is>
      </c>
      <c r="X2535" s="144"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43" t="n"/>
      <c r="BV2535" s="144" t="n"/>
      <c r="DU2535" s="144" t="n"/>
      <c r="DV2535" s="2" t="n"/>
      <c r="DW2535" s="2" t="n"/>
      <c r="DX2535" s="2" t="n"/>
      <c r="DY2535" s="2" t="n"/>
      <c r="DZ2535" s="2" t="n"/>
      <c r="EA2535" s="2" t="n"/>
      <c r="EB2535" s="2" t="n"/>
      <c r="EC2535" s="2" t="n"/>
    </row>
    <row r="2536" ht="6.75" customHeight="1" s="118">
      <c r="A2536" s="2" t="n"/>
      <c r="B2536" s="2" t="n"/>
      <c r="C2536" s="2" t="n"/>
      <c r="D2536" s="2" t="n"/>
      <c r="E2536" s="143" t="n"/>
      <c r="K2536" s="144" t="n"/>
      <c r="L2536" s="49" t="inlineStr">
        <is>
          <t>令和</t>
        </is>
      </c>
      <c r="P2536" s="19" t="n"/>
      <c r="Q2536" s="19" t="n"/>
      <c r="R2536" s="19" t="n"/>
      <c r="U2536" s="11" t="n"/>
      <c r="V2536" s="11" t="n"/>
      <c r="X2536" s="144"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43" t="n"/>
      <c r="BV2536" s="144" t="n"/>
      <c r="DU2536" s="144" t="n"/>
      <c r="DV2536" s="2" t="n"/>
      <c r="DW2536" s="2" t="n"/>
      <c r="DX2536" s="2" t="n"/>
      <c r="DY2536" s="2" t="n"/>
      <c r="DZ2536" s="2" t="n"/>
      <c r="EA2536" s="2" t="n"/>
      <c r="EB2536" s="2" t="n"/>
      <c r="EC2536" s="2" t="n"/>
    </row>
    <row r="2537" ht="6.75" customHeight="1" s="118">
      <c r="A2537" s="2" t="n"/>
      <c r="B2537" s="2" t="n"/>
      <c r="C2537" s="2" t="n"/>
      <c r="D2537" s="2" t="n"/>
      <c r="E2537" s="143" t="n"/>
      <c r="K2537" s="144" t="n"/>
      <c r="L2537" s="143"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43" t="n"/>
      <c r="BV2537" s="144" t="n"/>
      <c r="DU2537" s="144" t="n"/>
      <c r="DV2537" s="2" t="n"/>
      <c r="DW2537" s="2" t="n"/>
      <c r="DX2537" s="2" t="n"/>
      <c r="DY2537" s="2" t="n"/>
      <c r="DZ2537" s="2" t="n"/>
      <c r="EA2537" s="2" t="n"/>
      <c r="EB2537" s="2" t="n"/>
      <c r="EC2537" s="2" t="n"/>
    </row>
    <row r="2538" ht="3.75" customHeight="1" s="118">
      <c r="A2538" s="2" t="n"/>
      <c r="B2538" s="2" t="n"/>
      <c r="C2538" s="2" t="n"/>
      <c r="D2538" s="2" t="n"/>
      <c r="E2538" s="143" t="n"/>
      <c r="K2538" s="144" t="n"/>
      <c r="L2538" s="147" t="n"/>
      <c r="M2538" s="148" t="n"/>
      <c r="N2538" s="148" t="n"/>
      <c r="O2538" s="148"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43" t="n"/>
      <c r="BV2538" s="144" t="n"/>
      <c r="DU2538" s="144" t="n"/>
      <c r="DV2538" s="2" t="n"/>
      <c r="DW2538" s="2" t="n"/>
      <c r="DX2538" s="2" t="n"/>
      <c r="DY2538" s="2" t="n"/>
      <c r="DZ2538" s="2" t="n"/>
      <c r="EA2538" s="2" t="n"/>
      <c r="EB2538" s="2" t="n"/>
      <c r="EC2538" s="2" t="n"/>
    </row>
    <row r="2539" ht="6.75" customHeight="1" s="118">
      <c r="A2539" s="2" t="n"/>
      <c r="B2539" s="2" t="n"/>
      <c r="C2539" s="2" t="n"/>
      <c r="D2539" s="2" t="n"/>
      <c r="E2539" s="143" t="n"/>
      <c r="K2539" s="144" t="n"/>
      <c r="L2539" s="54" t="inlineStr">
        <is>
          <t>平成</t>
        </is>
      </c>
      <c r="M2539" s="140" t="n"/>
      <c r="N2539" s="140" t="n"/>
      <c r="O2539" s="140"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43" t="n"/>
      <c r="BV2539" s="144" t="n"/>
      <c r="DU2539" s="144" t="n"/>
      <c r="DV2539" s="2" t="n"/>
      <c r="DW2539" s="2" t="n"/>
      <c r="DX2539" s="2" t="n"/>
      <c r="DY2539" s="2" t="n"/>
      <c r="DZ2539" s="2" t="n"/>
      <c r="EA2539" s="2" t="n"/>
      <c r="EB2539" s="2" t="n"/>
      <c r="EC2539" s="2" t="n"/>
    </row>
    <row r="2540" ht="6.75" customHeight="1" s="118">
      <c r="A2540" s="2" t="n"/>
      <c r="B2540" s="2" t="n"/>
      <c r="C2540" s="2" t="n"/>
      <c r="D2540" s="2" t="n"/>
      <c r="E2540" s="143" t="n"/>
      <c r="K2540" s="144" t="n"/>
      <c r="L2540" s="143"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43" t="n"/>
      <c r="BV2540" s="144" t="n"/>
      <c r="DU2540" s="144" t="n"/>
      <c r="DV2540" s="2" t="n"/>
      <c r="DW2540" s="2" t="n"/>
      <c r="DX2540" s="2" t="n"/>
      <c r="DY2540" s="2" t="n"/>
      <c r="DZ2540" s="2" t="n"/>
      <c r="EA2540" s="2" t="n"/>
      <c r="EB2540" s="2" t="n"/>
      <c r="EC2540" s="2" t="n"/>
    </row>
    <row r="2541" ht="6.75" customHeight="1" s="118">
      <c r="A2541" s="2" t="n"/>
      <c r="B2541" s="2" t="n"/>
      <c r="C2541" s="2" t="n"/>
      <c r="D2541" s="2" t="n"/>
      <c r="E2541" s="143" t="n"/>
      <c r="K2541" s="144" t="n"/>
      <c r="L2541" s="143" t="n"/>
      <c r="P2541" s="19" t="n"/>
      <c r="Q2541" s="19" t="n"/>
      <c r="R2541" s="19" t="n"/>
      <c r="S2541" s="52" t="inlineStr">
        <is>
          <t>年</t>
        </is>
      </c>
      <c r="U2541" s="11" t="n"/>
      <c r="V2541" s="11" t="n"/>
      <c r="W2541" s="53" t="inlineStr">
        <is>
          <t>月</t>
        </is>
      </c>
      <c r="X2541" s="144"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43" t="n"/>
      <c r="BV2541" s="144" t="n"/>
      <c r="DU2541" s="144" t="n"/>
      <c r="DV2541" s="2" t="n"/>
      <c r="DW2541" s="2" t="n"/>
      <c r="DX2541" s="2" t="n"/>
      <c r="DY2541" s="2" t="n"/>
      <c r="DZ2541" s="2" t="n"/>
      <c r="EA2541" s="2" t="n"/>
      <c r="EB2541" s="2" t="n"/>
      <c r="EC2541" s="2" t="n"/>
    </row>
    <row r="2542" ht="6.75" customHeight="1" s="118">
      <c r="A2542" s="2" t="n"/>
      <c r="B2542" s="2" t="n"/>
      <c r="C2542" s="2" t="n"/>
      <c r="D2542" s="2" t="n"/>
      <c r="E2542" s="143" t="n"/>
      <c r="K2542" s="144" t="n"/>
      <c r="L2542" s="49" t="inlineStr">
        <is>
          <t>令和</t>
        </is>
      </c>
      <c r="P2542" s="19" t="n"/>
      <c r="Q2542" s="19" t="n"/>
      <c r="R2542" s="19" t="n"/>
      <c r="U2542" s="11" t="n"/>
      <c r="V2542" s="11" t="n"/>
      <c r="X2542" s="144"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43" t="n"/>
      <c r="BV2542" s="144" t="n"/>
      <c r="DU2542" s="144" t="n"/>
      <c r="DV2542" s="2" t="n"/>
      <c r="DW2542" s="2" t="n"/>
      <c r="DX2542" s="2" t="n"/>
      <c r="DY2542" s="2" t="n"/>
      <c r="DZ2542" s="2" t="n"/>
      <c r="EA2542" s="2" t="n"/>
      <c r="EB2542" s="2" t="n"/>
      <c r="EC2542" s="2" t="n"/>
    </row>
    <row r="2543" ht="6.75" customHeight="1" s="118">
      <c r="A2543" s="2" t="n"/>
      <c r="B2543" s="2" t="n"/>
      <c r="C2543" s="2" t="n"/>
      <c r="D2543" s="2" t="n"/>
      <c r="E2543" s="143" t="n"/>
      <c r="K2543" s="144" t="n"/>
      <c r="L2543" s="143"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43" t="n"/>
      <c r="BV2543" s="144" t="n"/>
      <c r="DU2543" s="144" t="n"/>
      <c r="DV2543" s="2" t="n"/>
      <c r="DW2543" s="2" t="n"/>
      <c r="DX2543" s="2" t="n"/>
      <c r="DY2543" s="2" t="n"/>
      <c r="DZ2543" s="2" t="n"/>
      <c r="EA2543" s="2" t="n"/>
      <c r="EB2543" s="2" t="n"/>
      <c r="EC2543" s="2" t="n"/>
    </row>
    <row r="2544" ht="6.75" customHeight="1" s="118">
      <c r="A2544" s="2" t="n"/>
      <c r="B2544" s="2" t="n"/>
      <c r="C2544" s="2" t="n"/>
      <c r="D2544" s="2" t="n"/>
      <c r="E2544" s="147" t="n"/>
      <c r="F2544" s="148" t="n"/>
      <c r="G2544" s="148" t="n"/>
      <c r="H2544" s="148" t="n"/>
      <c r="I2544" s="148" t="n"/>
      <c r="J2544" s="148" t="n"/>
      <c r="K2544" s="149" t="n"/>
      <c r="L2544" s="147" t="n"/>
      <c r="M2544" s="148" t="n"/>
      <c r="N2544" s="148" t="n"/>
      <c r="O2544" s="148"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47" t="n"/>
      <c r="BQ2544" s="148" t="n"/>
      <c r="BR2544" s="148" t="n"/>
      <c r="BS2544" s="148" t="n"/>
      <c r="BT2544" s="148" t="n"/>
      <c r="BU2544" s="148" t="n"/>
      <c r="BV2544" s="149" t="n"/>
      <c r="BW2544" s="148" t="n"/>
      <c r="BX2544" s="148" t="n"/>
      <c r="BY2544" s="148" t="n"/>
      <c r="BZ2544" s="148" t="n"/>
      <c r="CA2544" s="148" t="n"/>
      <c r="CB2544" s="148" t="n"/>
      <c r="CC2544" s="148" t="n"/>
      <c r="CD2544" s="148" t="n"/>
      <c r="CE2544" s="148" t="n"/>
      <c r="CF2544" s="148" t="n"/>
      <c r="CG2544" s="148" t="n"/>
      <c r="CH2544" s="148" t="n"/>
      <c r="CI2544" s="148" t="n"/>
      <c r="CJ2544" s="148" t="n"/>
      <c r="CK2544" s="148" t="n"/>
      <c r="CL2544" s="148" t="n"/>
      <c r="CM2544" s="148" t="n"/>
      <c r="CN2544" s="148" t="n"/>
      <c r="CO2544" s="148" t="n"/>
      <c r="CP2544" s="148" t="n"/>
      <c r="CQ2544" s="148" t="n"/>
      <c r="CR2544" s="148" t="n"/>
      <c r="CS2544" s="148" t="n"/>
      <c r="CT2544" s="148" t="n"/>
      <c r="CU2544" s="148" t="n"/>
      <c r="CV2544" s="148" t="n"/>
      <c r="CW2544" s="148" t="n"/>
      <c r="CX2544" s="148" t="n"/>
      <c r="CY2544" s="148" t="n"/>
      <c r="CZ2544" s="148" t="n"/>
      <c r="DA2544" s="148" t="n"/>
      <c r="DB2544" s="148" t="n"/>
      <c r="DC2544" s="148" t="n"/>
      <c r="DD2544" s="148" t="n"/>
      <c r="DE2544" s="148" t="n"/>
      <c r="DF2544" s="148" t="n"/>
      <c r="DG2544" s="148" t="n"/>
      <c r="DH2544" s="148" t="n"/>
      <c r="DI2544" s="148" t="n"/>
      <c r="DJ2544" s="148" t="n"/>
      <c r="DK2544" s="148" t="n"/>
      <c r="DL2544" s="148" t="n"/>
      <c r="DM2544" s="148" t="n"/>
      <c r="DN2544" s="148" t="n"/>
      <c r="DO2544" s="148" t="n"/>
      <c r="DP2544" s="148" t="n"/>
      <c r="DQ2544" s="148" t="n"/>
      <c r="DR2544" s="148" t="n"/>
      <c r="DS2544" s="148" t="n"/>
      <c r="DT2544" s="148" t="n"/>
      <c r="DU2544" s="149"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39" t="inlineStr">
        <is>
          <t xml:space="preserve">資 　格  等      </t>
        </is>
      </c>
      <c r="BQ2553" s="140" t="n"/>
      <c r="BR2553" s="140" t="n"/>
      <c r="BS2553" s="140" t="n"/>
      <c r="BT2553" s="140" t="n"/>
      <c r="BU2553" s="140" t="n"/>
      <c r="BV2553" s="141" t="n"/>
      <c r="BW2553" s="142" t="inlineStr">
        <is>
          <t>取  得  年  月</t>
        </is>
      </c>
      <c r="BX2553" s="140" t="n"/>
      <c r="BY2553" s="140" t="n"/>
      <c r="BZ2553" s="140" t="n"/>
      <c r="CA2553" s="140" t="n"/>
      <c r="CB2553" s="140" t="n"/>
      <c r="CC2553" s="140" t="n"/>
      <c r="CD2553" s="140" t="n"/>
      <c r="CE2553" s="140" t="n"/>
      <c r="CF2553" s="140" t="n"/>
      <c r="CG2553" s="141" t="n"/>
      <c r="CH2553" s="142" t="inlineStr">
        <is>
          <t>資       格       等       の       名       称</t>
        </is>
      </c>
      <c r="CI2553" s="140" t="n"/>
      <c r="CJ2553" s="140" t="n"/>
      <c r="CK2553" s="140" t="n"/>
      <c r="CL2553" s="140" t="n"/>
      <c r="CM2553" s="140" t="n"/>
      <c r="CN2553" s="140" t="n"/>
      <c r="CO2553" s="140" t="n"/>
      <c r="CP2553" s="140" t="n"/>
      <c r="CQ2553" s="140" t="n"/>
      <c r="CR2553" s="140" t="n"/>
      <c r="CS2553" s="140" t="n"/>
      <c r="CT2553" s="140" t="n"/>
      <c r="CU2553" s="140" t="n"/>
      <c r="CV2553" s="140" t="n"/>
      <c r="CW2553" s="140" t="n"/>
      <c r="CX2553" s="140" t="n"/>
      <c r="CY2553" s="140" t="n"/>
      <c r="CZ2553" s="140" t="n"/>
      <c r="DA2553" s="140" t="n"/>
      <c r="DB2553" s="140" t="n"/>
      <c r="DC2553" s="140" t="n"/>
      <c r="DD2553" s="140" t="n"/>
      <c r="DE2553" s="140" t="n"/>
      <c r="DF2553" s="140" t="n"/>
      <c r="DG2553" s="140" t="n"/>
      <c r="DH2553" s="140" t="n"/>
      <c r="DI2553" s="140" t="n"/>
      <c r="DJ2553" s="140" t="n"/>
      <c r="DK2553" s="140" t="n"/>
      <c r="DL2553" s="140" t="n"/>
      <c r="DM2553" s="140" t="n"/>
      <c r="DN2553" s="140" t="n"/>
      <c r="DO2553" s="140" t="n"/>
      <c r="DP2553" s="140" t="n"/>
      <c r="DQ2553" s="140" t="n"/>
      <c r="DR2553" s="140" t="n"/>
      <c r="DS2553" s="140" t="n"/>
      <c r="DT2553" s="140" t="n"/>
      <c r="DU2553" s="141"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43" t="n"/>
      <c r="BV2554" s="144" t="n"/>
      <c r="BW2554" s="143" t="n"/>
      <c r="CG2554" s="144" t="n"/>
      <c r="CH2554" s="143" t="n"/>
      <c r="DU2554" s="144"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43" t="n"/>
      <c r="BV2555" s="144" t="n"/>
      <c r="BW2555" s="143" t="n"/>
      <c r="CG2555" s="144" t="n"/>
      <c r="CH2555" s="143" t="n"/>
      <c r="DU2555" s="144"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45">
        <f>IF(計算!$B$31="","",IF(N(設定!$B$3)=0,"",YEAR(設定!$B$3)-2018))&amp;""</f>
        <v/>
      </c>
      <c r="AG2556" s="95" t="inlineStr">
        <is>
          <t>年</t>
        </is>
      </c>
      <c r="AI2556" s="145">
        <f>IF(計算!$B$31="","",IF(N(設定!$B$3)=0,"",MONTH(設定!$B$3)))&amp;""</f>
        <v/>
      </c>
      <c r="AL2556" s="95" t="inlineStr">
        <is>
          <t>月</t>
        </is>
      </c>
      <c r="AN2556" s="146">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43" t="n"/>
      <c r="BV2556" s="144" t="n"/>
      <c r="BW2556" s="147" t="n"/>
      <c r="BX2556" s="148" t="n"/>
      <c r="BY2556" s="148" t="n"/>
      <c r="BZ2556" s="148" t="n"/>
      <c r="CA2556" s="148" t="n"/>
      <c r="CB2556" s="148" t="n"/>
      <c r="CC2556" s="148" t="n"/>
      <c r="CD2556" s="148" t="n"/>
      <c r="CE2556" s="148" t="n"/>
      <c r="CF2556" s="148" t="n"/>
      <c r="CG2556" s="149" t="n"/>
      <c r="CH2556" s="147" t="n"/>
      <c r="CI2556" s="148" t="n"/>
      <c r="CJ2556" s="148" t="n"/>
      <c r="CK2556" s="148" t="n"/>
      <c r="CL2556" s="148" t="n"/>
      <c r="CM2556" s="148" t="n"/>
      <c r="CN2556" s="148" t="n"/>
      <c r="CO2556" s="148" t="n"/>
      <c r="CP2556" s="148" t="n"/>
      <c r="CQ2556" s="148" t="n"/>
      <c r="CR2556" s="148" t="n"/>
      <c r="CS2556" s="148" t="n"/>
      <c r="CT2556" s="148" t="n"/>
      <c r="CU2556" s="148" t="n"/>
      <c r="CV2556" s="148" t="n"/>
      <c r="CW2556" s="148" t="n"/>
      <c r="CX2556" s="148" t="n"/>
      <c r="CY2556" s="148" t="n"/>
      <c r="CZ2556" s="148" t="n"/>
      <c r="DA2556" s="148" t="n"/>
      <c r="DB2556" s="148" t="n"/>
      <c r="DC2556" s="148" t="n"/>
      <c r="DD2556" s="148" t="n"/>
      <c r="DE2556" s="148" t="n"/>
      <c r="DF2556" s="148" t="n"/>
      <c r="DG2556" s="148" t="n"/>
      <c r="DH2556" s="148" t="n"/>
      <c r="DI2556" s="148" t="n"/>
      <c r="DJ2556" s="148" t="n"/>
      <c r="DK2556" s="148" t="n"/>
      <c r="DL2556" s="148" t="n"/>
      <c r="DM2556" s="148" t="n"/>
      <c r="DN2556" s="148" t="n"/>
      <c r="DO2556" s="148" t="n"/>
      <c r="DP2556" s="148" t="n"/>
      <c r="DQ2556" s="148" t="n"/>
      <c r="DR2556" s="148" t="n"/>
      <c r="DS2556" s="148" t="n"/>
      <c r="DT2556" s="148" t="n"/>
      <c r="DU2556" s="149"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43" t="n"/>
      <c r="BV2557" s="144" t="n"/>
      <c r="BW2557" s="150">
        <f>計算!$BD$31</f>
        <v/>
      </c>
      <c r="CG2557" s="144" t="n"/>
      <c r="CH2557" s="151">
        <f>計算!$BE$31</f>
        <v/>
      </c>
      <c r="DU2557" s="144"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48" t="n"/>
      <c r="AA2558" s="148" t="n"/>
      <c r="AB2558" s="148" t="n"/>
      <c r="AC2558" s="148" t="n"/>
      <c r="AD2558" s="148" t="n"/>
      <c r="AE2558" s="148" t="n"/>
      <c r="AF2558" s="148" t="n"/>
      <c r="AG2558" s="148" t="n"/>
      <c r="AH2558" s="148" t="n"/>
      <c r="AI2558" s="148" t="n"/>
      <c r="AJ2558" s="148" t="n"/>
      <c r="AK2558" s="148" t="n"/>
      <c r="AL2558" s="148" t="n"/>
      <c r="AM2558" s="148" t="n"/>
      <c r="AN2558" s="148" t="n"/>
      <c r="AO2558" s="148" t="n"/>
      <c r="AP2558" s="148" t="n"/>
      <c r="AQ2558" s="148" t="n"/>
      <c r="AR2558" s="148" t="n"/>
      <c r="AS2558" s="148" t="n"/>
      <c r="AT2558" s="148" t="n"/>
      <c r="AU2558" s="12" t="n"/>
      <c r="AV2558" s="7" t="n"/>
      <c r="BI2558" s="8" t="n"/>
      <c r="BJ2558" s="7" t="n"/>
      <c r="BK2558" s="2" t="n"/>
      <c r="BL2558" s="2" t="n"/>
      <c r="BM2558" s="2" t="n"/>
      <c r="BN2558" s="2" t="n"/>
      <c r="BO2558" s="2" t="n"/>
      <c r="BP2558" s="143" t="n"/>
      <c r="BV2558" s="144" t="n"/>
      <c r="BW2558" s="143" t="n"/>
      <c r="CG2558" s="144" t="n"/>
      <c r="DU2558" s="144" t="n"/>
      <c r="DV2558" s="2" t="n"/>
      <c r="DW2558" s="2" t="n"/>
      <c r="DX2558" s="2" t="n"/>
      <c r="DY2558" s="2" t="n"/>
      <c r="DZ2558" s="2" t="n"/>
      <c r="EA2558" s="2" t="n"/>
      <c r="EB2558" s="2" t="n"/>
      <c r="EC2558" s="2" t="n"/>
    </row>
    <row r="2559" ht="6.75" customHeight="1" s="118">
      <c r="A2559" s="2" t="n"/>
      <c r="B2559" s="2" t="n"/>
      <c r="C2559" s="2" t="n"/>
      <c r="D2559" s="2" t="n"/>
      <c r="E2559" s="142" t="inlineStr">
        <is>
          <t>ふ り が な</t>
        </is>
      </c>
      <c r="F2559" s="140" t="n"/>
      <c r="G2559" s="140" t="n"/>
      <c r="H2559" s="140" t="n"/>
      <c r="I2559" s="140" t="n"/>
      <c r="J2559" s="140" t="n"/>
      <c r="K2559" s="141" t="n"/>
      <c r="L2559" s="152">
        <f>計算!$C$31</f>
        <v/>
      </c>
      <c r="M2559" s="140" t="n"/>
      <c r="N2559" s="140" t="n"/>
      <c r="O2559" s="140" t="n"/>
      <c r="P2559" s="140" t="n"/>
      <c r="Q2559" s="140" t="n"/>
      <c r="R2559" s="140" t="n"/>
      <c r="S2559" s="140" t="n"/>
      <c r="T2559" s="140" t="n"/>
      <c r="U2559" s="140" t="n"/>
      <c r="V2559" s="140" t="n"/>
      <c r="W2559" s="140" t="n"/>
      <c r="X2559" s="140" t="n"/>
      <c r="Y2559" s="140" t="n"/>
      <c r="Z2559" s="140" t="n"/>
      <c r="AA2559" s="140" t="n"/>
      <c r="AB2559" s="140" t="n"/>
      <c r="AC2559" s="140" t="n"/>
      <c r="AD2559" s="140" t="n"/>
      <c r="AE2559" s="140" t="n"/>
      <c r="AF2559" s="140" t="n"/>
      <c r="AG2559" s="140" t="n"/>
      <c r="AH2559" s="140" t="n"/>
      <c r="AI2559" s="140" t="n"/>
      <c r="AJ2559" s="140" t="n"/>
      <c r="AK2559" s="140" t="n"/>
      <c r="AL2559" s="140" t="n"/>
      <c r="AM2559" s="140" t="n"/>
      <c r="AN2559" s="140" t="n"/>
      <c r="AO2559" s="140" t="n"/>
      <c r="AP2559" s="140" t="n"/>
      <c r="AQ2559" s="140" t="n"/>
      <c r="AR2559" s="140" t="n"/>
      <c r="AS2559" s="140" t="n"/>
      <c r="AT2559" s="141"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43" t="n"/>
      <c r="BV2559" s="144" t="n"/>
      <c r="BW2559" s="143" t="n"/>
      <c r="CG2559" s="144" t="n"/>
      <c r="DU2559" s="144" t="n"/>
      <c r="DV2559" s="2" t="n"/>
      <c r="DW2559" s="2" t="n"/>
      <c r="DX2559" s="2" t="n"/>
      <c r="DY2559" s="2" t="n"/>
      <c r="DZ2559" s="2" t="n"/>
      <c r="EA2559" s="2" t="n"/>
      <c r="EB2559" s="2" t="n"/>
      <c r="EC2559" s="2" t="n"/>
    </row>
    <row r="2560" ht="6.75" customHeight="1" s="118">
      <c r="A2560" s="2" t="n"/>
      <c r="B2560" s="2" t="n"/>
      <c r="C2560" s="2" t="n"/>
      <c r="D2560" s="2" t="n"/>
      <c r="E2560" s="143" t="n"/>
      <c r="K2560" s="144" t="n"/>
      <c r="AT2560" s="144"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43" t="n"/>
      <c r="BV2560" s="144" t="n"/>
      <c r="BW2560" s="143" t="n"/>
      <c r="CG2560" s="144" t="n"/>
      <c r="DU2560" s="144" t="n"/>
      <c r="DV2560" s="2" t="n"/>
      <c r="DW2560" s="2" t="n"/>
      <c r="DX2560" s="2" t="n"/>
      <c r="DY2560" s="2" t="n"/>
      <c r="DZ2560" s="2" t="n"/>
      <c r="EA2560" s="2" t="n"/>
      <c r="EB2560" s="2" t="n"/>
      <c r="EC2560" s="2" t="n"/>
    </row>
    <row r="2561" ht="6.75" customHeight="1" s="118">
      <c r="A2561" s="2" t="n"/>
      <c r="B2561" s="2" t="n"/>
      <c r="C2561" s="2" t="n"/>
      <c r="D2561" s="2" t="n"/>
      <c r="E2561" s="143" t="n"/>
      <c r="K2561" s="144" t="n"/>
      <c r="AT2561" s="144"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43" t="n"/>
      <c r="BV2561" s="144" t="n"/>
      <c r="BW2561" s="143" t="n"/>
      <c r="CG2561" s="144" t="n"/>
      <c r="DU2561" s="144" t="n"/>
      <c r="DV2561" s="2" t="n"/>
      <c r="DW2561" s="2" t="n"/>
      <c r="DX2561" s="2" t="n"/>
      <c r="DY2561" s="2" t="n"/>
      <c r="DZ2561" s="2" t="n"/>
      <c r="EA2561" s="2" t="n"/>
      <c r="EB2561" s="2" t="n"/>
      <c r="EC2561" s="2" t="n"/>
    </row>
    <row r="2562" ht="6.75" customHeight="1" s="118">
      <c r="A2562" s="2" t="n"/>
      <c r="B2562" s="2" t="n"/>
      <c r="C2562" s="2" t="n"/>
      <c r="D2562" s="2" t="n"/>
      <c r="E2562" s="147" t="n"/>
      <c r="F2562" s="148" t="n"/>
      <c r="G2562" s="148" t="n"/>
      <c r="H2562" s="148" t="n"/>
      <c r="I2562" s="148" t="n"/>
      <c r="J2562" s="148" t="n"/>
      <c r="K2562" s="149" t="n"/>
      <c r="L2562" s="148" t="n"/>
      <c r="M2562" s="148" t="n"/>
      <c r="N2562" s="148" t="n"/>
      <c r="O2562" s="148" t="n"/>
      <c r="P2562" s="148" t="n"/>
      <c r="Q2562" s="148" t="n"/>
      <c r="R2562" s="148" t="n"/>
      <c r="S2562" s="148" t="n"/>
      <c r="T2562" s="148" t="n"/>
      <c r="U2562" s="148" t="n"/>
      <c r="V2562" s="148" t="n"/>
      <c r="W2562" s="148" t="n"/>
      <c r="X2562" s="148" t="n"/>
      <c r="Y2562" s="148" t="n"/>
      <c r="Z2562" s="148" t="n"/>
      <c r="AA2562" s="148" t="n"/>
      <c r="AB2562" s="148" t="n"/>
      <c r="AC2562" s="148" t="n"/>
      <c r="AD2562" s="148" t="n"/>
      <c r="AE2562" s="148" t="n"/>
      <c r="AF2562" s="148" t="n"/>
      <c r="AG2562" s="148" t="n"/>
      <c r="AH2562" s="148" t="n"/>
      <c r="AI2562" s="148" t="n"/>
      <c r="AJ2562" s="148" t="n"/>
      <c r="AK2562" s="148" t="n"/>
      <c r="AL2562" s="148" t="n"/>
      <c r="AM2562" s="148" t="n"/>
      <c r="AN2562" s="148" t="n"/>
      <c r="AO2562" s="148" t="n"/>
      <c r="AP2562" s="148" t="n"/>
      <c r="AQ2562" s="148" t="n"/>
      <c r="AR2562" s="148" t="n"/>
      <c r="AS2562" s="148" t="n"/>
      <c r="AT2562" s="149"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43" t="n"/>
      <c r="BV2562" s="144" t="n"/>
      <c r="BW2562" s="143" t="n"/>
      <c r="CG2562" s="144" t="n"/>
      <c r="DU2562" s="144" t="n"/>
      <c r="DV2562" s="2" t="n"/>
      <c r="DW2562" s="2" t="n"/>
      <c r="DX2562" s="2" t="n"/>
      <c r="DY2562" s="2" t="n"/>
      <c r="DZ2562" s="2" t="n"/>
      <c r="EA2562" s="2" t="n"/>
      <c r="EB2562" s="2" t="n"/>
      <c r="EC2562" s="2" t="n"/>
    </row>
    <row r="2563" ht="6.75" customHeight="1" s="118">
      <c r="A2563" s="2" t="n"/>
      <c r="B2563" s="2" t="n"/>
      <c r="C2563" s="2" t="n"/>
      <c r="D2563" s="2" t="n"/>
      <c r="E2563" s="153" t="inlineStr">
        <is>
          <t>名　前</t>
        </is>
      </c>
      <c r="F2563" s="140" t="n"/>
      <c r="G2563" s="140" t="n"/>
      <c r="H2563" s="140" t="n"/>
      <c r="I2563" s="140" t="n"/>
      <c r="J2563" s="140" t="n"/>
      <c r="K2563" s="141" t="n"/>
      <c r="L2563" s="154">
        <f>計算!$B$31</f>
        <v/>
      </c>
      <c r="M2563" s="140" t="n"/>
      <c r="N2563" s="140" t="n"/>
      <c r="O2563" s="140" t="n"/>
      <c r="P2563" s="140" t="n"/>
      <c r="Q2563" s="140" t="n"/>
      <c r="R2563" s="140" t="n"/>
      <c r="S2563" s="140" t="n"/>
      <c r="T2563" s="140" t="n"/>
      <c r="U2563" s="140" t="n"/>
      <c r="V2563" s="140" t="n"/>
      <c r="W2563" s="140" t="n"/>
      <c r="X2563" s="140" t="n"/>
      <c r="Y2563" s="140" t="n"/>
      <c r="Z2563" s="140" t="n"/>
      <c r="AA2563" s="140" t="n"/>
      <c r="AB2563" s="140" t="n"/>
      <c r="AC2563" s="140" t="n"/>
      <c r="AD2563" s="140" t="n"/>
      <c r="AE2563" s="140" t="n"/>
      <c r="AF2563" s="140" t="n"/>
      <c r="AG2563" s="140" t="n"/>
      <c r="AH2563" s="140" t="n"/>
      <c r="AI2563" s="140" t="n"/>
      <c r="AJ2563" s="140" t="n"/>
      <c r="AK2563" s="140" t="n"/>
      <c r="AL2563" s="140" t="n"/>
      <c r="AM2563" s="140" t="n"/>
      <c r="AN2563" s="140" t="n"/>
      <c r="AO2563" s="140" t="n"/>
      <c r="AP2563" s="140" t="n"/>
      <c r="AQ2563" s="140" t="n"/>
      <c r="AR2563" s="140" t="n"/>
      <c r="AS2563" s="140" t="n"/>
      <c r="AT2563" s="141"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43" t="n"/>
      <c r="BV2563" s="144" t="n"/>
      <c r="BW2563" s="143" t="n"/>
      <c r="CG2563" s="144" t="n"/>
      <c r="DU2563" s="144" t="n"/>
      <c r="DV2563" s="2" t="n"/>
      <c r="DW2563" s="2" t="n"/>
      <c r="DX2563" s="2" t="n"/>
      <c r="DY2563" s="2" t="n"/>
      <c r="DZ2563" s="2" t="n"/>
      <c r="EA2563" s="2" t="n"/>
      <c r="EB2563" s="2" t="n"/>
      <c r="EC2563" s="2" t="n"/>
    </row>
    <row r="2564" ht="6.75" customHeight="1" s="118">
      <c r="A2564" s="2" t="n"/>
      <c r="B2564" s="2" t="n"/>
      <c r="C2564" s="2" t="n"/>
      <c r="D2564" s="2" t="n"/>
      <c r="E2564" s="143" t="n"/>
      <c r="K2564" s="144" t="n"/>
      <c r="L2564" s="143" t="n"/>
      <c r="AT2564" s="144" t="n"/>
      <c r="AU2564" s="8" t="n"/>
      <c r="AV2564" s="7" t="n"/>
      <c r="AW2564" s="2" t="n"/>
      <c r="AX2564" s="52" t="inlineStr">
        <is>
          <t>（30×40mm）</t>
        </is>
      </c>
      <c r="BH2564" s="2" t="n"/>
      <c r="BI2564" s="8" t="n"/>
      <c r="BJ2564" s="7" t="n"/>
      <c r="BK2564" s="2" t="n"/>
      <c r="BL2564" s="2" t="n"/>
      <c r="BM2564" s="2" t="n"/>
      <c r="BN2564" s="2" t="n"/>
      <c r="BO2564" s="2" t="n"/>
      <c r="BP2564" s="143" t="n"/>
      <c r="BV2564" s="144" t="n"/>
      <c r="BW2564" s="143" t="n"/>
      <c r="CG2564" s="144" t="n"/>
      <c r="DU2564" s="144" t="n"/>
      <c r="DV2564" s="2" t="n"/>
      <c r="DW2564" s="2" t="n"/>
      <c r="DX2564" s="2" t="n"/>
      <c r="DY2564" s="2" t="n"/>
      <c r="DZ2564" s="2" t="n"/>
      <c r="EA2564" s="2" t="n"/>
      <c r="EB2564" s="2" t="n"/>
      <c r="EC2564" s="2" t="n"/>
    </row>
    <row r="2565" ht="6.75" customHeight="1" s="118">
      <c r="A2565" s="2" t="n"/>
      <c r="B2565" s="2" t="n"/>
      <c r="C2565" s="2" t="n"/>
      <c r="D2565" s="2" t="n"/>
      <c r="E2565" s="143" t="n"/>
      <c r="K2565" s="144" t="n"/>
      <c r="L2565" s="143" t="n"/>
      <c r="AT2565" s="144" t="n"/>
      <c r="AU2565" s="8" t="n"/>
      <c r="AV2565" s="7" t="n"/>
      <c r="AW2565" s="2" t="n"/>
      <c r="BH2565" s="2" t="n"/>
      <c r="BI2565" s="8" t="n"/>
      <c r="BJ2565" s="7" t="n"/>
      <c r="BK2565" s="2" t="n"/>
      <c r="BL2565" s="2" t="n"/>
      <c r="BM2565" s="2" t="n"/>
      <c r="BN2565" s="2" t="n"/>
      <c r="BO2565" s="2" t="n"/>
      <c r="BP2565" s="143" t="n"/>
      <c r="BV2565" s="144" t="n"/>
      <c r="BW2565" s="143" t="n"/>
      <c r="CG2565" s="144" t="n"/>
      <c r="DU2565" s="144" t="n"/>
      <c r="DV2565" s="2" t="n"/>
      <c r="DW2565" s="2" t="n"/>
      <c r="DX2565" s="2" t="n"/>
      <c r="DY2565" s="2" t="n"/>
      <c r="DZ2565" s="2" t="n"/>
      <c r="EA2565" s="2" t="n"/>
      <c r="EB2565" s="2" t="n"/>
      <c r="EC2565" s="2" t="n"/>
    </row>
    <row r="2566" ht="6.75" customHeight="1" s="118">
      <c r="A2566" s="2" t="n"/>
      <c r="B2566" s="2" t="n"/>
      <c r="C2566" s="2" t="n"/>
      <c r="D2566" s="2" t="n"/>
      <c r="E2566" s="143" t="n"/>
      <c r="K2566" s="144" t="n"/>
      <c r="L2566" s="143" t="n"/>
      <c r="AT2566" s="144"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43" t="n"/>
      <c r="BV2566" s="144" t="n"/>
      <c r="BW2566" s="143" t="n"/>
      <c r="CG2566" s="144" t="n"/>
      <c r="DU2566" s="144" t="n"/>
      <c r="DV2566" s="2" t="n"/>
      <c r="DW2566" s="2" t="n"/>
      <c r="DX2566" s="2" t="n"/>
      <c r="DY2566" s="2" t="n"/>
      <c r="DZ2566" s="2" t="n"/>
      <c r="EA2566" s="2" t="n"/>
      <c r="EB2566" s="2" t="n"/>
      <c r="EC2566" s="2" t="n"/>
    </row>
    <row r="2567" ht="6.75" customHeight="1" s="118">
      <c r="A2567" s="2" t="n"/>
      <c r="B2567" s="2" t="n"/>
      <c r="C2567" s="2" t="n"/>
      <c r="D2567" s="2" t="n"/>
      <c r="E2567" s="143" t="n"/>
      <c r="K2567" s="144" t="n"/>
      <c r="L2567" s="143" t="n"/>
      <c r="AT2567" s="144"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43" t="n"/>
      <c r="BV2567" s="144" t="n"/>
      <c r="BW2567" s="143" t="n"/>
      <c r="CG2567" s="144" t="n"/>
      <c r="DU2567" s="144" t="n"/>
      <c r="DV2567" s="2" t="n"/>
      <c r="DW2567" s="2" t="n"/>
      <c r="DX2567" s="2" t="n"/>
      <c r="DY2567" s="2" t="n"/>
      <c r="DZ2567" s="2" t="n"/>
      <c r="EA2567" s="2" t="n"/>
      <c r="EB2567" s="2" t="n"/>
      <c r="EC2567" s="2" t="n"/>
    </row>
    <row r="2568" ht="4.5" customHeight="1" s="118">
      <c r="A2568" s="2" t="n"/>
      <c r="B2568" s="2" t="n"/>
      <c r="C2568" s="2" t="n"/>
      <c r="D2568" s="2" t="n"/>
      <c r="E2568" s="147" t="n"/>
      <c r="F2568" s="148" t="n"/>
      <c r="G2568" s="148" t="n"/>
      <c r="H2568" s="148" t="n"/>
      <c r="I2568" s="148" t="n"/>
      <c r="J2568" s="148" t="n"/>
      <c r="K2568" s="149" t="n"/>
      <c r="L2568" s="147" t="n"/>
      <c r="M2568" s="148" t="n"/>
      <c r="N2568" s="148" t="n"/>
      <c r="O2568" s="148" t="n"/>
      <c r="P2568" s="148" t="n"/>
      <c r="Q2568" s="148" t="n"/>
      <c r="R2568" s="148" t="n"/>
      <c r="S2568" s="148" t="n"/>
      <c r="T2568" s="148" t="n"/>
      <c r="U2568" s="148" t="n"/>
      <c r="V2568" s="148" t="n"/>
      <c r="W2568" s="148" t="n"/>
      <c r="X2568" s="148" t="n"/>
      <c r="Y2568" s="148" t="n"/>
      <c r="Z2568" s="148" t="n"/>
      <c r="AA2568" s="148" t="n"/>
      <c r="AB2568" s="148" t="n"/>
      <c r="AC2568" s="148" t="n"/>
      <c r="AD2568" s="148" t="n"/>
      <c r="AE2568" s="148" t="n"/>
      <c r="AF2568" s="148" t="n"/>
      <c r="AG2568" s="148" t="n"/>
      <c r="AH2568" s="148" t="n"/>
      <c r="AI2568" s="148" t="n"/>
      <c r="AJ2568" s="148" t="n"/>
      <c r="AK2568" s="148" t="n"/>
      <c r="AL2568" s="148" t="n"/>
      <c r="AM2568" s="148" t="n"/>
      <c r="AN2568" s="148" t="n"/>
      <c r="AO2568" s="148" t="n"/>
      <c r="AP2568" s="148" t="n"/>
      <c r="AQ2568" s="148" t="n"/>
      <c r="AR2568" s="148" t="n"/>
      <c r="AS2568" s="148" t="n"/>
      <c r="AT2568" s="149"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43" t="n"/>
      <c r="BV2568" s="144" t="n"/>
      <c r="BW2568" s="143" t="n"/>
      <c r="CG2568" s="144" t="n"/>
      <c r="DU2568" s="144" t="n"/>
      <c r="DV2568" s="2" t="n"/>
      <c r="DW2568" s="2" t="n"/>
      <c r="DX2568" s="2" t="n"/>
      <c r="DY2568" s="2" t="n"/>
      <c r="DZ2568" s="2" t="n"/>
      <c r="EA2568" s="2" t="n"/>
      <c r="EB2568" s="2" t="n"/>
      <c r="EC2568" s="2" t="n"/>
    </row>
    <row r="2569" ht="6.75" customHeight="1" s="118">
      <c r="A2569" s="2" t="n"/>
      <c r="B2569" s="2" t="n"/>
      <c r="C2569" s="2" t="n"/>
      <c r="D2569" s="2" t="n"/>
      <c r="E2569" s="153" t="inlineStr">
        <is>
          <t>生年月日</t>
        </is>
      </c>
      <c r="F2569" s="140" t="n"/>
      <c r="G2569" s="140" t="n"/>
      <c r="H2569" s="140" t="n"/>
      <c r="I2569" s="140" t="n"/>
      <c r="J2569" s="140" t="n"/>
      <c r="K2569" s="141" t="n"/>
      <c r="L2569" s="155" t="inlineStr">
        <is>
          <t>昭和 ・ 平成</t>
        </is>
      </c>
      <c r="M2569" s="140" t="n"/>
      <c r="N2569" s="140" t="n"/>
      <c r="O2569" s="140" t="n"/>
      <c r="P2569" s="140" t="n"/>
      <c r="Q2569" s="140" t="n"/>
      <c r="R2569" s="140" t="n"/>
      <c r="S2569" s="140" t="n"/>
      <c r="T2569" s="140" t="n"/>
      <c r="U2569" s="140" t="n"/>
      <c r="V2569" s="156">
        <f>計算!$D$31</f>
        <v/>
      </c>
      <c r="W2569" s="140" t="n"/>
      <c r="X2569" s="157" t="inlineStr">
        <is>
          <t>年</t>
        </is>
      </c>
      <c r="Y2569" s="140" t="n"/>
      <c r="Z2569" s="158">
        <f>計算!$E$31</f>
        <v/>
      </c>
      <c r="AA2569" s="140" t="n"/>
      <c r="AB2569" s="140" t="n"/>
      <c r="AC2569" s="157" t="inlineStr">
        <is>
          <t>月</t>
        </is>
      </c>
      <c r="AD2569" s="140" t="n"/>
      <c r="AE2569" s="158">
        <f>計算!$F$31</f>
        <v/>
      </c>
      <c r="AF2569" s="140" t="n"/>
      <c r="AG2569" s="140" t="n"/>
      <c r="AH2569" s="157" t="inlineStr">
        <is>
          <t>日　生 （満</t>
        </is>
      </c>
      <c r="AI2569" s="140" t="n"/>
      <c r="AJ2569" s="140" t="n"/>
      <c r="AK2569" s="140" t="n"/>
      <c r="AL2569" s="140" t="n"/>
      <c r="AM2569" s="140" t="n"/>
      <c r="AN2569" s="140" t="n"/>
      <c r="AO2569" s="140" t="n"/>
      <c r="AP2569" s="159">
        <f>計算!$G$31</f>
        <v/>
      </c>
      <c r="AQ2569" s="140" t="n"/>
      <c r="AR2569" s="160" t="inlineStr">
        <is>
          <t>歳）</t>
        </is>
      </c>
      <c r="AS2569" s="140" t="n"/>
      <c r="AT2569" s="141"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43" t="n"/>
      <c r="BV2569" s="144" t="n"/>
      <c r="BW2569" s="143" t="n"/>
      <c r="CG2569" s="144" t="n"/>
      <c r="DU2569" s="144" t="n"/>
      <c r="DV2569" s="2" t="n"/>
      <c r="DW2569" s="2" t="n"/>
      <c r="DX2569" s="2" t="n"/>
      <c r="DY2569" s="2" t="n"/>
      <c r="DZ2569" s="2" t="n"/>
      <c r="EA2569" s="2" t="n"/>
      <c r="EB2569" s="2" t="n"/>
      <c r="EC2569" s="2" t="n"/>
    </row>
    <row r="2570" ht="6.75" customHeight="1" s="118">
      <c r="A2570" s="2" t="n"/>
      <c r="B2570" s="2" t="n"/>
      <c r="C2570" s="2" t="n"/>
      <c r="D2570" s="2" t="n"/>
      <c r="E2570" s="143" t="n"/>
      <c r="K2570" s="144" t="n"/>
      <c r="L2570" s="143" t="n"/>
      <c r="AT2570" s="144"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43" t="n"/>
      <c r="BV2570" s="144" t="n"/>
      <c r="BW2570" s="143" t="n"/>
      <c r="CG2570" s="144" t="n"/>
      <c r="DU2570" s="144" t="n"/>
      <c r="DV2570" s="2" t="n"/>
      <c r="DW2570" s="2" t="n"/>
      <c r="DX2570" s="2" t="n"/>
      <c r="DY2570" s="2" t="n"/>
      <c r="DZ2570" s="2" t="n"/>
      <c r="EA2570" s="2" t="n"/>
      <c r="EB2570" s="2" t="n"/>
      <c r="EC2570" s="2" t="n"/>
    </row>
    <row r="2571" ht="6.75" customHeight="1" s="118">
      <c r="A2571" s="2" t="n"/>
      <c r="B2571" s="2" t="n"/>
      <c r="C2571" s="2" t="n"/>
      <c r="D2571" s="2" t="n"/>
      <c r="E2571" s="143" t="n"/>
      <c r="K2571" s="144" t="n"/>
      <c r="L2571" s="143" t="n"/>
      <c r="AT2571" s="144"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43" t="n"/>
      <c r="BV2571" s="144" t="n"/>
      <c r="BW2571" s="143" t="n"/>
      <c r="CG2571" s="144" t="n"/>
      <c r="DU2571" s="144" t="n"/>
      <c r="DV2571" s="2" t="n"/>
      <c r="DW2571" s="2" t="n"/>
      <c r="DX2571" s="2" t="n"/>
      <c r="DY2571" s="2" t="n"/>
      <c r="DZ2571" s="2" t="n"/>
      <c r="EA2571" s="2" t="n"/>
      <c r="EB2571" s="2" t="n"/>
      <c r="EC2571" s="2" t="n"/>
    </row>
    <row r="2572" ht="3.75" customHeight="1" s="118">
      <c r="A2572" s="2" t="n"/>
      <c r="B2572" s="2" t="n"/>
      <c r="C2572" s="2" t="n"/>
      <c r="D2572" s="2" t="n"/>
      <c r="E2572" s="147" t="n"/>
      <c r="F2572" s="148" t="n"/>
      <c r="G2572" s="148" t="n"/>
      <c r="H2572" s="148" t="n"/>
      <c r="I2572" s="148" t="n"/>
      <c r="J2572" s="148" t="n"/>
      <c r="K2572" s="149" t="n"/>
      <c r="L2572" s="147" t="n"/>
      <c r="M2572" s="148" t="n"/>
      <c r="N2572" s="148" t="n"/>
      <c r="O2572" s="148" t="n"/>
      <c r="P2572" s="148" t="n"/>
      <c r="Q2572" s="148" t="n"/>
      <c r="R2572" s="148" t="n"/>
      <c r="S2572" s="148" t="n"/>
      <c r="T2572" s="148" t="n"/>
      <c r="U2572" s="148" t="n"/>
      <c r="X2572" s="148" t="n"/>
      <c r="Y2572" s="148" t="n"/>
      <c r="AC2572" s="148" t="n"/>
      <c r="AD2572" s="148" t="n"/>
      <c r="AH2572" s="148" t="n"/>
      <c r="AI2572" s="148" t="n"/>
      <c r="AJ2572" s="148" t="n"/>
      <c r="AK2572" s="148" t="n"/>
      <c r="AL2572" s="148" t="n"/>
      <c r="AM2572" s="148" t="n"/>
      <c r="AN2572" s="148" t="n"/>
      <c r="AO2572" s="148" t="n"/>
      <c r="AP2572" s="148" t="n"/>
      <c r="AQ2572" s="148" t="n"/>
      <c r="AR2572" s="148" t="n"/>
      <c r="AS2572" s="148" t="n"/>
      <c r="AT2572" s="149"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43" t="n"/>
      <c r="BV2572" s="144" t="n"/>
      <c r="BW2572" s="143" t="n"/>
      <c r="CG2572" s="144" t="n"/>
      <c r="DU2572" s="144" t="n"/>
      <c r="DV2572" s="2" t="n"/>
      <c r="DW2572" s="2" t="n"/>
      <c r="DX2572" s="2" t="n"/>
      <c r="DY2572" s="2" t="n"/>
      <c r="DZ2572" s="2" t="n"/>
      <c r="EA2572" s="2" t="n"/>
      <c r="EB2572" s="2" t="n"/>
      <c r="EC2572" s="2" t="n"/>
    </row>
    <row r="2573" ht="6.75" customHeight="1" s="118">
      <c r="A2573" s="2" t="n"/>
      <c r="B2573" s="2" t="n"/>
      <c r="C2573" s="2" t="n"/>
      <c r="D2573" s="2" t="n"/>
      <c r="E2573" s="161" t="inlineStr">
        <is>
          <t>ふ り が な</t>
        </is>
      </c>
      <c r="F2573" s="140" t="n"/>
      <c r="G2573" s="140" t="n"/>
      <c r="H2573" s="140" t="n"/>
      <c r="I2573" s="140" t="n"/>
      <c r="J2573" s="140" t="n"/>
      <c r="K2573" s="141" t="n"/>
      <c r="L2573" s="162">
        <f>計算!$J$31</f>
        <v/>
      </c>
      <c r="M2573" s="140" t="n"/>
      <c r="N2573" s="140" t="n"/>
      <c r="O2573" s="140" t="n"/>
      <c r="P2573" s="140" t="n"/>
      <c r="Q2573" s="140" t="n"/>
      <c r="R2573" s="140" t="n"/>
      <c r="S2573" s="140" t="n"/>
      <c r="T2573" s="140" t="n"/>
      <c r="U2573" s="140" t="n"/>
      <c r="V2573" s="140" t="n"/>
      <c r="W2573" s="140" t="n"/>
      <c r="X2573" s="140" t="n"/>
      <c r="Y2573" s="140" t="n"/>
      <c r="Z2573" s="140" t="n"/>
      <c r="AA2573" s="140" t="n"/>
      <c r="AB2573" s="140" t="n"/>
      <c r="AC2573" s="140" t="n"/>
      <c r="AD2573" s="140" t="n"/>
      <c r="AE2573" s="140" t="n"/>
      <c r="AF2573" s="140" t="n"/>
      <c r="AG2573" s="140" t="n"/>
      <c r="AH2573" s="140" t="n"/>
      <c r="AI2573" s="140" t="n"/>
      <c r="AJ2573" s="140" t="n"/>
      <c r="AK2573" s="140" t="n"/>
      <c r="AL2573" s="140" t="n"/>
      <c r="AM2573" s="140" t="n"/>
      <c r="AN2573" s="140" t="n"/>
      <c r="AO2573" s="140" t="n"/>
      <c r="AP2573" s="140" t="n"/>
      <c r="AQ2573" s="140" t="n"/>
      <c r="AR2573" s="140" t="n"/>
      <c r="AS2573" s="140" t="n"/>
      <c r="AT2573" s="140" t="n"/>
      <c r="AU2573" s="140" t="n"/>
      <c r="AV2573" s="140" t="n"/>
      <c r="AW2573" s="140" t="n"/>
      <c r="AX2573" s="140" t="n"/>
      <c r="AY2573" s="140" t="n"/>
      <c r="AZ2573" s="140" t="n"/>
      <c r="BA2573" s="140" t="n"/>
      <c r="BB2573" s="140" t="n"/>
      <c r="BC2573" s="140" t="n"/>
      <c r="BD2573" s="140" t="n"/>
      <c r="BE2573" s="140" t="n"/>
      <c r="BF2573" s="140" t="n"/>
      <c r="BG2573" s="140" t="n"/>
      <c r="BH2573" s="140" t="n"/>
      <c r="BI2573" s="141" t="n"/>
      <c r="BJ2573" s="2" t="n"/>
      <c r="BK2573" s="2" t="n"/>
      <c r="BL2573" s="2" t="n"/>
      <c r="BM2573" s="2" t="n"/>
      <c r="BN2573" s="2" t="n"/>
      <c r="BO2573" s="2" t="n"/>
      <c r="BP2573" s="143" t="n"/>
      <c r="BV2573" s="144" t="n"/>
      <c r="BW2573" s="143" t="n"/>
      <c r="CG2573" s="144" t="n"/>
      <c r="DU2573" s="144" t="n"/>
      <c r="DV2573" s="2" t="n"/>
      <c r="DW2573" s="2" t="n"/>
      <c r="DX2573" s="2" t="n"/>
      <c r="DY2573" s="2" t="n"/>
      <c r="DZ2573" s="2" t="n"/>
      <c r="EA2573" s="2" t="n"/>
      <c r="EB2573" s="2" t="n"/>
      <c r="EC2573" s="2" t="n"/>
    </row>
    <row r="2574" ht="6.75" customHeight="1" s="118">
      <c r="A2574" s="2" t="n"/>
      <c r="B2574" s="2" t="n"/>
      <c r="C2574" s="2" t="n"/>
      <c r="D2574" s="2" t="n"/>
      <c r="E2574" s="143" t="n"/>
      <c r="K2574" s="144" t="n"/>
      <c r="BI2574" s="144" t="n"/>
      <c r="BJ2574" s="2" t="n"/>
      <c r="BK2574" s="2" t="n"/>
      <c r="BL2574" s="2" t="n"/>
      <c r="BM2574" s="2" t="n"/>
      <c r="BN2574" s="2" t="n"/>
      <c r="BO2574" s="2" t="n"/>
      <c r="BP2574" s="143" t="n"/>
      <c r="BV2574" s="144" t="n"/>
      <c r="BW2574" s="143" t="n"/>
      <c r="CG2574" s="144" t="n"/>
      <c r="DU2574" s="144" t="n"/>
      <c r="DV2574" s="2" t="n"/>
      <c r="DW2574" s="2" t="n"/>
      <c r="DX2574" s="2" t="n"/>
      <c r="DY2574" s="2" t="n"/>
      <c r="DZ2574" s="2" t="n"/>
      <c r="EA2574" s="2" t="n"/>
      <c r="EB2574" s="2" t="n"/>
      <c r="EC2574" s="2" t="n"/>
    </row>
    <row r="2575" ht="6.75" customHeight="1" s="118">
      <c r="A2575" s="2" t="n"/>
      <c r="B2575" s="2" t="n"/>
      <c r="C2575" s="2" t="n"/>
      <c r="D2575" s="2" t="n"/>
      <c r="E2575" s="163" t="n"/>
      <c r="F2575" s="164" t="n"/>
      <c r="G2575" s="164" t="n"/>
      <c r="H2575" s="164" t="n"/>
      <c r="I2575" s="164" t="n"/>
      <c r="J2575" s="164" t="n"/>
      <c r="K2575" s="165" t="n"/>
      <c r="L2575" s="164" t="n"/>
      <c r="M2575" s="164" t="n"/>
      <c r="N2575" s="164" t="n"/>
      <c r="O2575" s="164" t="n"/>
      <c r="P2575" s="164" t="n"/>
      <c r="Q2575" s="164" t="n"/>
      <c r="R2575" s="164" t="n"/>
      <c r="S2575" s="164" t="n"/>
      <c r="T2575" s="164" t="n"/>
      <c r="U2575" s="164" t="n"/>
      <c r="V2575" s="164" t="n"/>
      <c r="W2575" s="164" t="n"/>
      <c r="X2575" s="164" t="n"/>
      <c r="Y2575" s="164" t="n"/>
      <c r="Z2575" s="164" t="n"/>
      <c r="AA2575" s="164" t="n"/>
      <c r="AB2575" s="164" t="n"/>
      <c r="AC2575" s="164" t="n"/>
      <c r="AD2575" s="164" t="n"/>
      <c r="AE2575" s="164" t="n"/>
      <c r="AF2575" s="164" t="n"/>
      <c r="AG2575" s="164" t="n"/>
      <c r="AH2575" s="164" t="n"/>
      <c r="AI2575" s="164" t="n"/>
      <c r="AJ2575" s="164" t="n"/>
      <c r="AK2575" s="164" t="n"/>
      <c r="AL2575" s="164" t="n"/>
      <c r="AM2575" s="164" t="n"/>
      <c r="AN2575" s="164" t="n"/>
      <c r="AO2575" s="164" t="n"/>
      <c r="AP2575" s="164" t="n"/>
      <c r="AQ2575" s="164" t="n"/>
      <c r="AR2575" s="164" t="n"/>
      <c r="AS2575" s="164" t="n"/>
      <c r="AT2575" s="164" t="n"/>
      <c r="AU2575" s="164" t="n"/>
      <c r="AV2575" s="164" t="n"/>
      <c r="AW2575" s="164" t="n"/>
      <c r="AX2575" s="164" t="n"/>
      <c r="AY2575" s="164" t="n"/>
      <c r="AZ2575" s="164" t="n"/>
      <c r="BA2575" s="164" t="n"/>
      <c r="BB2575" s="164" t="n"/>
      <c r="BC2575" s="164" t="n"/>
      <c r="BD2575" s="164" t="n"/>
      <c r="BE2575" s="164" t="n"/>
      <c r="BF2575" s="164" t="n"/>
      <c r="BG2575" s="164" t="n"/>
      <c r="BH2575" s="164" t="n"/>
      <c r="BI2575" s="165" t="n"/>
      <c r="BJ2575" s="2" t="n"/>
      <c r="BK2575" s="2" t="n"/>
      <c r="BL2575" s="2" t="n"/>
      <c r="BM2575" s="2" t="n"/>
      <c r="BN2575" s="2" t="n"/>
      <c r="BO2575" s="2" t="n"/>
      <c r="BP2575" s="143" t="n"/>
      <c r="BV2575" s="144" t="n"/>
      <c r="BW2575" s="143" t="n"/>
      <c r="CG2575" s="144" t="n"/>
      <c r="DU2575" s="144" t="n"/>
      <c r="DV2575" s="2" t="n"/>
      <c r="DW2575" s="2" t="n"/>
      <c r="DX2575" s="2" t="n"/>
      <c r="DY2575" s="2" t="n"/>
      <c r="DZ2575" s="2" t="n"/>
      <c r="EA2575" s="2" t="n"/>
      <c r="EB2575" s="2" t="n"/>
      <c r="EC2575" s="2" t="n"/>
    </row>
    <row r="2576" ht="6.75" customHeight="1" s="118">
      <c r="A2576" s="2" t="n"/>
      <c r="B2576" s="2" t="n"/>
      <c r="C2576" s="2" t="n"/>
      <c r="D2576" s="2" t="n"/>
      <c r="E2576" s="166" t="inlineStr">
        <is>
          <t>現住所</t>
        </is>
      </c>
      <c r="F2576" s="167" t="n"/>
      <c r="G2576" s="167" t="n"/>
      <c r="H2576" s="167" t="n"/>
      <c r="I2576" s="167" t="n"/>
      <c r="J2576" s="167" t="n"/>
      <c r="K2576" s="168" t="n"/>
      <c r="L2576" s="107" t="inlineStr">
        <is>
          <t>〒</t>
        </is>
      </c>
      <c r="M2576" s="167" t="n"/>
      <c r="N2576" s="167" t="n"/>
      <c r="O2576" s="167" t="n"/>
      <c r="P2576" s="169">
        <f>計算!$H$31</f>
        <v/>
      </c>
      <c r="Q2576" s="167" t="n"/>
      <c r="R2576" s="167" t="n"/>
      <c r="S2576" s="167" t="n"/>
      <c r="T2576" s="167" t="n"/>
      <c r="U2576" s="167" t="n"/>
      <c r="V2576" s="167" t="n"/>
      <c r="W2576" s="167" t="n"/>
      <c r="X2576" s="167" t="n"/>
      <c r="Y2576" s="167" t="n"/>
      <c r="Z2576" s="167" t="n"/>
      <c r="AA2576" s="167" t="n"/>
      <c r="AB2576" s="167" t="n"/>
      <c r="AC2576" s="167" t="n"/>
      <c r="AD2576" s="167" t="n"/>
      <c r="AE2576" s="167" t="n"/>
      <c r="AF2576" s="167" t="n"/>
      <c r="AG2576" s="167" t="n"/>
      <c r="AH2576" s="167" t="n"/>
      <c r="AI2576" s="167" t="n"/>
      <c r="AJ2576" s="167"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43" t="n"/>
      <c r="BV2576" s="144" t="n"/>
      <c r="BW2576" s="143" t="n"/>
      <c r="CG2576" s="144" t="n"/>
      <c r="DU2576" s="144" t="n"/>
      <c r="DV2576" s="2" t="n"/>
      <c r="DW2576" s="2" t="n"/>
      <c r="DX2576" s="2" t="n"/>
      <c r="DY2576" s="2" t="n"/>
      <c r="DZ2576" s="2" t="n"/>
      <c r="EA2576" s="2" t="n"/>
      <c r="EB2576" s="2" t="n"/>
      <c r="EC2576" s="2" t="n"/>
    </row>
    <row r="2577" ht="4.5" customHeight="1" s="118">
      <c r="A2577" s="2" t="n"/>
      <c r="B2577" s="2" t="n"/>
      <c r="C2577" s="2" t="n"/>
      <c r="D2577" s="2" t="n"/>
      <c r="E2577" s="143" t="n"/>
      <c r="K2577" s="144" t="n"/>
      <c r="L2577" s="143"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47" t="n"/>
      <c r="BQ2577" s="148" t="n"/>
      <c r="BR2577" s="148" t="n"/>
      <c r="BS2577" s="148" t="n"/>
      <c r="BT2577" s="148" t="n"/>
      <c r="BU2577" s="148" t="n"/>
      <c r="BV2577" s="149" t="n"/>
      <c r="BW2577" s="147" t="n"/>
      <c r="BX2577" s="148" t="n"/>
      <c r="BY2577" s="148" t="n"/>
      <c r="BZ2577" s="148" t="n"/>
      <c r="CA2577" s="148" t="n"/>
      <c r="CB2577" s="148" t="n"/>
      <c r="CC2577" s="148" t="n"/>
      <c r="CD2577" s="148" t="n"/>
      <c r="CE2577" s="148" t="n"/>
      <c r="CF2577" s="148" t="n"/>
      <c r="CG2577" s="149" t="n"/>
      <c r="DU2577" s="144" t="n"/>
      <c r="DV2577" s="2" t="n"/>
      <c r="DW2577" s="2" t="n"/>
      <c r="DX2577" s="2" t="n"/>
      <c r="DY2577" s="2" t="n"/>
      <c r="DZ2577" s="2" t="n"/>
      <c r="EA2577" s="2" t="n"/>
      <c r="EB2577" s="2" t="n"/>
      <c r="EC2577" s="2" t="n"/>
    </row>
    <row r="2578" ht="6.75" customHeight="1" s="118">
      <c r="A2578" s="2" t="n"/>
      <c r="B2578" s="2" t="n"/>
      <c r="C2578" s="2" t="n"/>
      <c r="D2578" s="2" t="n"/>
      <c r="E2578" s="143" t="n"/>
      <c r="K2578" s="144" t="n"/>
      <c r="L2578" s="143"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0" t="inlineStr">
        <is>
          <t>校内外の諸活動</t>
        </is>
      </c>
      <c r="BQ2578" s="140" t="n"/>
      <c r="BR2578" s="140" t="n"/>
      <c r="BS2578" s="140" t="n"/>
      <c r="BT2578" s="140" t="n"/>
      <c r="BU2578" s="140" t="n"/>
      <c r="BV2578" s="141" t="n"/>
      <c r="BW2578" s="171">
        <f>計算!$AQ$31</f>
        <v/>
      </c>
      <c r="BX2578" s="140" t="n"/>
      <c r="BY2578" s="140" t="n"/>
      <c r="BZ2578" s="140" t="n"/>
      <c r="CA2578" s="140" t="n"/>
      <c r="CB2578" s="140" t="n"/>
      <c r="CC2578" s="140" t="n"/>
      <c r="CD2578" s="140" t="n"/>
      <c r="CE2578" s="140" t="n"/>
      <c r="CF2578" s="140" t="n"/>
      <c r="CG2578" s="140" t="n"/>
      <c r="CH2578" s="140" t="n"/>
      <c r="CI2578" s="140" t="n"/>
      <c r="CJ2578" s="140" t="n"/>
      <c r="CK2578" s="140" t="n"/>
      <c r="CL2578" s="140" t="n"/>
      <c r="CM2578" s="140" t="n"/>
      <c r="CN2578" s="140" t="n"/>
      <c r="CO2578" s="140" t="n"/>
      <c r="CP2578" s="140" t="n"/>
      <c r="CQ2578" s="140" t="n"/>
      <c r="CR2578" s="140" t="n"/>
      <c r="CS2578" s="140" t="n"/>
      <c r="CT2578" s="140" t="n"/>
      <c r="CU2578" s="140" t="n"/>
      <c r="CV2578" s="140" t="n"/>
      <c r="CW2578" s="140" t="n"/>
      <c r="CX2578" s="140" t="n"/>
      <c r="CY2578" s="140" t="n"/>
      <c r="CZ2578" s="140" t="n"/>
      <c r="DA2578" s="140" t="n"/>
      <c r="DB2578" s="140" t="n"/>
      <c r="DC2578" s="140" t="n"/>
      <c r="DD2578" s="140" t="n"/>
      <c r="DE2578" s="140" t="n"/>
      <c r="DF2578" s="140" t="n"/>
      <c r="DG2578" s="140" t="n"/>
      <c r="DH2578" s="140" t="n"/>
      <c r="DI2578" s="140" t="n"/>
      <c r="DJ2578" s="140" t="n"/>
      <c r="DK2578" s="140" t="n"/>
      <c r="DL2578" s="140" t="n"/>
      <c r="DM2578" s="140" t="n"/>
      <c r="DN2578" s="140" t="n"/>
      <c r="DO2578" s="140" t="n"/>
      <c r="DP2578" s="140" t="n"/>
      <c r="DQ2578" s="140" t="n"/>
      <c r="DR2578" s="140" t="n"/>
      <c r="DS2578" s="140" t="n"/>
      <c r="DT2578" s="140" t="n"/>
      <c r="DU2578" s="141" t="n"/>
      <c r="DV2578" s="7" t="n"/>
      <c r="DW2578" s="2" t="n"/>
      <c r="DX2578" s="2" t="n"/>
      <c r="DY2578" s="2" t="n"/>
      <c r="DZ2578" s="2" t="n"/>
      <c r="EA2578" s="2" t="n"/>
      <c r="EB2578" s="2" t="n"/>
      <c r="EC2578" s="2" t="n"/>
    </row>
    <row r="2579" ht="6.75" customHeight="1" s="118">
      <c r="A2579" s="2" t="n"/>
      <c r="B2579" s="2" t="n"/>
      <c r="C2579" s="2" t="n"/>
      <c r="D2579" s="2" t="n"/>
      <c r="E2579" s="143" t="n"/>
      <c r="K2579" s="144" t="n"/>
      <c r="L2579" s="172">
        <f>計算!$I$31</f>
        <v/>
      </c>
      <c r="BI2579" s="144" t="n"/>
      <c r="BJ2579" s="2" t="n"/>
      <c r="BK2579" s="2" t="n"/>
      <c r="BL2579" s="2" t="n"/>
      <c r="BM2579" s="2" t="n"/>
      <c r="BN2579" s="2" t="n"/>
      <c r="BO2579" s="2" t="n"/>
      <c r="BP2579" s="143" t="n"/>
      <c r="BV2579" s="144" t="n"/>
      <c r="DU2579" s="144" t="n"/>
      <c r="DV2579" s="7" t="n"/>
      <c r="DW2579" s="2" t="n"/>
      <c r="DX2579" s="2" t="n"/>
      <c r="DY2579" s="2" t="n"/>
      <c r="DZ2579" s="2" t="n"/>
      <c r="EA2579" s="2" t="n"/>
      <c r="EB2579" s="2" t="n"/>
      <c r="EC2579" s="2" t="n"/>
    </row>
    <row r="2580" ht="6.75" customHeight="1" s="118">
      <c r="A2580" s="2" t="n"/>
      <c r="B2580" s="2" t="n"/>
      <c r="C2580" s="2" t="n"/>
      <c r="D2580" s="2" t="n"/>
      <c r="E2580" s="143" t="n"/>
      <c r="K2580" s="144" t="n"/>
      <c r="L2580" s="143" t="n"/>
      <c r="BI2580" s="144" t="n"/>
      <c r="BJ2580" s="2" t="n"/>
      <c r="BK2580" s="2" t="n"/>
      <c r="BL2580" s="2" t="n"/>
      <c r="BM2580" s="2" t="n"/>
      <c r="BN2580" s="2" t="n"/>
      <c r="BO2580" s="2" t="n"/>
      <c r="BP2580" s="143" t="n"/>
      <c r="BV2580" s="144" t="n"/>
      <c r="DU2580" s="144" t="n"/>
      <c r="DV2580" s="7" t="n"/>
      <c r="DW2580" s="2" t="n"/>
      <c r="DX2580" s="2" t="n"/>
      <c r="DY2580" s="2" t="n"/>
      <c r="DZ2580" s="2" t="n"/>
      <c r="EA2580" s="2" t="n"/>
      <c r="EB2580" s="2" t="n"/>
      <c r="EC2580" s="2" t="n"/>
    </row>
    <row r="2581" ht="6.75" customHeight="1" s="118">
      <c r="A2581" s="2" t="n"/>
      <c r="B2581" s="2" t="n"/>
      <c r="C2581" s="2" t="n"/>
      <c r="D2581" s="2" t="n"/>
      <c r="E2581" s="147" t="n"/>
      <c r="F2581" s="148" t="n"/>
      <c r="G2581" s="148" t="n"/>
      <c r="H2581" s="148" t="n"/>
      <c r="I2581" s="148" t="n"/>
      <c r="J2581" s="148" t="n"/>
      <c r="K2581" s="149" t="n"/>
      <c r="L2581" s="147" t="n"/>
      <c r="M2581" s="148" t="n"/>
      <c r="N2581" s="148" t="n"/>
      <c r="O2581" s="148" t="n"/>
      <c r="P2581" s="148" t="n"/>
      <c r="Q2581" s="148" t="n"/>
      <c r="R2581" s="148" t="n"/>
      <c r="S2581" s="148" t="n"/>
      <c r="T2581" s="148" t="n"/>
      <c r="U2581" s="148" t="n"/>
      <c r="V2581" s="148" t="n"/>
      <c r="W2581" s="148" t="n"/>
      <c r="X2581" s="148" t="n"/>
      <c r="Y2581" s="148" t="n"/>
      <c r="Z2581" s="148" t="n"/>
      <c r="AA2581" s="148" t="n"/>
      <c r="AB2581" s="148" t="n"/>
      <c r="AC2581" s="148" t="n"/>
      <c r="AD2581" s="148" t="n"/>
      <c r="AE2581" s="148" t="n"/>
      <c r="AF2581" s="148" t="n"/>
      <c r="AG2581" s="148" t="n"/>
      <c r="AH2581" s="148" t="n"/>
      <c r="AI2581" s="148" t="n"/>
      <c r="AJ2581" s="148" t="n"/>
      <c r="AK2581" s="148" t="n"/>
      <c r="AL2581" s="148" t="n"/>
      <c r="AM2581" s="148" t="n"/>
      <c r="AN2581" s="148" t="n"/>
      <c r="AO2581" s="148" t="n"/>
      <c r="AP2581" s="148" t="n"/>
      <c r="AQ2581" s="148" t="n"/>
      <c r="AR2581" s="148" t="n"/>
      <c r="AS2581" s="148" t="n"/>
      <c r="AT2581" s="148" t="n"/>
      <c r="AU2581" s="148" t="n"/>
      <c r="AV2581" s="148" t="n"/>
      <c r="AW2581" s="148" t="n"/>
      <c r="AX2581" s="148" t="n"/>
      <c r="AY2581" s="148" t="n"/>
      <c r="AZ2581" s="148" t="n"/>
      <c r="BA2581" s="148" t="n"/>
      <c r="BB2581" s="148" t="n"/>
      <c r="BC2581" s="148" t="n"/>
      <c r="BD2581" s="148" t="n"/>
      <c r="BE2581" s="148" t="n"/>
      <c r="BF2581" s="148" t="n"/>
      <c r="BG2581" s="148" t="n"/>
      <c r="BH2581" s="148" t="n"/>
      <c r="BI2581" s="149" t="n"/>
      <c r="BJ2581" s="2" t="n"/>
      <c r="BK2581" s="2" t="n"/>
      <c r="BL2581" s="2" t="n"/>
      <c r="BM2581" s="2" t="n"/>
      <c r="BN2581" s="2" t="n"/>
      <c r="BO2581" s="2" t="n"/>
      <c r="BP2581" s="143" t="n"/>
      <c r="BV2581" s="144" t="n"/>
      <c r="DU2581" s="144" t="n"/>
      <c r="DV2581" s="7" t="n"/>
      <c r="DW2581" s="2" t="n"/>
      <c r="DX2581" s="2" t="n"/>
      <c r="DY2581" s="2" t="n"/>
      <c r="DZ2581" s="2" t="n"/>
      <c r="EA2581" s="2" t="n"/>
      <c r="EB2581" s="2" t="n"/>
      <c r="EC2581" s="2" t="n"/>
    </row>
    <row r="2582" ht="6.75" customHeight="1" s="118">
      <c r="A2582" s="2" t="n"/>
      <c r="B2582" s="2" t="n"/>
      <c r="C2582" s="2" t="n"/>
      <c r="D2582" s="2" t="n"/>
      <c r="E2582" s="161" t="inlineStr">
        <is>
          <t>ふ り が な</t>
        </is>
      </c>
      <c r="F2582" s="140" t="n"/>
      <c r="G2582" s="140" t="n"/>
      <c r="H2582" s="140" t="n"/>
      <c r="I2582" s="140" t="n"/>
      <c r="J2582" s="140" t="n"/>
      <c r="K2582" s="141" t="n"/>
      <c r="L2582" s="162">
        <f>計算!$M$31</f>
        <v/>
      </c>
      <c r="M2582" s="140" t="n"/>
      <c r="N2582" s="140" t="n"/>
      <c r="O2582" s="140" t="n"/>
      <c r="P2582" s="140" t="n"/>
      <c r="Q2582" s="140" t="n"/>
      <c r="R2582" s="140" t="n"/>
      <c r="S2582" s="140" t="n"/>
      <c r="T2582" s="140" t="n"/>
      <c r="U2582" s="140" t="n"/>
      <c r="V2582" s="140" t="n"/>
      <c r="W2582" s="140" t="n"/>
      <c r="X2582" s="140" t="n"/>
      <c r="Y2582" s="140" t="n"/>
      <c r="Z2582" s="140" t="n"/>
      <c r="AA2582" s="140" t="n"/>
      <c r="AB2582" s="140" t="n"/>
      <c r="AC2582" s="140" t="n"/>
      <c r="AD2582" s="140" t="n"/>
      <c r="AE2582" s="140" t="n"/>
      <c r="AF2582" s="140" t="n"/>
      <c r="AG2582" s="140" t="n"/>
      <c r="AH2582" s="140" t="n"/>
      <c r="AI2582" s="140" t="n"/>
      <c r="AJ2582" s="140" t="n"/>
      <c r="AK2582" s="140" t="n"/>
      <c r="AL2582" s="140" t="n"/>
      <c r="AM2582" s="140" t="n"/>
      <c r="AN2582" s="140" t="n"/>
      <c r="AO2582" s="140" t="n"/>
      <c r="AP2582" s="140" t="n"/>
      <c r="AQ2582" s="140" t="n"/>
      <c r="AR2582" s="140" t="n"/>
      <c r="AS2582" s="140" t="n"/>
      <c r="AT2582" s="140" t="n"/>
      <c r="AU2582" s="140" t="n"/>
      <c r="AV2582" s="140" t="n"/>
      <c r="AW2582" s="140" t="n"/>
      <c r="AX2582" s="140" t="n"/>
      <c r="AY2582" s="140" t="n"/>
      <c r="AZ2582" s="140" t="n"/>
      <c r="BA2582" s="140" t="n"/>
      <c r="BB2582" s="140" t="n"/>
      <c r="BC2582" s="140" t="n"/>
      <c r="BD2582" s="140" t="n"/>
      <c r="BE2582" s="140" t="n"/>
      <c r="BF2582" s="140" t="n"/>
      <c r="BG2582" s="140" t="n"/>
      <c r="BH2582" s="140" t="n"/>
      <c r="BI2582" s="141" t="n"/>
      <c r="BJ2582" s="2" t="n"/>
      <c r="BK2582" s="2" t="n"/>
      <c r="BL2582" s="2" t="n"/>
      <c r="BM2582" s="2" t="n"/>
      <c r="BN2582" s="2" t="n"/>
      <c r="BO2582" s="2" t="n"/>
      <c r="BP2582" s="143" t="n"/>
      <c r="BV2582" s="144" t="n"/>
      <c r="DU2582" s="144" t="n"/>
      <c r="DV2582" s="7" t="n"/>
      <c r="DW2582" s="2" t="n"/>
      <c r="DX2582" s="2" t="n"/>
      <c r="DY2582" s="2" t="n"/>
      <c r="DZ2582" s="2" t="n"/>
      <c r="EA2582" s="2" t="n"/>
      <c r="EB2582" s="2" t="n"/>
      <c r="EC2582" s="2" t="n"/>
    </row>
    <row r="2583" ht="6.75" customHeight="1" s="118">
      <c r="A2583" s="2" t="n"/>
      <c r="B2583" s="2" t="n"/>
      <c r="C2583" s="2" t="n"/>
      <c r="D2583" s="2" t="n"/>
      <c r="E2583" s="143" t="n"/>
      <c r="K2583" s="144" t="n"/>
      <c r="BI2583" s="144" t="n"/>
      <c r="BJ2583" s="2" t="n"/>
      <c r="BK2583" s="2" t="n"/>
      <c r="BL2583" s="2" t="n"/>
      <c r="BM2583" s="2" t="n"/>
      <c r="BN2583" s="2" t="n"/>
      <c r="BO2583" s="2" t="n"/>
      <c r="BP2583" s="143" t="n"/>
      <c r="BV2583" s="144" t="n"/>
      <c r="DU2583" s="144" t="n"/>
      <c r="DV2583" s="7" t="n"/>
      <c r="DW2583" s="2" t="n"/>
      <c r="DX2583" s="2" t="n"/>
      <c r="DY2583" s="2" t="n"/>
      <c r="DZ2583" s="2" t="n"/>
      <c r="EA2583" s="2" t="n"/>
      <c r="EB2583" s="2" t="n"/>
      <c r="EC2583" s="2" t="n"/>
    </row>
    <row r="2584" ht="6.75" customHeight="1" s="118">
      <c r="A2584" s="2" t="n"/>
      <c r="B2584" s="2" t="n"/>
      <c r="C2584" s="2" t="n"/>
      <c r="D2584" s="2" t="n"/>
      <c r="E2584" s="163" t="n"/>
      <c r="F2584" s="164" t="n"/>
      <c r="G2584" s="164" t="n"/>
      <c r="H2584" s="164" t="n"/>
      <c r="I2584" s="164" t="n"/>
      <c r="J2584" s="164" t="n"/>
      <c r="K2584" s="165" t="n"/>
      <c r="L2584" s="164" t="n"/>
      <c r="M2584" s="164" t="n"/>
      <c r="N2584" s="164" t="n"/>
      <c r="O2584" s="164" t="n"/>
      <c r="P2584" s="164" t="n"/>
      <c r="Q2584" s="164" t="n"/>
      <c r="R2584" s="164" t="n"/>
      <c r="S2584" s="164" t="n"/>
      <c r="T2584" s="164" t="n"/>
      <c r="U2584" s="164" t="n"/>
      <c r="V2584" s="164" t="n"/>
      <c r="W2584" s="164" t="n"/>
      <c r="X2584" s="164" t="n"/>
      <c r="Y2584" s="164" t="n"/>
      <c r="Z2584" s="164" t="n"/>
      <c r="AA2584" s="164" t="n"/>
      <c r="AB2584" s="164" t="n"/>
      <c r="AC2584" s="164" t="n"/>
      <c r="AD2584" s="164" t="n"/>
      <c r="AE2584" s="164" t="n"/>
      <c r="AF2584" s="164" t="n"/>
      <c r="AG2584" s="164" t="n"/>
      <c r="AH2584" s="164" t="n"/>
      <c r="AI2584" s="164" t="n"/>
      <c r="AJ2584" s="164" t="n"/>
      <c r="AK2584" s="164" t="n"/>
      <c r="AL2584" s="164" t="n"/>
      <c r="AM2584" s="164" t="n"/>
      <c r="AN2584" s="164" t="n"/>
      <c r="AO2584" s="164" t="n"/>
      <c r="AP2584" s="164" t="n"/>
      <c r="AQ2584" s="164" t="n"/>
      <c r="AR2584" s="164" t="n"/>
      <c r="AS2584" s="164" t="n"/>
      <c r="AT2584" s="164" t="n"/>
      <c r="AU2584" s="164" t="n"/>
      <c r="AV2584" s="164" t="n"/>
      <c r="AW2584" s="164" t="n"/>
      <c r="AX2584" s="164" t="n"/>
      <c r="AY2584" s="164" t="n"/>
      <c r="AZ2584" s="164" t="n"/>
      <c r="BA2584" s="164" t="n"/>
      <c r="BB2584" s="164" t="n"/>
      <c r="BC2584" s="164" t="n"/>
      <c r="BD2584" s="164" t="n"/>
      <c r="BE2584" s="164" t="n"/>
      <c r="BF2584" s="164" t="n"/>
      <c r="BG2584" s="164" t="n"/>
      <c r="BH2584" s="164" t="n"/>
      <c r="BI2584" s="165" t="n"/>
      <c r="BJ2584" s="2" t="n"/>
      <c r="BK2584" s="2" t="n"/>
      <c r="BL2584" s="2" t="n"/>
      <c r="BM2584" s="2" t="n"/>
      <c r="BN2584" s="2" t="n"/>
      <c r="BO2584" s="2" t="n"/>
      <c r="BP2584" s="143" t="n"/>
      <c r="BV2584" s="144" t="n"/>
      <c r="DU2584" s="144" t="n"/>
      <c r="DV2584" s="7" t="n"/>
      <c r="DW2584" s="2" t="n"/>
      <c r="DX2584" s="2" t="n"/>
      <c r="DY2584" s="2" t="n"/>
      <c r="DZ2584" s="2" t="n"/>
      <c r="EA2584" s="2" t="n"/>
      <c r="EB2584" s="2" t="n"/>
      <c r="EC2584" s="2" t="n"/>
    </row>
    <row r="2585" ht="6.75" customHeight="1" s="118">
      <c r="A2585" s="2" t="n"/>
      <c r="B2585" s="2" t="n"/>
      <c r="C2585" s="2" t="n"/>
      <c r="D2585" s="2" t="n"/>
      <c r="E2585" s="166" t="inlineStr">
        <is>
          <t>連絡先</t>
        </is>
      </c>
      <c r="F2585" s="167" t="n"/>
      <c r="G2585" s="167" t="n"/>
      <c r="H2585" s="167" t="n"/>
      <c r="I2585" s="167" t="n"/>
      <c r="J2585" s="167" t="n"/>
      <c r="K2585" s="168" t="n"/>
      <c r="L2585" s="107" t="inlineStr">
        <is>
          <t>〒</t>
        </is>
      </c>
      <c r="M2585" s="167" t="n"/>
      <c r="N2585" s="167" t="n"/>
      <c r="O2585" s="167" t="n"/>
      <c r="P2585" s="173">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43" t="n"/>
      <c r="BV2585" s="144" t="n"/>
      <c r="DU2585" s="144" t="n"/>
      <c r="DV2585" s="7" t="n"/>
      <c r="DW2585" s="2" t="n"/>
      <c r="DX2585" s="2" t="n"/>
      <c r="DY2585" s="2" t="n"/>
      <c r="DZ2585" s="2" t="n"/>
      <c r="EA2585" s="2" t="n"/>
      <c r="EB2585" s="2" t="n"/>
      <c r="EC2585" s="2" t="n"/>
    </row>
    <row r="2586" ht="6.75" customHeight="1" s="118">
      <c r="A2586" s="2" t="n"/>
      <c r="B2586" s="2" t="n"/>
      <c r="C2586" s="2" t="n"/>
      <c r="D2586" s="2" t="n"/>
      <c r="E2586" s="143" t="n"/>
      <c r="K2586" s="144" t="n"/>
      <c r="L2586" s="143"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43" t="n"/>
      <c r="BV2586" s="144" t="n"/>
      <c r="DU2586" s="144" t="n"/>
      <c r="DV2586" s="7" t="n"/>
      <c r="DW2586" s="2" t="n"/>
      <c r="DX2586" s="2" t="n"/>
      <c r="DY2586" s="2" t="n"/>
      <c r="DZ2586" s="2" t="n"/>
      <c r="EA2586" s="2" t="n"/>
      <c r="EB2586" s="2" t="n"/>
      <c r="EC2586" s="2" t="n"/>
    </row>
    <row r="2587" ht="6.75" customHeight="1" s="118">
      <c r="A2587" s="2" t="n"/>
      <c r="B2587" s="2" t="n"/>
      <c r="C2587" s="2" t="n"/>
      <c r="D2587" s="2" t="n"/>
      <c r="E2587" s="143" t="n"/>
      <c r="K2587" s="144" t="n"/>
      <c r="L2587" s="143"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43" t="n"/>
      <c r="BV2587" s="144" t="n"/>
      <c r="DU2587" s="144" t="n"/>
      <c r="DV2587" s="7" t="n"/>
      <c r="DW2587" s="2" t="n"/>
      <c r="DX2587" s="2" t="n"/>
      <c r="DY2587" s="2" t="n"/>
      <c r="DZ2587" s="2" t="n"/>
      <c r="EA2587" s="2" t="n"/>
      <c r="EB2587" s="2" t="n"/>
      <c r="EC2587" s="2" t="n"/>
    </row>
    <row r="2588" ht="6.75" customHeight="1" s="118">
      <c r="A2588" s="2" t="n"/>
      <c r="B2588" s="2" t="n"/>
      <c r="C2588" s="2" t="n"/>
      <c r="D2588" s="2" t="n"/>
      <c r="E2588" s="143" t="n"/>
      <c r="K2588" s="144" t="n"/>
      <c r="L2588" s="174">
        <f>計算!$L$31</f>
        <v/>
      </c>
      <c r="BI2588" s="144" t="n"/>
      <c r="BJ2588" s="2" t="n"/>
      <c r="BK2588" s="2" t="n"/>
      <c r="BL2588" s="2" t="n"/>
      <c r="BM2588" s="2" t="n"/>
      <c r="BN2588" s="2" t="n"/>
      <c r="BO2588" s="2" t="n"/>
      <c r="BP2588" s="143" t="n"/>
      <c r="BV2588" s="144" t="n"/>
      <c r="DU2588" s="144" t="n"/>
      <c r="DV2588" s="7" t="n"/>
      <c r="DW2588" s="2" t="n"/>
      <c r="DX2588" s="2" t="n"/>
      <c r="DY2588" s="2" t="n"/>
      <c r="DZ2588" s="2" t="n"/>
      <c r="EA2588" s="2" t="n"/>
      <c r="EB2588" s="2" t="n"/>
      <c r="EC2588" s="2" t="n"/>
    </row>
    <row r="2589" ht="6.75" customHeight="1" s="118">
      <c r="A2589" s="2" t="n"/>
      <c r="B2589" s="2" t="n"/>
      <c r="C2589" s="2" t="n"/>
      <c r="D2589" s="2" t="n"/>
      <c r="E2589" s="147" t="n"/>
      <c r="F2589" s="148" t="n"/>
      <c r="G2589" s="148" t="n"/>
      <c r="H2589" s="148" t="n"/>
      <c r="I2589" s="148" t="n"/>
      <c r="J2589" s="148" t="n"/>
      <c r="K2589" s="149" t="n"/>
      <c r="L2589" s="148" t="n"/>
      <c r="M2589" s="148" t="n"/>
      <c r="N2589" s="148" t="n"/>
      <c r="O2589" s="148" t="n"/>
      <c r="P2589" s="148" t="n"/>
      <c r="Q2589" s="148" t="n"/>
      <c r="R2589" s="148" t="n"/>
      <c r="S2589" s="148" t="n"/>
      <c r="T2589" s="148" t="n"/>
      <c r="U2589" s="148" t="n"/>
      <c r="V2589" s="148" t="n"/>
      <c r="W2589" s="148" t="n"/>
      <c r="X2589" s="148" t="n"/>
      <c r="Y2589" s="148" t="n"/>
      <c r="Z2589" s="148" t="n"/>
      <c r="AA2589" s="148" t="n"/>
      <c r="AB2589" s="148" t="n"/>
      <c r="AC2589" s="148" t="n"/>
      <c r="AD2589" s="148" t="n"/>
      <c r="AE2589" s="148" t="n"/>
      <c r="AF2589" s="148" t="n"/>
      <c r="AG2589" s="148" t="n"/>
      <c r="AH2589" s="148" t="n"/>
      <c r="AI2589" s="148" t="n"/>
      <c r="AJ2589" s="148" t="n"/>
      <c r="AK2589" s="148" t="n"/>
      <c r="AL2589" s="148" t="n"/>
      <c r="AM2589" s="148" t="n"/>
      <c r="AN2589" s="148" t="n"/>
      <c r="AO2589" s="148" t="n"/>
      <c r="AP2589" s="148" t="n"/>
      <c r="AQ2589" s="148" t="n"/>
      <c r="AR2589" s="148" t="n"/>
      <c r="AS2589" s="148" t="n"/>
      <c r="AT2589" s="148" t="n"/>
      <c r="AU2589" s="148" t="n"/>
      <c r="AV2589" s="148" t="n"/>
      <c r="AW2589" s="148" t="n"/>
      <c r="AX2589" s="148" t="n"/>
      <c r="AY2589" s="148" t="n"/>
      <c r="AZ2589" s="148" t="n"/>
      <c r="BA2589" s="148" t="n"/>
      <c r="BB2589" s="148" t="n"/>
      <c r="BC2589" s="148" t="n"/>
      <c r="BD2589" s="148" t="n"/>
      <c r="BE2589" s="148" t="n"/>
      <c r="BF2589" s="148" t="n"/>
      <c r="BG2589" s="148" t="n"/>
      <c r="BH2589" s="148" t="n"/>
      <c r="BI2589" s="149" t="n"/>
      <c r="BJ2589" s="2" t="n"/>
      <c r="BK2589" s="2" t="n"/>
      <c r="BL2589" s="2" t="n"/>
      <c r="BM2589" s="2" t="n"/>
      <c r="BN2589" s="2" t="n"/>
      <c r="BO2589" s="2" t="n"/>
      <c r="BP2589" s="143" t="n"/>
      <c r="BV2589" s="144" t="n"/>
      <c r="DU2589" s="144"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43" t="n"/>
      <c r="BV2590" s="144" t="n"/>
      <c r="DU2590" s="144"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43" t="n"/>
      <c r="BV2591" s="144" t="n"/>
      <c r="DU2591" s="144"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43" t="n"/>
      <c r="BV2592" s="144" t="n"/>
      <c r="DU2592" s="144"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43" t="n"/>
      <c r="BV2593" s="144" t="n"/>
      <c r="DU2593" s="144"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43" t="n"/>
      <c r="BV2594" s="144" t="n"/>
      <c r="DU2594" s="144"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75" t="n"/>
      <c r="BQ2595" s="140" t="n"/>
      <c r="BR2595" s="176" t="n"/>
      <c r="BS2595" s="140" t="n"/>
      <c r="BT2595" s="140" t="n"/>
      <c r="BU2595" s="28" t="n"/>
      <c r="BV2595" s="29" t="n"/>
      <c r="BW2595" s="177">
        <f>計算!$AR$31</f>
        <v/>
      </c>
      <c r="BX2595" s="140" t="n"/>
      <c r="BY2595" s="140" t="n"/>
      <c r="BZ2595" s="140" t="n"/>
      <c r="CA2595" s="140" t="n"/>
      <c r="CB2595" s="140" t="n"/>
      <c r="CC2595" s="140" t="n"/>
      <c r="CD2595" s="140" t="n"/>
      <c r="CE2595" s="140" t="n"/>
      <c r="CF2595" s="140" t="n"/>
      <c r="CG2595" s="140" t="n"/>
      <c r="CH2595" s="140" t="n"/>
      <c r="CI2595" s="140" t="n"/>
      <c r="CJ2595" s="140" t="n"/>
      <c r="CK2595" s="140" t="n"/>
      <c r="CL2595" s="140" t="n"/>
      <c r="CM2595" s="140" t="n"/>
      <c r="CN2595" s="140" t="n"/>
      <c r="CO2595" s="140" t="n"/>
      <c r="CP2595" s="140" t="n"/>
      <c r="CQ2595" s="140" t="n"/>
      <c r="CR2595" s="140" t="n"/>
      <c r="CS2595" s="140" t="n"/>
      <c r="CT2595" s="140" t="n"/>
      <c r="CU2595" s="140" t="n"/>
      <c r="CV2595" s="140" t="n"/>
      <c r="CW2595" s="140" t="n"/>
      <c r="CX2595" s="140" t="n"/>
      <c r="CY2595" s="140" t="n"/>
      <c r="CZ2595" s="140" t="n"/>
      <c r="DA2595" s="140" t="n"/>
      <c r="DB2595" s="140" t="n"/>
      <c r="DC2595" s="140" t="n"/>
      <c r="DD2595" s="140" t="n"/>
      <c r="DE2595" s="140" t="n"/>
      <c r="DF2595" s="140" t="n"/>
      <c r="DG2595" s="140" t="n"/>
      <c r="DH2595" s="140" t="n"/>
      <c r="DI2595" s="140" t="n"/>
      <c r="DJ2595" s="140" t="n"/>
      <c r="DK2595" s="140" t="n"/>
      <c r="DL2595" s="140" t="n"/>
      <c r="DM2595" s="140" t="n"/>
      <c r="DN2595" s="140" t="n"/>
      <c r="DO2595" s="140" t="n"/>
      <c r="DP2595" s="140" t="n"/>
      <c r="DQ2595" s="140" t="n"/>
      <c r="DR2595" s="140" t="n"/>
      <c r="DS2595" s="140" t="n"/>
      <c r="DT2595" s="140" t="n"/>
      <c r="DU2595" s="141"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43" t="n"/>
      <c r="BU2596" s="31" t="n"/>
      <c r="BV2596" s="32" t="n"/>
      <c r="DU2596" s="144"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43" t="n"/>
      <c r="BU2597" s="72" t="n"/>
      <c r="BV2597" s="144" t="n"/>
      <c r="DU2597" s="144"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43" t="n"/>
      <c r="BV2598" s="144" t="n"/>
      <c r="DU2598" s="144"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43" t="n"/>
      <c r="BV2599" s="144" t="n"/>
      <c r="DU2599" s="144"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43" t="n"/>
      <c r="BV2600" s="144" t="n"/>
      <c r="DU2600" s="144" t="n"/>
      <c r="DV2600" s="7" t="n"/>
      <c r="DW2600" s="2" t="n"/>
      <c r="DX2600" s="2" t="n"/>
      <c r="DY2600" s="2" t="n"/>
      <c r="DZ2600" s="2" t="n"/>
      <c r="EA2600" s="2" t="n"/>
      <c r="EB2600" s="2" t="n"/>
      <c r="EC2600" s="2" t="n"/>
    </row>
    <row r="2601" ht="6.75" customHeight="1" s="118">
      <c r="A2601" s="2" t="n"/>
      <c r="B2601" s="2" t="n"/>
      <c r="C2601" s="2" t="n"/>
      <c r="D2601" s="2" t="n"/>
      <c r="E2601" s="178" t="inlineStr">
        <is>
          <t>在籍校</t>
        </is>
      </c>
      <c r="F2601" s="140" t="n"/>
      <c r="G2601" s="140" t="n"/>
      <c r="H2601" s="140" t="n"/>
      <c r="I2601" s="140" t="n"/>
      <c r="J2601" s="140" t="n"/>
      <c r="K2601" s="141"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0" t="n"/>
      <c r="AY2601" s="140" t="n"/>
      <c r="AZ2601" s="140" t="n"/>
      <c r="BA2601" s="140" t="n"/>
      <c r="BB2601" s="140" t="n"/>
      <c r="BC2601" s="140" t="n"/>
      <c r="BD2601" s="140" t="n"/>
      <c r="BE2601" s="140" t="n"/>
      <c r="BF2601" s="140" t="n"/>
      <c r="BG2601" s="140" t="n"/>
      <c r="BH2601" s="140" t="n"/>
      <c r="BI2601" s="141" t="n"/>
      <c r="BJ2601" s="2" t="n"/>
      <c r="BK2601" s="2" t="n"/>
      <c r="BL2601" s="2" t="n"/>
      <c r="BM2601" s="2" t="n"/>
      <c r="BN2601" s="2" t="n"/>
      <c r="BO2601" s="2" t="n"/>
      <c r="BP2601" s="143" t="n"/>
      <c r="BV2601" s="144" t="n"/>
      <c r="DU2601" s="144" t="n"/>
      <c r="DV2601" s="2" t="n"/>
      <c r="DW2601" s="2" t="n"/>
      <c r="DX2601" s="2" t="n"/>
      <c r="DY2601" s="2" t="n"/>
      <c r="DZ2601" s="2" t="n"/>
      <c r="EA2601" s="2" t="n"/>
      <c r="EB2601" s="2" t="n"/>
      <c r="EC2601" s="2" t="n"/>
    </row>
    <row r="2602" ht="6.75" customHeight="1" s="118">
      <c r="A2602" s="2" t="n"/>
      <c r="B2602" s="2" t="n"/>
      <c r="C2602" s="2" t="n"/>
      <c r="D2602" s="2" t="n"/>
      <c r="E2602" s="143" t="n"/>
      <c r="K2602" s="144" t="n"/>
      <c r="L2602" s="36" t="n"/>
      <c r="M2602" s="19" t="n"/>
      <c r="N2602" s="19" t="n"/>
      <c r="O2602" s="19" t="n"/>
      <c r="P2602" s="19" t="n"/>
      <c r="Q2602" s="19" t="n"/>
      <c r="R2602" s="19" t="n"/>
      <c r="S2602" s="19" t="n"/>
      <c r="T2602" s="19" t="n"/>
      <c r="U2602" s="19" t="n"/>
      <c r="V2602" s="19" t="n"/>
      <c r="W2602" s="19" t="n"/>
      <c r="X2602" s="37" t="n"/>
      <c r="Y2602" s="179">
        <f>計算!$N$31</f>
        <v/>
      </c>
      <c r="BI2602" s="144" t="n"/>
      <c r="BJ2602" s="2" t="n"/>
      <c r="BK2602" s="2" t="n"/>
      <c r="BL2602" s="2" t="n"/>
      <c r="BM2602" s="2" t="n"/>
      <c r="BN2602" s="2" t="n"/>
      <c r="BO2602" s="2" t="n"/>
      <c r="BP2602" s="143" t="n"/>
      <c r="BV2602" s="144" t="n"/>
      <c r="DU2602" s="144" t="n"/>
      <c r="DV2602" s="2" t="n"/>
      <c r="DW2602" s="2" t="n"/>
      <c r="DX2602" s="2" t="n"/>
      <c r="DY2602" s="2" t="n"/>
      <c r="DZ2602" s="2" t="n"/>
      <c r="EA2602" s="2" t="n"/>
      <c r="EB2602" s="2" t="n"/>
      <c r="EC2602" s="2" t="n"/>
    </row>
    <row r="2603" ht="6.75" customHeight="1" s="118">
      <c r="A2603" s="2" t="n"/>
      <c r="B2603" s="2" t="n"/>
      <c r="C2603" s="2" t="n"/>
      <c r="D2603" s="2" t="n"/>
      <c r="E2603" s="143" t="n"/>
      <c r="K2603" s="144" t="n"/>
      <c r="L2603" s="36" t="n"/>
      <c r="M2603" s="19" t="n"/>
      <c r="N2603" s="19" t="n"/>
      <c r="O2603" s="19" t="n"/>
      <c r="P2603" s="180">
        <f>IF(計算!$B$31="","",設定!$B$6)&amp;""</f>
        <v/>
      </c>
      <c r="S2603" s="11" t="n"/>
      <c r="T2603" s="11" t="n"/>
      <c r="U2603" s="181">
        <f>IF(計算!$B$31="","",設定!$B$7)&amp;""</f>
        <v/>
      </c>
      <c r="W2603" s="11" t="n"/>
      <c r="X2603" s="12" t="n"/>
      <c r="Y2603" s="143" t="n"/>
      <c r="BI2603" s="144" t="n"/>
      <c r="BJ2603" s="2" t="n"/>
      <c r="BK2603" s="2" t="n"/>
      <c r="BL2603" s="2" t="n"/>
      <c r="BM2603" s="2" t="n"/>
      <c r="BN2603" s="2" t="n"/>
      <c r="BO2603" s="2" t="n"/>
      <c r="BP2603" s="143" t="n"/>
      <c r="BV2603" s="144" t="n"/>
      <c r="DU2603" s="144" t="n"/>
      <c r="DV2603" s="2" t="n"/>
      <c r="DW2603" s="2" t="n"/>
      <c r="DX2603" s="2" t="n"/>
      <c r="DY2603" s="2" t="n"/>
      <c r="DZ2603" s="2" t="n"/>
      <c r="EA2603" s="2" t="n"/>
      <c r="EB2603" s="2" t="n"/>
      <c r="EC2603" s="2" t="n"/>
    </row>
    <row r="2604" ht="6.75" customHeight="1" s="118">
      <c r="A2604" s="2" t="n"/>
      <c r="B2604" s="2" t="n"/>
      <c r="C2604" s="2" t="n"/>
      <c r="D2604" s="2" t="n"/>
      <c r="E2604" s="143" t="n"/>
      <c r="K2604" s="144" t="n"/>
      <c r="L2604" s="92" t="inlineStr">
        <is>
          <t>令和</t>
        </is>
      </c>
      <c r="S2604" s="52" t="inlineStr">
        <is>
          <t>年</t>
        </is>
      </c>
      <c r="W2604" s="53" t="inlineStr">
        <is>
          <t>月</t>
        </is>
      </c>
      <c r="X2604" s="144" t="n"/>
      <c r="Y2604" s="143" t="n"/>
      <c r="BI2604" s="144" t="n"/>
      <c r="BJ2604" s="2" t="n"/>
      <c r="BK2604" s="2" t="n"/>
      <c r="BL2604" s="2" t="n"/>
      <c r="BM2604" s="2" t="n"/>
      <c r="BN2604" s="2" t="n"/>
      <c r="BO2604" s="2" t="n"/>
      <c r="BP2604" s="143" t="n"/>
      <c r="BV2604" s="144" t="n"/>
      <c r="DU2604" s="144" t="n"/>
      <c r="DV2604" s="2" t="n"/>
      <c r="DW2604" s="2" t="n"/>
      <c r="DX2604" s="2" t="n"/>
      <c r="DY2604" s="2" t="n"/>
      <c r="DZ2604" s="2" t="n"/>
      <c r="EA2604" s="2" t="n"/>
      <c r="EB2604" s="2" t="n"/>
      <c r="EC2604" s="2" t="n"/>
    </row>
    <row r="2605" ht="6.75" customHeight="1" s="118">
      <c r="A2605" s="2" t="n"/>
      <c r="B2605" s="2" t="n"/>
      <c r="C2605" s="2" t="n"/>
      <c r="D2605" s="2" t="n"/>
      <c r="E2605" s="143" t="n"/>
      <c r="K2605" s="144" t="n"/>
      <c r="L2605" s="143" t="n"/>
      <c r="X2605" s="144" t="n"/>
      <c r="Y2605" s="143" t="n"/>
      <c r="AW2605" s="75" t="inlineStr">
        <is>
          <t>卒業</t>
        </is>
      </c>
      <c r="BI2605" s="144" t="n"/>
      <c r="BJ2605" s="2" t="n"/>
      <c r="BK2605" s="2" t="n"/>
      <c r="BL2605" s="2" t="n"/>
      <c r="BM2605" s="2" t="n"/>
      <c r="BN2605" s="2" t="n"/>
      <c r="BO2605" s="2" t="n"/>
      <c r="BP2605" s="143" t="n"/>
      <c r="BV2605" s="144" t="n"/>
      <c r="DU2605" s="144" t="n"/>
      <c r="DV2605" s="2" t="n"/>
      <c r="DW2605" s="2" t="n"/>
      <c r="DX2605" s="2" t="n"/>
      <c r="DY2605" s="2" t="n"/>
      <c r="DZ2605" s="2" t="n"/>
      <c r="EA2605" s="2" t="n"/>
      <c r="EB2605" s="2" t="n"/>
      <c r="EC2605" s="2" t="n"/>
    </row>
    <row r="2606" ht="6.75" customHeight="1" s="118">
      <c r="A2606" s="2" t="n"/>
      <c r="B2606" s="2" t="n"/>
      <c r="C2606" s="2" t="n"/>
      <c r="D2606" s="2" t="n"/>
      <c r="E2606" s="143" t="n"/>
      <c r="K2606" s="144" t="n"/>
      <c r="L2606" s="36" t="n"/>
      <c r="M2606" s="19" t="n"/>
      <c r="N2606" s="19" t="n"/>
      <c r="O2606" s="19" t="n"/>
      <c r="P2606" s="19" t="n"/>
      <c r="Q2606" s="19" t="n"/>
      <c r="R2606" s="19" t="n"/>
      <c r="S2606" s="19" t="n"/>
      <c r="T2606" s="19" t="n"/>
      <c r="U2606" s="19" t="n"/>
      <c r="V2606" s="19" t="n"/>
      <c r="W2606" s="19" t="n"/>
      <c r="X2606" s="37" t="n"/>
      <c r="Y2606" s="143" t="n"/>
      <c r="BI2606" s="144" t="n"/>
      <c r="BJ2606" s="2" t="n"/>
      <c r="BK2606" s="2" t="n"/>
      <c r="BL2606" s="2" t="n"/>
      <c r="BM2606" s="2" t="n"/>
      <c r="BN2606" s="2" t="n"/>
      <c r="BO2606" s="2" t="n"/>
      <c r="BP2606" s="143" t="n"/>
      <c r="BV2606" s="144" t="n"/>
      <c r="DU2606" s="144" t="n"/>
      <c r="DV2606" s="2" t="n"/>
      <c r="DW2606" s="2" t="n"/>
      <c r="DX2606" s="2" t="n"/>
      <c r="DY2606" s="2" t="n"/>
      <c r="DZ2606" s="2" t="n"/>
      <c r="EA2606" s="2" t="n"/>
      <c r="EB2606" s="2" t="n"/>
      <c r="EC2606" s="2" t="n"/>
    </row>
    <row r="2607" ht="6.75" customHeight="1" s="118">
      <c r="A2607" s="2" t="n"/>
      <c r="B2607" s="2" t="n"/>
      <c r="C2607" s="2" t="n"/>
      <c r="D2607" s="2" t="n"/>
      <c r="E2607" s="143" t="n"/>
      <c r="K2607" s="144" t="n"/>
      <c r="L2607" s="36" t="n"/>
      <c r="M2607" s="19" t="n"/>
      <c r="N2607" s="19" t="n"/>
      <c r="O2607" s="19" t="n"/>
      <c r="P2607" s="19" t="n"/>
      <c r="Q2607" s="19" t="n"/>
      <c r="R2607" s="19" t="n"/>
      <c r="S2607" s="19" t="n"/>
      <c r="T2607" s="19" t="n"/>
      <c r="U2607" s="19" t="n"/>
      <c r="V2607" s="19" t="n"/>
      <c r="W2607" s="19" t="n"/>
      <c r="X2607" s="37" t="n"/>
      <c r="Y2607" s="143" t="n"/>
      <c r="BI2607" s="144" t="n"/>
      <c r="BJ2607" s="2" t="n"/>
      <c r="BK2607" s="2" t="n"/>
      <c r="BL2607" s="2" t="n"/>
      <c r="BM2607" s="2" t="n"/>
      <c r="BN2607" s="2" t="n"/>
      <c r="BO2607" s="2" t="n"/>
      <c r="BP2607" s="143" t="n"/>
      <c r="BV2607" s="144" t="n"/>
      <c r="DU2607" s="144" t="n"/>
      <c r="DV2607" s="2" t="n"/>
      <c r="DW2607" s="2" t="n"/>
      <c r="DX2607" s="2" t="n"/>
      <c r="DY2607" s="2" t="n"/>
      <c r="DZ2607" s="2" t="n"/>
      <c r="EA2607" s="2" t="n"/>
      <c r="EB2607" s="2" t="n"/>
      <c r="EC2607" s="2" t="n"/>
    </row>
    <row r="2608" ht="6.75" customHeight="1" s="118">
      <c r="A2608" s="2" t="n"/>
      <c r="B2608" s="2" t="n"/>
      <c r="C2608" s="2" t="n"/>
      <c r="D2608" s="2" t="n"/>
      <c r="E2608" s="147" t="n"/>
      <c r="F2608" s="148" t="n"/>
      <c r="G2608" s="148" t="n"/>
      <c r="H2608" s="148" t="n"/>
      <c r="I2608" s="148" t="n"/>
      <c r="J2608" s="148" t="n"/>
      <c r="K2608" s="149"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48" t="n"/>
      <c r="AX2608" s="148" t="n"/>
      <c r="AY2608" s="148" t="n"/>
      <c r="AZ2608" s="148" t="n"/>
      <c r="BA2608" s="148" t="n"/>
      <c r="BB2608" s="148" t="n"/>
      <c r="BC2608" s="148" t="n"/>
      <c r="BD2608" s="148" t="n"/>
      <c r="BE2608" s="148" t="n"/>
      <c r="BF2608" s="148" t="n"/>
      <c r="BG2608" s="148" t="n"/>
      <c r="BH2608" s="148" t="n"/>
      <c r="BI2608" s="149" t="n"/>
      <c r="BJ2608" s="2" t="n"/>
      <c r="BK2608" s="2" t="n"/>
      <c r="BL2608" s="2" t="n"/>
      <c r="BM2608" s="2" t="n"/>
      <c r="BN2608" s="2" t="n"/>
      <c r="BO2608" s="2" t="n"/>
      <c r="BP2608" s="143" t="n"/>
      <c r="BV2608" s="144" t="n"/>
      <c r="DU2608" s="144"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0" t="n"/>
      <c r="U2609" s="17" t="n"/>
      <c r="V2609" s="17" t="n"/>
      <c r="W2609" s="76" t="n"/>
      <c r="X2609" s="140"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43" t="n"/>
      <c r="BV2609" s="144" t="n"/>
      <c r="DU2609" s="144"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43" t="n"/>
      <c r="BV2610" s="144" t="n"/>
      <c r="DU2610" s="144"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43" t="n"/>
      <c r="BV2611" s="144" t="n"/>
      <c r="DU2611" s="144" t="n"/>
      <c r="DV2611" s="2" t="n"/>
      <c r="DW2611" s="2" t="n"/>
      <c r="DX2611" s="2" t="n"/>
      <c r="DY2611" s="2" t="n"/>
      <c r="DZ2611" s="2" t="n"/>
      <c r="EA2611" s="2" t="n"/>
      <c r="EB2611" s="2" t="n"/>
      <c r="EC2611" s="2" t="n"/>
    </row>
    <row r="2612" ht="6.75" customHeight="1" s="118">
      <c r="A2612" s="2" t="n"/>
      <c r="B2612" s="2" t="n"/>
      <c r="C2612" s="2" t="n"/>
      <c r="D2612" s="2" t="n"/>
      <c r="E2612" s="182" t="inlineStr">
        <is>
          <t>職　歴</t>
        </is>
      </c>
      <c r="K2612" s="144" t="n"/>
      <c r="L2612" s="54" t="inlineStr">
        <is>
          <t>平成</t>
        </is>
      </c>
      <c r="M2612" s="140" t="n"/>
      <c r="N2612" s="140" t="n"/>
      <c r="O2612" s="140" t="n"/>
      <c r="P2612" s="19" t="n"/>
      <c r="Q2612" s="19" t="n"/>
      <c r="R2612" s="19" t="n"/>
      <c r="S2612" s="19" t="n"/>
      <c r="T2612" s="19" t="n"/>
      <c r="U2612" s="19" t="n"/>
      <c r="V2612" s="19" t="n"/>
      <c r="W2612" s="19" t="n"/>
      <c r="X2612" s="37" t="n"/>
      <c r="Y2612" s="172">
        <f>計算!$AV$31</f>
        <v/>
      </c>
      <c r="BI2612" s="144" t="n"/>
      <c r="BJ2612" s="2" t="n"/>
      <c r="BK2612" s="2" t="n"/>
      <c r="BL2612" s="2" t="n"/>
      <c r="BM2612" s="2" t="n"/>
      <c r="BN2612" s="2" t="n"/>
      <c r="BO2612" s="2" t="n"/>
      <c r="BP2612" s="143" t="n"/>
      <c r="BV2612" s="144" t="n"/>
      <c r="DU2612" s="144" t="n"/>
      <c r="DV2612" s="2" t="n"/>
      <c r="DW2612" s="2" t="n"/>
      <c r="DX2612" s="2" t="n"/>
      <c r="DY2612" s="2" t="n"/>
      <c r="DZ2612" s="2" t="n"/>
      <c r="EA2612" s="2" t="n"/>
      <c r="EB2612" s="2" t="n"/>
      <c r="EC2612" s="2" t="n"/>
    </row>
    <row r="2613" ht="6.75" customHeight="1" s="118">
      <c r="A2613" s="2" t="n"/>
      <c r="B2613" s="2" t="n"/>
      <c r="C2613" s="2" t="n"/>
      <c r="D2613" s="2" t="n"/>
      <c r="E2613" s="143" t="n"/>
      <c r="K2613" s="144" t="n"/>
      <c r="L2613" s="143" t="n"/>
      <c r="P2613" s="19" t="n"/>
      <c r="Q2613" s="19" t="n"/>
      <c r="R2613" s="19" t="n"/>
      <c r="S2613" s="19" t="n"/>
      <c r="T2613" s="19" t="n"/>
      <c r="U2613" s="19" t="n"/>
      <c r="V2613" s="19" t="n"/>
      <c r="W2613" s="19" t="n"/>
      <c r="X2613" s="37" t="n"/>
      <c r="Y2613" s="143" t="n"/>
      <c r="BI2613" s="144" t="n"/>
      <c r="BJ2613" s="2" t="n"/>
      <c r="BK2613" s="2" t="n"/>
      <c r="BL2613" s="2" t="n"/>
      <c r="BM2613" s="2" t="n"/>
      <c r="BN2613" s="2" t="n"/>
      <c r="BO2613" s="2" t="n"/>
      <c r="BP2613" s="143" t="n"/>
      <c r="BV2613" s="144" t="n"/>
      <c r="DU2613" s="144" t="n"/>
      <c r="DV2613" s="2" t="n"/>
      <c r="DW2613" s="2" t="n"/>
      <c r="DX2613" s="2" t="n"/>
      <c r="DY2613" s="2" t="n"/>
      <c r="DZ2613" s="2" t="n"/>
      <c r="EA2613" s="2" t="n"/>
      <c r="EB2613" s="2" t="n"/>
      <c r="EC2613" s="2" t="n"/>
    </row>
    <row r="2614" ht="6.75" customHeight="1" s="118">
      <c r="A2614" s="2" t="n"/>
      <c r="B2614" s="2" t="n"/>
      <c r="C2614" s="2" t="n"/>
      <c r="D2614" s="2" t="n"/>
      <c r="E2614" s="143" t="n"/>
      <c r="K2614" s="144" t="n"/>
      <c r="L2614" s="143" t="n"/>
      <c r="P2614" s="180">
        <f>計算!$AT$31</f>
        <v/>
      </c>
      <c r="S2614" s="52" t="inlineStr">
        <is>
          <t>年</t>
        </is>
      </c>
      <c r="U2614" s="181">
        <f>計算!$AU$31</f>
        <v/>
      </c>
      <c r="W2614" s="53" t="inlineStr">
        <is>
          <t>月</t>
        </is>
      </c>
      <c r="X2614" s="144" t="n"/>
      <c r="Y2614" s="143" t="n"/>
      <c r="BI2614" s="144" t="n"/>
      <c r="BJ2614" s="2" t="n"/>
      <c r="BK2614" s="2" t="n"/>
      <c r="BL2614" s="2" t="n"/>
      <c r="BM2614" s="2" t="n"/>
      <c r="BN2614" s="2" t="n"/>
      <c r="BO2614" s="2" t="n"/>
      <c r="BP2614" s="143" t="n"/>
      <c r="BV2614" s="144" t="n"/>
      <c r="DU2614" s="144" t="n"/>
      <c r="DV2614" s="2" t="n"/>
      <c r="DW2614" s="2" t="n"/>
      <c r="DX2614" s="2" t="n"/>
      <c r="DY2614" s="2" t="n"/>
      <c r="DZ2614" s="2" t="n"/>
      <c r="EA2614" s="2" t="n"/>
      <c r="EB2614" s="2" t="n"/>
      <c r="EC2614" s="2" t="n"/>
    </row>
    <row r="2615" ht="6.75" customHeight="1" s="118">
      <c r="A2615" s="2" t="n"/>
      <c r="B2615" s="2" t="n"/>
      <c r="C2615" s="2" t="n"/>
      <c r="D2615" s="2" t="n"/>
      <c r="E2615" s="143" t="n"/>
      <c r="K2615" s="144" t="n"/>
      <c r="L2615" s="49" t="inlineStr">
        <is>
          <t>令和</t>
        </is>
      </c>
      <c r="X2615" s="144" t="n"/>
      <c r="Y2615" s="143" t="n"/>
      <c r="BI2615" s="144" t="n"/>
      <c r="BJ2615" s="2" t="n"/>
      <c r="BK2615" s="2" t="n"/>
      <c r="BL2615" s="2" t="n"/>
      <c r="BM2615" s="2" t="n"/>
      <c r="BN2615" s="2" t="n"/>
      <c r="BO2615" s="2" t="n"/>
      <c r="BP2615" s="143" t="n"/>
      <c r="BV2615" s="144" t="n"/>
      <c r="DU2615" s="144" t="n"/>
      <c r="DV2615" s="2" t="n"/>
      <c r="DW2615" s="2" t="n"/>
      <c r="DX2615" s="2" t="n"/>
      <c r="DY2615" s="2" t="n"/>
      <c r="DZ2615" s="2" t="n"/>
      <c r="EA2615" s="2" t="n"/>
      <c r="EB2615" s="2" t="n"/>
      <c r="EC2615" s="2" t="n"/>
    </row>
    <row r="2616" ht="6.75" customHeight="1" s="118">
      <c r="A2616" s="2" t="n"/>
      <c r="B2616" s="2" t="n"/>
      <c r="C2616" s="2" t="n"/>
      <c r="D2616" s="2" t="n"/>
      <c r="E2616" s="143" t="n"/>
      <c r="K2616" s="144" t="n"/>
      <c r="L2616" s="143" t="n"/>
      <c r="P2616" s="19" t="n"/>
      <c r="Q2616" s="19" t="n"/>
      <c r="R2616" s="19" t="n"/>
      <c r="S2616" s="19" t="n"/>
      <c r="T2616" s="19" t="n"/>
      <c r="U2616" s="19" t="n"/>
      <c r="V2616" s="19" t="n"/>
      <c r="W2616" s="19" t="n"/>
      <c r="X2616" s="37" t="n"/>
      <c r="Y2616" s="143" t="n"/>
      <c r="BI2616" s="144" t="n"/>
      <c r="BJ2616" s="2" t="n"/>
      <c r="BK2616" s="2" t="n"/>
      <c r="BL2616" s="2" t="n"/>
      <c r="BM2616" s="2" t="n"/>
      <c r="BN2616" s="2" t="n"/>
      <c r="BO2616" s="2" t="n"/>
      <c r="BP2616" s="143" t="n"/>
      <c r="BV2616" s="144" t="n"/>
      <c r="DU2616" s="144" t="n"/>
      <c r="DV2616" s="2" t="n"/>
      <c r="DW2616" s="2" t="n"/>
      <c r="DX2616" s="2" t="n"/>
      <c r="DY2616" s="2" t="n"/>
      <c r="DZ2616" s="2" t="n"/>
      <c r="EA2616" s="2" t="n"/>
      <c r="EB2616" s="2" t="n"/>
      <c r="EC2616" s="2" t="n"/>
    </row>
    <row r="2617" ht="5.25" customHeight="1" s="118">
      <c r="A2617" s="2" t="n"/>
      <c r="B2617" s="2" t="n"/>
      <c r="C2617" s="2" t="n"/>
      <c r="D2617" s="2" t="n"/>
      <c r="E2617" s="143" t="n"/>
      <c r="K2617" s="144" t="n"/>
      <c r="L2617" s="147" t="n"/>
      <c r="M2617" s="148" t="n"/>
      <c r="N2617" s="148" t="n"/>
      <c r="O2617" s="148" t="n"/>
      <c r="P2617" s="20" t="n"/>
      <c r="Q2617" s="20" t="n"/>
      <c r="R2617" s="20" t="n"/>
      <c r="S2617" s="20" t="n"/>
      <c r="T2617" s="20" t="n"/>
      <c r="U2617" s="20" t="n"/>
      <c r="V2617" s="20" t="n"/>
      <c r="W2617" s="20" t="n"/>
      <c r="X2617" s="39" t="n"/>
      <c r="Y2617" s="147" t="n"/>
      <c r="Z2617" s="148" t="n"/>
      <c r="AA2617" s="148" t="n"/>
      <c r="AB2617" s="148" t="n"/>
      <c r="AC2617" s="148" t="n"/>
      <c r="AD2617" s="148" t="n"/>
      <c r="AE2617" s="148" t="n"/>
      <c r="AF2617" s="148" t="n"/>
      <c r="AG2617" s="148" t="n"/>
      <c r="AH2617" s="148" t="n"/>
      <c r="AI2617" s="148" t="n"/>
      <c r="AJ2617" s="148" t="n"/>
      <c r="AK2617" s="148" t="n"/>
      <c r="AL2617" s="148" t="n"/>
      <c r="AM2617" s="148" t="n"/>
      <c r="AN2617" s="148" t="n"/>
      <c r="AO2617" s="148" t="n"/>
      <c r="AP2617" s="148" t="n"/>
      <c r="AQ2617" s="148" t="n"/>
      <c r="AR2617" s="148" t="n"/>
      <c r="AS2617" s="148" t="n"/>
      <c r="AT2617" s="148" t="n"/>
      <c r="AU2617" s="148" t="n"/>
      <c r="AV2617" s="148" t="n"/>
      <c r="AW2617" s="148" t="n"/>
      <c r="AX2617" s="148" t="n"/>
      <c r="AY2617" s="148" t="n"/>
      <c r="AZ2617" s="148" t="n"/>
      <c r="BA2617" s="148" t="n"/>
      <c r="BB2617" s="148" t="n"/>
      <c r="BC2617" s="148" t="n"/>
      <c r="BD2617" s="148" t="n"/>
      <c r="BE2617" s="148" t="n"/>
      <c r="BF2617" s="148" t="n"/>
      <c r="BG2617" s="148" t="n"/>
      <c r="BH2617" s="148" t="n"/>
      <c r="BI2617" s="149" t="n"/>
      <c r="BJ2617" s="2" t="n"/>
      <c r="BK2617" s="2" t="n"/>
      <c r="BL2617" s="2" t="n"/>
      <c r="BM2617" s="2" t="n"/>
      <c r="BN2617" s="2" t="n"/>
      <c r="BO2617" s="2" t="n"/>
      <c r="BP2617" s="143" t="n"/>
      <c r="BV2617" s="144" t="n"/>
      <c r="DU2617" s="144" t="n"/>
      <c r="DV2617" s="2" t="n"/>
      <c r="DW2617" s="2" t="n"/>
      <c r="DX2617" s="2" t="n"/>
      <c r="DY2617" s="2" t="n"/>
      <c r="DZ2617" s="2" t="n"/>
      <c r="EA2617" s="2" t="n"/>
      <c r="EB2617" s="2" t="n"/>
      <c r="EC2617" s="2" t="n"/>
    </row>
    <row r="2618" ht="6.75" customHeight="1" s="118">
      <c r="A2618" s="2" t="n"/>
      <c r="B2618" s="2" t="n"/>
      <c r="C2618" s="2" t="n"/>
      <c r="D2618" s="2" t="n"/>
      <c r="E2618" s="143" t="n"/>
      <c r="K2618" s="144" t="n"/>
      <c r="L2618" s="54" t="inlineStr">
        <is>
          <t>平成</t>
        </is>
      </c>
      <c r="M2618" s="140" t="n"/>
      <c r="N2618" s="140" t="n"/>
      <c r="O2618" s="140" t="n"/>
      <c r="P2618" s="18" t="n"/>
      <c r="Q2618" s="18" t="n"/>
      <c r="R2618" s="18" t="n"/>
      <c r="S2618" s="18" t="n"/>
      <c r="T2618" s="18" t="n"/>
      <c r="U2618" s="18" t="n"/>
      <c r="V2618" s="18" t="n"/>
      <c r="W2618" s="18" t="n"/>
      <c r="X2618" s="35" t="n"/>
      <c r="Y2618" s="172">
        <f>計算!$AY$31</f>
        <v/>
      </c>
      <c r="BI2618" s="144" t="n"/>
      <c r="BJ2618" s="2" t="n"/>
      <c r="BK2618" s="2" t="n"/>
      <c r="BL2618" s="2" t="n"/>
      <c r="BM2618" s="2" t="n"/>
      <c r="BN2618" s="2" t="n"/>
      <c r="BO2618" s="2" t="n"/>
      <c r="BP2618" s="143" t="n"/>
      <c r="BV2618" s="144" t="n"/>
      <c r="DU2618" s="144" t="n"/>
      <c r="DV2618" s="2" t="n"/>
      <c r="DW2618" s="2" t="n"/>
      <c r="DX2618" s="2" t="n"/>
      <c r="DY2618" s="2" t="n"/>
      <c r="DZ2618" s="2" t="n"/>
      <c r="EA2618" s="2" t="n"/>
      <c r="EB2618" s="2" t="n"/>
      <c r="EC2618" s="2" t="n"/>
    </row>
    <row r="2619" ht="6.75" customHeight="1" s="118">
      <c r="A2619" s="2" t="n"/>
      <c r="B2619" s="2" t="n"/>
      <c r="C2619" s="2" t="n"/>
      <c r="D2619" s="2" t="n"/>
      <c r="E2619" s="143" t="n"/>
      <c r="K2619" s="144" t="n"/>
      <c r="L2619" s="143" t="n"/>
      <c r="P2619" s="19" t="n"/>
      <c r="Q2619" s="19" t="n"/>
      <c r="R2619" s="19" t="n"/>
      <c r="S2619" s="19" t="n"/>
      <c r="T2619" s="19" t="n"/>
      <c r="U2619" s="19" t="n"/>
      <c r="V2619" s="19" t="n"/>
      <c r="W2619" s="19" t="n"/>
      <c r="X2619" s="37" t="n"/>
      <c r="Y2619" s="143" t="n"/>
      <c r="BI2619" s="144" t="n"/>
      <c r="BJ2619" s="2" t="n"/>
      <c r="BK2619" s="2" t="n"/>
      <c r="BL2619" s="2" t="n"/>
      <c r="BM2619" s="2" t="n"/>
      <c r="BN2619" s="2" t="n"/>
      <c r="BO2619" s="2" t="n"/>
      <c r="BP2619" s="143" t="n"/>
      <c r="BV2619" s="144" t="n"/>
      <c r="DU2619" s="144" t="n"/>
      <c r="DV2619" s="2" t="n"/>
      <c r="DW2619" s="2" t="n"/>
      <c r="DX2619" s="2" t="n"/>
      <c r="DY2619" s="2" t="n"/>
      <c r="DZ2619" s="2" t="n"/>
      <c r="EA2619" s="2" t="n"/>
      <c r="EB2619" s="2" t="n"/>
      <c r="EC2619" s="2" t="n"/>
    </row>
    <row r="2620" ht="6.75" customHeight="1" s="118">
      <c r="A2620" s="2" t="n"/>
      <c r="B2620" s="2" t="n"/>
      <c r="C2620" s="2" t="n"/>
      <c r="D2620" s="2" t="n"/>
      <c r="E2620" s="143" t="n"/>
      <c r="K2620" s="144" t="n"/>
      <c r="L2620" s="143" t="n"/>
      <c r="P2620" s="180">
        <f>計算!$AW$31</f>
        <v/>
      </c>
      <c r="S2620" s="52" t="inlineStr">
        <is>
          <t>年</t>
        </is>
      </c>
      <c r="U2620" s="181">
        <f>計算!$AX$31</f>
        <v/>
      </c>
      <c r="W2620" s="53" t="inlineStr">
        <is>
          <t>月</t>
        </is>
      </c>
      <c r="X2620" s="144" t="n"/>
      <c r="Y2620" s="143" t="n"/>
      <c r="BI2620" s="144" t="n"/>
      <c r="BJ2620" s="2" t="n"/>
      <c r="BK2620" s="2" t="n"/>
      <c r="BL2620" s="2" t="n"/>
      <c r="BM2620" s="2" t="n"/>
      <c r="BN2620" s="2" t="n"/>
      <c r="BO2620" s="2" t="n"/>
      <c r="BP2620" s="143" t="n"/>
      <c r="BV2620" s="144" t="n"/>
      <c r="DU2620" s="144" t="n"/>
      <c r="DV2620" s="2" t="n"/>
      <c r="DW2620" s="2" t="n"/>
      <c r="DX2620" s="2" t="n"/>
      <c r="DY2620" s="2" t="n"/>
      <c r="DZ2620" s="2" t="n"/>
      <c r="EA2620" s="2" t="n"/>
      <c r="EB2620" s="2" t="n"/>
      <c r="EC2620" s="2" t="n"/>
    </row>
    <row r="2621" ht="6.75" customHeight="1" s="118">
      <c r="A2621" s="2" t="n"/>
      <c r="B2621" s="2" t="n"/>
      <c r="C2621" s="2" t="n"/>
      <c r="D2621" s="2" t="n"/>
      <c r="E2621" s="143" t="n"/>
      <c r="K2621" s="144" t="n"/>
      <c r="L2621" s="49" t="inlineStr">
        <is>
          <t>令和</t>
        </is>
      </c>
      <c r="X2621" s="144" t="n"/>
      <c r="Y2621" s="143" t="n"/>
      <c r="BI2621" s="144" t="n"/>
      <c r="BJ2621" s="2" t="n"/>
      <c r="BK2621" s="2" t="n"/>
      <c r="BL2621" s="2" t="n"/>
      <c r="BM2621" s="2" t="n"/>
      <c r="BN2621" s="2" t="n"/>
      <c r="BO2621" s="2" t="n"/>
      <c r="BP2621" s="143" t="n"/>
      <c r="BV2621" s="144" t="n"/>
      <c r="DU2621" s="144" t="n"/>
      <c r="DV2621" s="2" t="n"/>
      <c r="DW2621" s="2" t="n"/>
      <c r="DX2621" s="2" t="n"/>
      <c r="DY2621" s="2" t="n"/>
      <c r="DZ2621" s="2" t="n"/>
      <c r="EA2621" s="2" t="n"/>
      <c r="EB2621" s="2" t="n"/>
      <c r="EC2621" s="2" t="n"/>
    </row>
    <row r="2622" ht="6.75" customHeight="1" s="118">
      <c r="A2622" s="2" t="n"/>
      <c r="B2622" s="2" t="n"/>
      <c r="C2622" s="2" t="n"/>
      <c r="D2622" s="2" t="n"/>
      <c r="E2622" s="143" t="n"/>
      <c r="K2622" s="144" t="n"/>
      <c r="L2622" s="143" t="n"/>
      <c r="P2622" s="19" t="n"/>
      <c r="Q2622" s="19" t="n"/>
      <c r="R2622" s="19" t="n"/>
      <c r="S2622" s="19" t="n"/>
      <c r="T2622" s="19" t="n"/>
      <c r="U2622" s="19" t="n"/>
      <c r="V2622" s="19" t="n"/>
      <c r="W2622" s="19" t="n"/>
      <c r="X2622" s="37" t="n"/>
      <c r="Y2622" s="143" t="n"/>
      <c r="BI2622" s="144" t="n"/>
      <c r="BJ2622" s="2" t="n"/>
      <c r="BK2622" s="2" t="n"/>
      <c r="BL2622" s="2" t="n"/>
      <c r="BM2622" s="2" t="n"/>
      <c r="BN2622" s="2" t="n"/>
      <c r="BO2622" s="2" t="n"/>
      <c r="BP2622" s="143" t="n"/>
      <c r="BU2622" s="43" t="n"/>
      <c r="BV2622" s="44" t="n"/>
      <c r="DU2622" s="144" t="n"/>
      <c r="DV2622" s="2" t="n"/>
      <c r="DW2622" s="2" t="n"/>
      <c r="DX2622" s="2" t="n"/>
      <c r="DY2622" s="2" t="n"/>
      <c r="DZ2622" s="2" t="n"/>
      <c r="EA2622" s="2" t="n"/>
      <c r="EB2622" s="2" t="n"/>
      <c r="EC2622" s="2" t="n"/>
    </row>
    <row r="2623" ht="4.5" customHeight="1" s="118">
      <c r="A2623" s="2" t="n"/>
      <c r="B2623" s="2" t="n"/>
      <c r="C2623" s="2" t="n"/>
      <c r="D2623" s="2" t="n"/>
      <c r="E2623" s="143" t="n"/>
      <c r="K2623" s="144" t="n"/>
      <c r="L2623" s="147" t="n"/>
      <c r="M2623" s="148" t="n"/>
      <c r="N2623" s="148" t="n"/>
      <c r="O2623" s="148" t="n"/>
      <c r="P2623" s="20" t="n"/>
      <c r="Q2623" s="20" t="n"/>
      <c r="R2623" s="20" t="n"/>
      <c r="S2623" s="20" t="n"/>
      <c r="T2623" s="20" t="n"/>
      <c r="U2623" s="20" t="n"/>
      <c r="V2623" s="20" t="n"/>
      <c r="W2623" s="20" t="n"/>
      <c r="X2623" s="39" t="n"/>
      <c r="Y2623" s="147" t="n"/>
      <c r="Z2623" s="148" t="n"/>
      <c r="AA2623" s="148" t="n"/>
      <c r="AB2623" s="148" t="n"/>
      <c r="AC2623" s="148" t="n"/>
      <c r="AD2623" s="148" t="n"/>
      <c r="AE2623" s="148" t="n"/>
      <c r="AF2623" s="148" t="n"/>
      <c r="AG2623" s="148" t="n"/>
      <c r="AH2623" s="148" t="n"/>
      <c r="AI2623" s="148" t="n"/>
      <c r="AJ2623" s="148" t="n"/>
      <c r="AK2623" s="148" t="n"/>
      <c r="AL2623" s="148" t="n"/>
      <c r="AM2623" s="148" t="n"/>
      <c r="AN2623" s="148" t="n"/>
      <c r="AO2623" s="148" t="n"/>
      <c r="AP2623" s="148" t="n"/>
      <c r="AQ2623" s="148" t="n"/>
      <c r="AR2623" s="148" t="n"/>
      <c r="AS2623" s="148" t="n"/>
      <c r="AT2623" s="148" t="n"/>
      <c r="AU2623" s="148" t="n"/>
      <c r="AV2623" s="148" t="n"/>
      <c r="AW2623" s="148" t="n"/>
      <c r="AX2623" s="148" t="n"/>
      <c r="AY2623" s="148" t="n"/>
      <c r="AZ2623" s="148" t="n"/>
      <c r="BA2623" s="148" t="n"/>
      <c r="BB2623" s="148" t="n"/>
      <c r="BC2623" s="148" t="n"/>
      <c r="BD2623" s="148" t="n"/>
      <c r="BE2623" s="148" t="n"/>
      <c r="BF2623" s="148" t="n"/>
      <c r="BG2623" s="148" t="n"/>
      <c r="BH2623" s="148" t="n"/>
      <c r="BI2623" s="149" t="n"/>
      <c r="BJ2623" s="2" t="n"/>
      <c r="BK2623" s="2" t="n"/>
      <c r="BL2623" s="2" t="n"/>
      <c r="BM2623" s="2" t="n"/>
      <c r="BN2623" s="2" t="n"/>
      <c r="BO2623" s="2" t="n"/>
      <c r="BP2623" s="147" t="n"/>
      <c r="BQ2623" s="148" t="n"/>
      <c r="BR2623" s="148" t="n"/>
      <c r="BS2623" s="148" t="n"/>
      <c r="BT2623" s="148" t="n"/>
      <c r="BU2623" s="42" t="n"/>
      <c r="BV2623" s="45" t="n"/>
      <c r="BW2623" s="148" t="n"/>
      <c r="BX2623" s="148" t="n"/>
      <c r="BY2623" s="148" t="n"/>
      <c r="BZ2623" s="148" t="n"/>
      <c r="CA2623" s="148" t="n"/>
      <c r="CB2623" s="148" t="n"/>
      <c r="CC2623" s="148" t="n"/>
      <c r="CD2623" s="148" t="n"/>
      <c r="CE2623" s="148" t="n"/>
      <c r="CF2623" s="148" t="n"/>
      <c r="CG2623" s="148" t="n"/>
      <c r="CH2623" s="148" t="n"/>
      <c r="CI2623" s="148" t="n"/>
      <c r="CJ2623" s="148" t="n"/>
      <c r="CK2623" s="148" t="n"/>
      <c r="CL2623" s="148" t="n"/>
      <c r="CM2623" s="148" t="n"/>
      <c r="CN2623" s="148" t="n"/>
      <c r="CO2623" s="148" t="n"/>
      <c r="CP2623" s="148" t="n"/>
      <c r="CQ2623" s="148" t="n"/>
      <c r="CR2623" s="148" t="n"/>
      <c r="CS2623" s="148" t="n"/>
      <c r="CT2623" s="148" t="n"/>
      <c r="CU2623" s="148" t="n"/>
      <c r="CV2623" s="148" t="n"/>
      <c r="CW2623" s="148" t="n"/>
      <c r="CX2623" s="148" t="n"/>
      <c r="CY2623" s="148" t="n"/>
      <c r="CZ2623" s="148" t="n"/>
      <c r="DA2623" s="148" t="n"/>
      <c r="DB2623" s="148" t="n"/>
      <c r="DC2623" s="148" t="n"/>
      <c r="DD2623" s="148" t="n"/>
      <c r="DE2623" s="148" t="n"/>
      <c r="DF2623" s="148" t="n"/>
      <c r="DG2623" s="148" t="n"/>
      <c r="DH2623" s="148" t="n"/>
      <c r="DI2623" s="148" t="n"/>
      <c r="DJ2623" s="148" t="n"/>
      <c r="DK2623" s="148" t="n"/>
      <c r="DL2623" s="148" t="n"/>
      <c r="DM2623" s="148" t="n"/>
      <c r="DN2623" s="148" t="n"/>
      <c r="DO2623" s="148" t="n"/>
      <c r="DP2623" s="148" t="n"/>
      <c r="DQ2623" s="148" t="n"/>
      <c r="DR2623" s="148" t="n"/>
      <c r="DS2623" s="148" t="n"/>
      <c r="DT2623" s="148" t="n"/>
      <c r="DU2623" s="149" t="n"/>
      <c r="DV2623" s="2" t="n"/>
      <c r="DW2623" s="2" t="n"/>
      <c r="DX2623" s="2" t="n"/>
      <c r="DY2623" s="2" t="n"/>
      <c r="DZ2623" s="2" t="n"/>
      <c r="EA2623" s="2" t="n"/>
      <c r="EB2623" s="2" t="n"/>
      <c r="EC2623" s="2" t="n"/>
    </row>
    <row r="2624" ht="6.75" customHeight="1" s="118">
      <c r="A2624" s="2" t="n"/>
      <c r="B2624" s="2" t="n"/>
      <c r="C2624" s="2" t="n"/>
      <c r="D2624" s="2" t="n"/>
      <c r="E2624" s="143" t="n"/>
      <c r="K2624" s="144" t="n"/>
      <c r="L2624" s="54" t="inlineStr">
        <is>
          <t>平成</t>
        </is>
      </c>
      <c r="M2624" s="140" t="n"/>
      <c r="N2624" s="140" t="n"/>
      <c r="O2624" s="140"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39" t="inlineStr">
        <is>
          <t>備　考</t>
        </is>
      </c>
      <c r="BQ2624" s="140" t="n"/>
      <c r="BR2624" s="140" t="n"/>
      <c r="BS2624" s="140" t="n"/>
      <c r="BT2624" s="140" t="n"/>
      <c r="BU2624" s="140" t="n"/>
      <c r="BV2624" s="141" t="n"/>
      <c r="BW2624" s="177">
        <f>計算!$AS$31</f>
        <v/>
      </c>
      <c r="BX2624" s="140" t="n"/>
      <c r="BY2624" s="140" t="n"/>
      <c r="BZ2624" s="140" t="n"/>
      <c r="CA2624" s="140" t="n"/>
      <c r="CB2624" s="140" t="n"/>
      <c r="CC2624" s="140" t="n"/>
      <c r="CD2624" s="140" t="n"/>
      <c r="CE2624" s="140" t="n"/>
      <c r="CF2624" s="140" t="n"/>
      <c r="CG2624" s="140" t="n"/>
      <c r="CH2624" s="140" t="n"/>
      <c r="CI2624" s="140" t="n"/>
      <c r="CJ2624" s="140" t="n"/>
      <c r="CK2624" s="140" t="n"/>
      <c r="CL2624" s="140" t="n"/>
      <c r="CM2624" s="140" t="n"/>
      <c r="CN2624" s="140" t="n"/>
      <c r="CO2624" s="140" t="n"/>
      <c r="CP2624" s="140" t="n"/>
      <c r="CQ2624" s="140" t="n"/>
      <c r="CR2624" s="140" t="n"/>
      <c r="CS2624" s="140" t="n"/>
      <c r="CT2624" s="140" t="n"/>
      <c r="CU2624" s="140" t="n"/>
      <c r="CV2624" s="140" t="n"/>
      <c r="CW2624" s="140" t="n"/>
      <c r="CX2624" s="140" t="n"/>
      <c r="CY2624" s="140" t="n"/>
      <c r="CZ2624" s="140" t="n"/>
      <c r="DA2624" s="140" t="n"/>
      <c r="DB2624" s="140" t="n"/>
      <c r="DC2624" s="140" t="n"/>
      <c r="DD2624" s="140" t="n"/>
      <c r="DE2624" s="140" t="n"/>
      <c r="DF2624" s="140" t="n"/>
      <c r="DG2624" s="140" t="n"/>
      <c r="DH2624" s="140" t="n"/>
      <c r="DI2624" s="140" t="n"/>
      <c r="DJ2624" s="140" t="n"/>
      <c r="DK2624" s="140" t="n"/>
      <c r="DL2624" s="140" t="n"/>
      <c r="DM2624" s="140" t="n"/>
      <c r="DN2624" s="140" t="n"/>
      <c r="DO2624" s="140" t="n"/>
      <c r="DP2624" s="140" t="n"/>
      <c r="DQ2624" s="140" t="n"/>
      <c r="DR2624" s="140" t="n"/>
      <c r="DS2624" s="140" t="n"/>
      <c r="DT2624" s="140" t="n"/>
      <c r="DU2624" s="141" t="n"/>
      <c r="DV2624" s="2" t="n"/>
      <c r="DW2624" s="2" t="n"/>
      <c r="DX2624" s="2" t="n"/>
      <c r="DY2624" s="2" t="n"/>
      <c r="DZ2624" s="2" t="n"/>
      <c r="EA2624" s="2" t="n"/>
      <c r="EB2624" s="2" t="n"/>
      <c r="EC2624" s="2" t="n"/>
    </row>
    <row r="2625" ht="6.75" customHeight="1" s="118">
      <c r="A2625" s="2" t="n"/>
      <c r="B2625" s="2" t="n"/>
      <c r="C2625" s="2" t="n"/>
      <c r="D2625" s="2" t="n"/>
      <c r="E2625" s="143" t="n"/>
      <c r="K2625" s="144" t="n"/>
      <c r="L2625" s="143"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43" t="n"/>
      <c r="BV2625" s="144" t="n"/>
      <c r="DU2625" s="144" t="n"/>
      <c r="DV2625" s="2" t="n"/>
      <c r="DW2625" s="2" t="n"/>
      <c r="DX2625" s="2" t="n"/>
      <c r="DY2625" s="2" t="n"/>
      <c r="DZ2625" s="2" t="n"/>
      <c r="EA2625" s="2" t="n"/>
      <c r="EB2625" s="2" t="n"/>
      <c r="EC2625" s="2" t="n"/>
    </row>
    <row r="2626" ht="6.75" customHeight="1" s="118">
      <c r="A2626" s="2" t="n"/>
      <c r="B2626" s="2" t="n"/>
      <c r="C2626" s="2" t="n"/>
      <c r="D2626" s="2" t="n"/>
      <c r="E2626" s="143" t="n"/>
      <c r="K2626" s="144" t="n"/>
      <c r="L2626" s="143" t="n"/>
      <c r="P2626" s="19" t="n"/>
      <c r="Q2626" s="19" t="n"/>
      <c r="R2626" s="19" t="n"/>
      <c r="S2626" s="52" t="inlineStr">
        <is>
          <t>年</t>
        </is>
      </c>
      <c r="U2626" s="11" t="n"/>
      <c r="V2626" s="11" t="n"/>
      <c r="W2626" s="53" t="inlineStr">
        <is>
          <t>月</t>
        </is>
      </c>
      <c r="X2626" s="144"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43" t="n"/>
      <c r="BV2626" s="144" t="n"/>
      <c r="DU2626" s="144" t="n"/>
      <c r="DV2626" s="2" t="n"/>
      <c r="DW2626" s="2" t="n"/>
      <c r="DX2626" s="2" t="n"/>
      <c r="DY2626" s="2" t="n"/>
      <c r="DZ2626" s="2" t="n"/>
      <c r="EA2626" s="2" t="n"/>
      <c r="EB2626" s="2" t="n"/>
      <c r="EC2626" s="2" t="n"/>
    </row>
    <row r="2627" ht="6.75" customHeight="1" s="118">
      <c r="A2627" s="2" t="n"/>
      <c r="B2627" s="2" t="n"/>
      <c r="C2627" s="2" t="n"/>
      <c r="D2627" s="2" t="n"/>
      <c r="E2627" s="143" t="n"/>
      <c r="K2627" s="144" t="n"/>
      <c r="L2627" s="49" t="inlineStr">
        <is>
          <t>令和</t>
        </is>
      </c>
      <c r="P2627" s="19" t="n"/>
      <c r="Q2627" s="19" t="n"/>
      <c r="R2627" s="19" t="n"/>
      <c r="U2627" s="11" t="n"/>
      <c r="V2627" s="11" t="n"/>
      <c r="X2627" s="144"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43" t="n"/>
      <c r="BV2627" s="144" t="n"/>
      <c r="DU2627" s="144" t="n"/>
      <c r="DV2627" s="2" t="n"/>
      <c r="DW2627" s="2" t="n"/>
      <c r="DX2627" s="2" t="n"/>
      <c r="DY2627" s="2" t="n"/>
      <c r="DZ2627" s="2" t="n"/>
      <c r="EA2627" s="2" t="n"/>
      <c r="EB2627" s="2" t="n"/>
      <c r="EC2627" s="2" t="n"/>
    </row>
    <row r="2628" ht="6.75" customHeight="1" s="118">
      <c r="A2628" s="2" t="n"/>
      <c r="B2628" s="2" t="n"/>
      <c r="C2628" s="2" t="n"/>
      <c r="D2628" s="2" t="n"/>
      <c r="E2628" s="143" t="n"/>
      <c r="K2628" s="144" t="n"/>
      <c r="L2628" s="143"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43" t="n"/>
      <c r="BV2628" s="144" t="n"/>
      <c r="DU2628" s="144" t="n"/>
      <c r="DV2628" s="2" t="n"/>
      <c r="DW2628" s="2" t="n"/>
      <c r="DX2628" s="2" t="n"/>
      <c r="DY2628" s="2" t="n"/>
      <c r="DZ2628" s="2" t="n"/>
      <c r="EA2628" s="2" t="n"/>
      <c r="EB2628" s="2" t="n"/>
      <c r="EC2628" s="2" t="n"/>
    </row>
    <row r="2629" ht="3.75" customHeight="1" s="118">
      <c r="A2629" s="2" t="n"/>
      <c r="B2629" s="2" t="n"/>
      <c r="C2629" s="2" t="n"/>
      <c r="D2629" s="2" t="n"/>
      <c r="E2629" s="143" t="n"/>
      <c r="K2629" s="144" t="n"/>
      <c r="L2629" s="147" t="n"/>
      <c r="M2629" s="148" t="n"/>
      <c r="N2629" s="148" t="n"/>
      <c r="O2629" s="148"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43" t="n"/>
      <c r="BV2629" s="144" t="n"/>
      <c r="DU2629" s="144" t="n"/>
      <c r="DV2629" s="2" t="n"/>
      <c r="DW2629" s="2" t="n"/>
      <c r="DX2629" s="2" t="n"/>
      <c r="DY2629" s="2" t="n"/>
      <c r="DZ2629" s="2" t="n"/>
      <c r="EA2629" s="2" t="n"/>
      <c r="EB2629" s="2" t="n"/>
      <c r="EC2629" s="2" t="n"/>
    </row>
    <row r="2630" ht="6.75" customHeight="1" s="118">
      <c r="A2630" s="2" t="n"/>
      <c r="B2630" s="2" t="n"/>
      <c r="C2630" s="2" t="n"/>
      <c r="D2630" s="2" t="n"/>
      <c r="E2630" s="143" t="n"/>
      <c r="K2630" s="144" t="n"/>
      <c r="L2630" s="54" t="inlineStr">
        <is>
          <t>平成</t>
        </is>
      </c>
      <c r="M2630" s="140" t="n"/>
      <c r="N2630" s="140" t="n"/>
      <c r="O2630" s="140"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43" t="n"/>
      <c r="BV2630" s="144" t="n"/>
      <c r="DU2630" s="144" t="n"/>
      <c r="DV2630" s="2" t="n"/>
      <c r="DW2630" s="2" t="n"/>
      <c r="DX2630" s="2" t="n"/>
      <c r="DY2630" s="2" t="n"/>
      <c r="DZ2630" s="2" t="n"/>
      <c r="EA2630" s="2" t="n"/>
      <c r="EB2630" s="2" t="n"/>
      <c r="EC2630" s="2" t="n"/>
    </row>
    <row r="2631" ht="6.75" customHeight="1" s="118">
      <c r="A2631" s="2" t="n"/>
      <c r="B2631" s="2" t="n"/>
      <c r="C2631" s="2" t="n"/>
      <c r="D2631" s="2" t="n"/>
      <c r="E2631" s="143" t="n"/>
      <c r="K2631" s="144" t="n"/>
      <c r="L2631" s="143"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43" t="n"/>
      <c r="BV2631" s="144" t="n"/>
      <c r="DU2631" s="144" t="n"/>
      <c r="DV2631" s="2" t="n"/>
      <c r="DW2631" s="2" t="n"/>
      <c r="DX2631" s="2" t="n"/>
      <c r="DY2631" s="2" t="n"/>
      <c r="DZ2631" s="2" t="n"/>
      <c r="EA2631" s="2" t="n"/>
      <c r="EB2631" s="2" t="n"/>
      <c r="EC2631" s="2" t="n"/>
    </row>
    <row r="2632" ht="6.75" customHeight="1" s="118">
      <c r="A2632" s="2" t="n"/>
      <c r="B2632" s="2" t="n"/>
      <c r="C2632" s="2" t="n"/>
      <c r="D2632" s="2" t="n"/>
      <c r="E2632" s="143" t="n"/>
      <c r="K2632" s="144" t="n"/>
      <c r="L2632" s="143" t="n"/>
      <c r="P2632" s="19" t="n"/>
      <c r="Q2632" s="19" t="n"/>
      <c r="R2632" s="19" t="n"/>
      <c r="S2632" s="52" t="inlineStr">
        <is>
          <t>年</t>
        </is>
      </c>
      <c r="U2632" s="11" t="n"/>
      <c r="V2632" s="11" t="n"/>
      <c r="W2632" s="53" t="inlineStr">
        <is>
          <t>月</t>
        </is>
      </c>
      <c r="X2632" s="144"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43" t="n"/>
      <c r="BV2632" s="144" t="n"/>
      <c r="DU2632" s="144" t="n"/>
      <c r="DV2632" s="2" t="n"/>
      <c r="DW2632" s="2" t="n"/>
      <c r="DX2632" s="2" t="n"/>
      <c r="DY2632" s="2" t="n"/>
      <c r="DZ2632" s="2" t="n"/>
      <c r="EA2632" s="2" t="n"/>
      <c r="EB2632" s="2" t="n"/>
      <c r="EC2632" s="2" t="n"/>
    </row>
    <row r="2633" ht="6.75" customHeight="1" s="118">
      <c r="A2633" s="2" t="n"/>
      <c r="B2633" s="2" t="n"/>
      <c r="C2633" s="2" t="n"/>
      <c r="D2633" s="2" t="n"/>
      <c r="E2633" s="143" t="n"/>
      <c r="K2633" s="144" t="n"/>
      <c r="L2633" s="49" t="inlineStr">
        <is>
          <t>令和</t>
        </is>
      </c>
      <c r="P2633" s="19" t="n"/>
      <c r="Q2633" s="19" t="n"/>
      <c r="R2633" s="19" t="n"/>
      <c r="U2633" s="11" t="n"/>
      <c r="V2633" s="11" t="n"/>
      <c r="X2633" s="144"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43" t="n"/>
      <c r="BV2633" s="144" t="n"/>
      <c r="DU2633" s="144" t="n"/>
      <c r="DV2633" s="2" t="n"/>
      <c r="DW2633" s="2" t="n"/>
      <c r="DX2633" s="2" t="n"/>
      <c r="DY2633" s="2" t="n"/>
      <c r="DZ2633" s="2" t="n"/>
      <c r="EA2633" s="2" t="n"/>
      <c r="EB2633" s="2" t="n"/>
      <c r="EC2633" s="2" t="n"/>
    </row>
    <row r="2634" ht="6.75" customHeight="1" s="118">
      <c r="A2634" s="2" t="n"/>
      <c r="B2634" s="2" t="n"/>
      <c r="C2634" s="2" t="n"/>
      <c r="D2634" s="2" t="n"/>
      <c r="E2634" s="143" t="n"/>
      <c r="K2634" s="144" t="n"/>
      <c r="L2634" s="143"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43" t="n"/>
      <c r="BV2634" s="144" t="n"/>
      <c r="DU2634" s="144" t="n"/>
      <c r="DV2634" s="2" t="n"/>
      <c r="DW2634" s="2" t="n"/>
      <c r="DX2634" s="2" t="n"/>
      <c r="DY2634" s="2" t="n"/>
      <c r="DZ2634" s="2" t="n"/>
      <c r="EA2634" s="2" t="n"/>
      <c r="EB2634" s="2" t="n"/>
      <c r="EC2634" s="2" t="n"/>
    </row>
    <row r="2635" ht="6.75" customHeight="1" s="118">
      <c r="A2635" s="2" t="n"/>
      <c r="B2635" s="2" t="n"/>
      <c r="C2635" s="2" t="n"/>
      <c r="D2635" s="2" t="n"/>
      <c r="E2635" s="147" t="n"/>
      <c r="F2635" s="148" t="n"/>
      <c r="G2635" s="148" t="n"/>
      <c r="H2635" s="148" t="n"/>
      <c r="I2635" s="148" t="n"/>
      <c r="J2635" s="148" t="n"/>
      <c r="K2635" s="149" t="n"/>
      <c r="L2635" s="147" t="n"/>
      <c r="M2635" s="148" t="n"/>
      <c r="N2635" s="148" t="n"/>
      <c r="O2635" s="148"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47" t="n"/>
      <c r="BQ2635" s="148" t="n"/>
      <c r="BR2635" s="148" t="n"/>
      <c r="BS2635" s="148" t="n"/>
      <c r="BT2635" s="148" t="n"/>
      <c r="BU2635" s="148" t="n"/>
      <c r="BV2635" s="149" t="n"/>
      <c r="BW2635" s="148" t="n"/>
      <c r="BX2635" s="148" t="n"/>
      <c r="BY2635" s="148" t="n"/>
      <c r="BZ2635" s="148" t="n"/>
      <c r="CA2635" s="148" t="n"/>
      <c r="CB2635" s="148" t="n"/>
      <c r="CC2635" s="148" t="n"/>
      <c r="CD2635" s="148" t="n"/>
      <c r="CE2635" s="148" t="n"/>
      <c r="CF2635" s="148" t="n"/>
      <c r="CG2635" s="148" t="n"/>
      <c r="CH2635" s="148" t="n"/>
      <c r="CI2635" s="148" t="n"/>
      <c r="CJ2635" s="148" t="n"/>
      <c r="CK2635" s="148" t="n"/>
      <c r="CL2635" s="148" t="n"/>
      <c r="CM2635" s="148" t="n"/>
      <c r="CN2635" s="148" t="n"/>
      <c r="CO2635" s="148" t="n"/>
      <c r="CP2635" s="148" t="n"/>
      <c r="CQ2635" s="148" t="n"/>
      <c r="CR2635" s="148" t="n"/>
      <c r="CS2635" s="148" t="n"/>
      <c r="CT2635" s="148" t="n"/>
      <c r="CU2635" s="148" t="n"/>
      <c r="CV2635" s="148" t="n"/>
      <c r="CW2635" s="148" t="n"/>
      <c r="CX2635" s="148" t="n"/>
      <c r="CY2635" s="148" t="n"/>
      <c r="CZ2635" s="148" t="n"/>
      <c r="DA2635" s="148" t="n"/>
      <c r="DB2635" s="148" t="n"/>
      <c r="DC2635" s="148" t="n"/>
      <c r="DD2635" s="148" t="n"/>
      <c r="DE2635" s="148" t="n"/>
      <c r="DF2635" s="148" t="n"/>
      <c r="DG2635" s="148" t="n"/>
      <c r="DH2635" s="148" t="n"/>
      <c r="DI2635" s="148" t="n"/>
      <c r="DJ2635" s="148" t="n"/>
      <c r="DK2635" s="148" t="n"/>
      <c r="DL2635" s="148" t="n"/>
      <c r="DM2635" s="148" t="n"/>
      <c r="DN2635" s="148" t="n"/>
      <c r="DO2635" s="148" t="n"/>
      <c r="DP2635" s="148" t="n"/>
      <c r="DQ2635" s="148" t="n"/>
      <c r="DR2635" s="148" t="n"/>
      <c r="DS2635" s="148" t="n"/>
      <c r="DT2635" s="148" t="n"/>
      <c r="DU2635" s="149"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39" t="inlineStr">
        <is>
          <t xml:space="preserve">資 　格  等      </t>
        </is>
      </c>
      <c r="BQ2644" s="140" t="n"/>
      <c r="BR2644" s="140" t="n"/>
      <c r="BS2644" s="140" t="n"/>
      <c r="BT2644" s="140" t="n"/>
      <c r="BU2644" s="140" t="n"/>
      <c r="BV2644" s="141" t="n"/>
      <c r="BW2644" s="142" t="inlineStr">
        <is>
          <t>取  得  年  月</t>
        </is>
      </c>
      <c r="BX2644" s="140" t="n"/>
      <c r="BY2644" s="140" t="n"/>
      <c r="BZ2644" s="140" t="n"/>
      <c r="CA2644" s="140" t="n"/>
      <c r="CB2644" s="140" t="n"/>
      <c r="CC2644" s="140" t="n"/>
      <c r="CD2644" s="140" t="n"/>
      <c r="CE2644" s="140" t="n"/>
      <c r="CF2644" s="140" t="n"/>
      <c r="CG2644" s="141" t="n"/>
      <c r="CH2644" s="142" t="inlineStr">
        <is>
          <t>資       格       等       の       名       称</t>
        </is>
      </c>
      <c r="CI2644" s="140" t="n"/>
      <c r="CJ2644" s="140" t="n"/>
      <c r="CK2644" s="140" t="n"/>
      <c r="CL2644" s="140" t="n"/>
      <c r="CM2644" s="140" t="n"/>
      <c r="CN2644" s="140" t="n"/>
      <c r="CO2644" s="140" t="n"/>
      <c r="CP2644" s="140" t="n"/>
      <c r="CQ2644" s="140" t="n"/>
      <c r="CR2644" s="140" t="n"/>
      <c r="CS2644" s="140" t="n"/>
      <c r="CT2644" s="140" t="n"/>
      <c r="CU2644" s="140" t="n"/>
      <c r="CV2644" s="140" t="n"/>
      <c r="CW2644" s="140" t="n"/>
      <c r="CX2644" s="140" t="n"/>
      <c r="CY2644" s="140" t="n"/>
      <c r="CZ2644" s="140" t="n"/>
      <c r="DA2644" s="140" t="n"/>
      <c r="DB2644" s="140" t="n"/>
      <c r="DC2644" s="140" t="n"/>
      <c r="DD2644" s="140" t="n"/>
      <c r="DE2644" s="140" t="n"/>
      <c r="DF2644" s="140" t="n"/>
      <c r="DG2644" s="140" t="n"/>
      <c r="DH2644" s="140" t="n"/>
      <c r="DI2644" s="140" t="n"/>
      <c r="DJ2644" s="140" t="n"/>
      <c r="DK2644" s="140" t="n"/>
      <c r="DL2644" s="140" t="n"/>
      <c r="DM2644" s="140" t="n"/>
      <c r="DN2644" s="140" t="n"/>
      <c r="DO2644" s="140" t="n"/>
      <c r="DP2644" s="140" t="n"/>
      <c r="DQ2644" s="140" t="n"/>
      <c r="DR2644" s="140" t="n"/>
      <c r="DS2644" s="140" t="n"/>
      <c r="DT2644" s="140" t="n"/>
      <c r="DU2644" s="141"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43" t="n"/>
      <c r="BV2645" s="144" t="n"/>
      <c r="BW2645" s="143" t="n"/>
      <c r="CG2645" s="144" t="n"/>
      <c r="CH2645" s="143" t="n"/>
      <c r="DU2645" s="144"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43" t="n"/>
      <c r="BV2646" s="144" t="n"/>
      <c r="BW2646" s="143" t="n"/>
      <c r="CG2646" s="144" t="n"/>
      <c r="CH2646" s="143" t="n"/>
      <c r="DU2646" s="144"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45">
        <f>IF(計算!$B$32="","",IF(N(設定!$B$3)=0,"",YEAR(設定!$B$3)-2018))&amp;""</f>
        <v/>
      </c>
      <c r="AG2647" s="95" t="inlineStr">
        <is>
          <t>年</t>
        </is>
      </c>
      <c r="AI2647" s="145">
        <f>IF(計算!$B$32="","",IF(N(設定!$B$3)=0,"",MONTH(設定!$B$3)))&amp;""</f>
        <v/>
      </c>
      <c r="AL2647" s="95" t="inlineStr">
        <is>
          <t>月</t>
        </is>
      </c>
      <c r="AN2647" s="146">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43" t="n"/>
      <c r="BV2647" s="144" t="n"/>
      <c r="BW2647" s="147" t="n"/>
      <c r="BX2647" s="148" t="n"/>
      <c r="BY2647" s="148" t="n"/>
      <c r="BZ2647" s="148" t="n"/>
      <c r="CA2647" s="148" t="n"/>
      <c r="CB2647" s="148" t="n"/>
      <c r="CC2647" s="148" t="n"/>
      <c r="CD2647" s="148" t="n"/>
      <c r="CE2647" s="148" t="n"/>
      <c r="CF2647" s="148" t="n"/>
      <c r="CG2647" s="149" t="n"/>
      <c r="CH2647" s="147" t="n"/>
      <c r="CI2647" s="148" t="n"/>
      <c r="CJ2647" s="148" t="n"/>
      <c r="CK2647" s="148" t="n"/>
      <c r="CL2647" s="148" t="n"/>
      <c r="CM2647" s="148" t="n"/>
      <c r="CN2647" s="148" t="n"/>
      <c r="CO2647" s="148" t="n"/>
      <c r="CP2647" s="148" t="n"/>
      <c r="CQ2647" s="148" t="n"/>
      <c r="CR2647" s="148" t="n"/>
      <c r="CS2647" s="148" t="n"/>
      <c r="CT2647" s="148" t="n"/>
      <c r="CU2647" s="148" t="n"/>
      <c r="CV2647" s="148" t="n"/>
      <c r="CW2647" s="148" t="n"/>
      <c r="CX2647" s="148" t="n"/>
      <c r="CY2647" s="148" t="n"/>
      <c r="CZ2647" s="148" t="n"/>
      <c r="DA2647" s="148" t="n"/>
      <c r="DB2647" s="148" t="n"/>
      <c r="DC2647" s="148" t="n"/>
      <c r="DD2647" s="148" t="n"/>
      <c r="DE2647" s="148" t="n"/>
      <c r="DF2647" s="148" t="n"/>
      <c r="DG2647" s="148" t="n"/>
      <c r="DH2647" s="148" t="n"/>
      <c r="DI2647" s="148" t="n"/>
      <c r="DJ2647" s="148" t="n"/>
      <c r="DK2647" s="148" t="n"/>
      <c r="DL2647" s="148" t="n"/>
      <c r="DM2647" s="148" t="n"/>
      <c r="DN2647" s="148" t="n"/>
      <c r="DO2647" s="148" t="n"/>
      <c r="DP2647" s="148" t="n"/>
      <c r="DQ2647" s="148" t="n"/>
      <c r="DR2647" s="148" t="n"/>
      <c r="DS2647" s="148" t="n"/>
      <c r="DT2647" s="148" t="n"/>
      <c r="DU2647" s="149"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43" t="n"/>
      <c r="BV2648" s="144" t="n"/>
      <c r="BW2648" s="150">
        <f>計算!$BD$32</f>
        <v/>
      </c>
      <c r="CG2648" s="144" t="n"/>
      <c r="CH2648" s="151">
        <f>計算!$BE$32</f>
        <v/>
      </c>
      <c r="DU2648" s="144"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48" t="n"/>
      <c r="AA2649" s="148" t="n"/>
      <c r="AB2649" s="148" t="n"/>
      <c r="AC2649" s="148" t="n"/>
      <c r="AD2649" s="148" t="n"/>
      <c r="AE2649" s="148" t="n"/>
      <c r="AF2649" s="148" t="n"/>
      <c r="AG2649" s="148" t="n"/>
      <c r="AH2649" s="148" t="n"/>
      <c r="AI2649" s="148" t="n"/>
      <c r="AJ2649" s="148" t="n"/>
      <c r="AK2649" s="148" t="n"/>
      <c r="AL2649" s="148" t="n"/>
      <c r="AM2649" s="148" t="n"/>
      <c r="AN2649" s="148" t="n"/>
      <c r="AO2649" s="148" t="n"/>
      <c r="AP2649" s="148" t="n"/>
      <c r="AQ2649" s="148" t="n"/>
      <c r="AR2649" s="148" t="n"/>
      <c r="AS2649" s="148" t="n"/>
      <c r="AT2649" s="148" t="n"/>
      <c r="AU2649" s="12" t="n"/>
      <c r="AV2649" s="7" t="n"/>
      <c r="BI2649" s="8" t="n"/>
      <c r="BJ2649" s="7" t="n"/>
      <c r="BK2649" s="2" t="n"/>
      <c r="BL2649" s="2" t="n"/>
      <c r="BM2649" s="2" t="n"/>
      <c r="BN2649" s="2" t="n"/>
      <c r="BO2649" s="2" t="n"/>
      <c r="BP2649" s="143" t="n"/>
      <c r="BV2649" s="144" t="n"/>
      <c r="BW2649" s="143" t="n"/>
      <c r="CG2649" s="144" t="n"/>
      <c r="DU2649" s="144" t="n"/>
      <c r="DV2649" s="2" t="n"/>
      <c r="DW2649" s="2" t="n"/>
      <c r="DX2649" s="2" t="n"/>
      <c r="DY2649" s="2" t="n"/>
      <c r="DZ2649" s="2" t="n"/>
      <c r="EA2649" s="2" t="n"/>
      <c r="EB2649" s="2" t="n"/>
      <c r="EC2649" s="2" t="n"/>
    </row>
    <row r="2650" ht="6.75" customHeight="1" s="118">
      <c r="A2650" s="2" t="n"/>
      <c r="B2650" s="2" t="n"/>
      <c r="C2650" s="2" t="n"/>
      <c r="D2650" s="2" t="n"/>
      <c r="E2650" s="142" t="inlineStr">
        <is>
          <t>ふ り が な</t>
        </is>
      </c>
      <c r="F2650" s="140" t="n"/>
      <c r="G2650" s="140" t="n"/>
      <c r="H2650" s="140" t="n"/>
      <c r="I2650" s="140" t="n"/>
      <c r="J2650" s="140" t="n"/>
      <c r="K2650" s="141" t="n"/>
      <c r="L2650" s="152">
        <f>計算!$C$32</f>
        <v/>
      </c>
      <c r="M2650" s="140" t="n"/>
      <c r="N2650" s="140" t="n"/>
      <c r="O2650" s="140" t="n"/>
      <c r="P2650" s="140" t="n"/>
      <c r="Q2650" s="140" t="n"/>
      <c r="R2650" s="140" t="n"/>
      <c r="S2650" s="140" t="n"/>
      <c r="T2650" s="140" t="n"/>
      <c r="U2650" s="140" t="n"/>
      <c r="V2650" s="140" t="n"/>
      <c r="W2650" s="140" t="n"/>
      <c r="X2650" s="140" t="n"/>
      <c r="Y2650" s="140" t="n"/>
      <c r="Z2650" s="140" t="n"/>
      <c r="AA2650" s="140" t="n"/>
      <c r="AB2650" s="140" t="n"/>
      <c r="AC2650" s="140" t="n"/>
      <c r="AD2650" s="140" t="n"/>
      <c r="AE2650" s="140" t="n"/>
      <c r="AF2650" s="140" t="n"/>
      <c r="AG2650" s="140" t="n"/>
      <c r="AH2650" s="140" t="n"/>
      <c r="AI2650" s="140" t="n"/>
      <c r="AJ2650" s="140" t="n"/>
      <c r="AK2650" s="140" t="n"/>
      <c r="AL2650" s="140" t="n"/>
      <c r="AM2650" s="140" t="n"/>
      <c r="AN2650" s="140" t="n"/>
      <c r="AO2650" s="140" t="n"/>
      <c r="AP2650" s="140" t="n"/>
      <c r="AQ2650" s="140" t="n"/>
      <c r="AR2650" s="140" t="n"/>
      <c r="AS2650" s="140" t="n"/>
      <c r="AT2650" s="141"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43" t="n"/>
      <c r="BV2650" s="144" t="n"/>
      <c r="BW2650" s="143" t="n"/>
      <c r="CG2650" s="144" t="n"/>
      <c r="DU2650" s="144" t="n"/>
      <c r="DV2650" s="2" t="n"/>
      <c r="DW2650" s="2" t="n"/>
      <c r="DX2650" s="2" t="n"/>
      <c r="DY2650" s="2" t="n"/>
      <c r="DZ2650" s="2" t="n"/>
      <c r="EA2650" s="2" t="n"/>
      <c r="EB2650" s="2" t="n"/>
      <c r="EC2650" s="2" t="n"/>
    </row>
    <row r="2651" ht="6.75" customHeight="1" s="118">
      <c r="A2651" s="2" t="n"/>
      <c r="B2651" s="2" t="n"/>
      <c r="C2651" s="2" t="n"/>
      <c r="D2651" s="2" t="n"/>
      <c r="E2651" s="143" t="n"/>
      <c r="K2651" s="144" t="n"/>
      <c r="AT2651" s="144"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43" t="n"/>
      <c r="BV2651" s="144" t="n"/>
      <c r="BW2651" s="143" t="n"/>
      <c r="CG2651" s="144" t="n"/>
      <c r="DU2651" s="144" t="n"/>
      <c r="DV2651" s="2" t="n"/>
      <c r="DW2651" s="2" t="n"/>
      <c r="DX2651" s="2" t="n"/>
      <c r="DY2651" s="2" t="n"/>
      <c r="DZ2651" s="2" t="n"/>
      <c r="EA2651" s="2" t="n"/>
      <c r="EB2651" s="2" t="n"/>
      <c r="EC2651" s="2" t="n"/>
    </row>
    <row r="2652" ht="6.75" customHeight="1" s="118">
      <c r="A2652" s="2" t="n"/>
      <c r="B2652" s="2" t="n"/>
      <c r="C2652" s="2" t="n"/>
      <c r="D2652" s="2" t="n"/>
      <c r="E2652" s="143" t="n"/>
      <c r="K2652" s="144" t="n"/>
      <c r="AT2652" s="144"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43" t="n"/>
      <c r="BV2652" s="144" t="n"/>
      <c r="BW2652" s="143" t="n"/>
      <c r="CG2652" s="144" t="n"/>
      <c r="DU2652" s="144" t="n"/>
      <c r="DV2652" s="2" t="n"/>
      <c r="DW2652" s="2" t="n"/>
      <c r="DX2652" s="2" t="n"/>
      <c r="DY2652" s="2" t="n"/>
      <c r="DZ2652" s="2" t="n"/>
      <c r="EA2652" s="2" t="n"/>
      <c r="EB2652" s="2" t="n"/>
      <c r="EC2652" s="2" t="n"/>
    </row>
    <row r="2653" ht="6.75" customHeight="1" s="118">
      <c r="A2653" s="2" t="n"/>
      <c r="B2653" s="2" t="n"/>
      <c r="C2653" s="2" t="n"/>
      <c r="D2653" s="2" t="n"/>
      <c r="E2653" s="147" t="n"/>
      <c r="F2653" s="148" t="n"/>
      <c r="G2653" s="148" t="n"/>
      <c r="H2653" s="148" t="n"/>
      <c r="I2653" s="148" t="n"/>
      <c r="J2653" s="148" t="n"/>
      <c r="K2653" s="149" t="n"/>
      <c r="L2653" s="148" t="n"/>
      <c r="M2653" s="148" t="n"/>
      <c r="N2653" s="148" t="n"/>
      <c r="O2653" s="148" t="n"/>
      <c r="P2653" s="148" t="n"/>
      <c r="Q2653" s="148" t="n"/>
      <c r="R2653" s="148" t="n"/>
      <c r="S2653" s="148" t="n"/>
      <c r="T2653" s="148" t="n"/>
      <c r="U2653" s="148" t="n"/>
      <c r="V2653" s="148" t="n"/>
      <c r="W2653" s="148" t="n"/>
      <c r="X2653" s="148" t="n"/>
      <c r="Y2653" s="148" t="n"/>
      <c r="Z2653" s="148" t="n"/>
      <c r="AA2653" s="148" t="n"/>
      <c r="AB2653" s="148" t="n"/>
      <c r="AC2653" s="148" t="n"/>
      <c r="AD2653" s="148" t="n"/>
      <c r="AE2653" s="148" t="n"/>
      <c r="AF2653" s="148" t="n"/>
      <c r="AG2653" s="148" t="n"/>
      <c r="AH2653" s="148" t="n"/>
      <c r="AI2653" s="148" t="n"/>
      <c r="AJ2653" s="148" t="n"/>
      <c r="AK2653" s="148" t="n"/>
      <c r="AL2653" s="148" t="n"/>
      <c r="AM2653" s="148" t="n"/>
      <c r="AN2653" s="148" t="n"/>
      <c r="AO2653" s="148" t="n"/>
      <c r="AP2653" s="148" t="n"/>
      <c r="AQ2653" s="148" t="n"/>
      <c r="AR2653" s="148" t="n"/>
      <c r="AS2653" s="148" t="n"/>
      <c r="AT2653" s="149"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43" t="n"/>
      <c r="BV2653" s="144" t="n"/>
      <c r="BW2653" s="143" t="n"/>
      <c r="CG2653" s="144" t="n"/>
      <c r="DU2653" s="144" t="n"/>
      <c r="DV2653" s="2" t="n"/>
      <c r="DW2653" s="2" t="n"/>
      <c r="DX2653" s="2" t="n"/>
      <c r="DY2653" s="2" t="n"/>
      <c r="DZ2653" s="2" t="n"/>
      <c r="EA2653" s="2" t="n"/>
      <c r="EB2653" s="2" t="n"/>
      <c r="EC2653" s="2" t="n"/>
    </row>
    <row r="2654" ht="6.75" customHeight="1" s="118">
      <c r="A2654" s="2" t="n"/>
      <c r="B2654" s="2" t="n"/>
      <c r="C2654" s="2" t="n"/>
      <c r="D2654" s="2" t="n"/>
      <c r="E2654" s="153" t="inlineStr">
        <is>
          <t>名　前</t>
        </is>
      </c>
      <c r="F2654" s="140" t="n"/>
      <c r="G2654" s="140" t="n"/>
      <c r="H2654" s="140" t="n"/>
      <c r="I2654" s="140" t="n"/>
      <c r="J2654" s="140" t="n"/>
      <c r="K2654" s="141" t="n"/>
      <c r="L2654" s="154">
        <f>計算!$B$32</f>
        <v/>
      </c>
      <c r="M2654" s="140" t="n"/>
      <c r="N2654" s="140" t="n"/>
      <c r="O2654" s="140" t="n"/>
      <c r="P2654" s="140" t="n"/>
      <c r="Q2654" s="140" t="n"/>
      <c r="R2654" s="140" t="n"/>
      <c r="S2654" s="140" t="n"/>
      <c r="T2654" s="140" t="n"/>
      <c r="U2654" s="140" t="n"/>
      <c r="V2654" s="140" t="n"/>
      <c r="W2654" s="140" t="n"/>
      <c r="X2654" s="140" t="n"/>
      <c r="Y2654" s="140" t="n"/>
      <c r="Z2654" s="140" t="n"/>
      <c r="AA2654" s="140" t="n"/>
      <c r="AB2654" s="140" t="n"/>
      <c r="AC2654" s="140" t="n"/>
      <c r="AD2654" s="140" t="n"/>
      <c r="AE2654" s="140" t="n"/>
      <c r="AF2654" s="140" t="n"/>
      <c r="AG2654" s="140" t="n"/>
      <c r="AH2654" s="140" t="n"/>
      <c r="AI2654" s="140" t="n"/>
      <c r="AJ2654" s="140" t="n"/>
      <c r="AK2654" s="140" t="n"/>
      <c r="AL2654" s="140" t="n"/>
      <c r="AM2654" s="140" t="n"/>
      <c r="AN2654" s="140" t="n"/>
      <c r="AO2654" s="140" t="n"/>
      <c r="AP2654" s="140" t="n"/>
      <c r="AQ2654" s="140" t="n"/>
      <c r="AR2654" s="140" t="n"/>
      <c r="AS2654" s="140" t="n"/>
      <c r="AT2654" s="141"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43" t="n"/>
      <c r="BV2654" s="144" t="n"/>
      <c r="BW2654" s="143" t="n"/>
      <c r="CG2654" s="144" t="n"/>
      <c r="DU2654" s="144" t="n"/>
      <c r="DV2654" s="2" t="n"/>
      <c r="DW2654" s="2" t="n"/>
      <c r="DX2654" s="2" t="n"/>
      <c r="DY2654" s="2" t="n"/>
      <c r="DZ2654" s="2" t="n"/>
      <c r="EA2654" s="2" t="n"/>
      <c r="EB2654" s="2" t="n"/>
      <c r="EC2654" s="2" t="n"/>
    </row>
    <row r="2655" ht="6.75" customHeight="1" s="118">
      <c r="A2655" s="2" t="n"/>
      <c r="B2655" s="2" t="n"/>
      <c r="C2655" s="2" t="n"/>
      <c r="D2655" s="2" t="n"/>
      <c r="E2655" s="143" t="n"/>
      <c r="K2655" s="144" t="n"/>
      <c r="L2655" s="143" t="n"/>
      <c r="AT2655" s="144" t="n"/>
      <c r="AU2655" s="8" t="n"/>
      <c r="AV2655" s="7" t="n"/>
      <c r="AW2655" s="2" t="n"/>
      <c r="AX2655" s="52" t="inlineStr">
        <is>
          <t>（30×40mm）</t>
        </is>
      </c>
      <c r="BH2655" s="2" t="n"/>
      <c r="BI2655" s="8" t="n"/>
      <c r="BJ2655" s="7" t="n"/>
      <c r="BK2655" s="2" t="n"/>
      <c r="BL2655" s="2" t="n"/>
      <c r="BM2655" s="2" t="n"/>
      <c r="BN2655" s="2" t="n"/>
      <c r="BO2655" s="2" t="n"/>
      <c r="BP2655" s="143" t="n"/>
      <c r="BV2655" s="144" t="n"/>
      <c r="BW2655" s="143" t="n"/>
      <c r="CG2655" s="144" t="n"/>
      <c r="DU2655" s="144" t="n"/>
      <c r="DV2655" s="2" t="n"/>
      <c r="DW2655" s="2" t="n"/>
      <c r="DX2655" s="2" t="n"/>
      <c r="DY2655" s="2" t="n"/>
      <c r="DZ2655" s="2" t="n"/>
      <c r="EA2655" s="2" t="n"/>
      <c r="EB2655" s="2" t="n"/>
      <c r="EC2655" s="2" t="n"/>
    </row>
    <row r="2656" ht="6.75" customHeight="1" s="118">
      <c r="A2656" s="2" t="n"/>
      <c r="B2656" s="2" t="n"/>
      <c r="C2656" s="2" t="n"/>
      <c r="D2656" s="2" t="n"/>
      <c r="E2656" s="143" t="n"/>
      <c r="K2656" s="144" t="n"/>
      <c r="L2656" s="143" t="n"/>
      <c r="AT2656" s="144" t="n"/>
      <c r="AU2656" s="8" t="n"/>
      <c r="AV2656" s="7" t="n"/>
      <c r="AW2656" s="2" t="n"/>
      <c r="BH2656" s="2" t="n"/>
      <c r="BI2656" s="8" t="n"/>
      <c r="BJ2656" s="7" t="n"/>
      <c r="BK2656" s="2" t="n"/>
      <c r="BL2656" s="2" t="n"/>
      <c r="BM2656" s="2" t="n"/>
      <c r="BN2656" s="2" t="n"/>
      <c r="BO2656" s="2" t="n"/>
      <c r="BP2656" s="143" t="n"/>
      <c r="BV2656" s="144" t="n"/>
      <c r="BW2656" s="143" t="n"/>
      <c r="CG2656" s="144" t="n"/>
      <c r="DU2656" s="144" t="n"/>
      <c r="DV2656" s="2" t="n"/>
      <c r="DW2656" s="2" t="n"/>
      <c r="DX2656" s="2" t="n"/>
      <c r="DY2656" s="2" t="n"/>
      <c r="DZ2656" s="2" t="n"/>
      <c r="EA2656" s="2" t="n"/>
      <c r="EB2656" s="2" t="n"/>
      <c r="EC2656" s="2" t="n"/>
    </row>
    <row r="2657" ht="6.75" customHeight="1" s="118">
      <c r="A2657" s="2" t="n"/>
      <c r="B2657" s="2" t="n"/>
      <c r="C2657" s="2" t="n"/>
      <c r="D2657" s="2" t="n"/>
      <c r="E2657" s="143" t="n"/>
      <c r="K2657" s="144" t="n"/>
      <c r="L2657" s="143" t="n"/>
      <c r="AT2657" s="144"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43" t="n"/>
      <c r="BV2657" s="144" t="n"/>
      <c r="BW2657" s="143" t="n"/>
      <c r="CG2657" s="144" t="n"/>
      <c r="DU2657" s="144" t="n"/>
      <c r="DV2657" s="2" t="n"/>
      <c r="DW2657" s="2" t="n"/>
      <c r="DX2657" s="2" t="n"/>
      <c r="DY2657" s="2" t="n"/>
      <c r="DZ2657" s="2" t="n"/>
      <c r="EA2657" s="2" t="n"/>
      <c r="EB2657" s="2" t="n"/>
      <c r="EC2657" s="2" t="n"/>
    </row>
    <row r="2658" ht="6.75" customHeight="1" s="118">
      <c r="A2658" s="2" t="n"/>
      <c r="B2658" s="2" t="n"/>
      <c r="C2658" s="2" t="n"/>
      <c r="D2658" s="2" t="n"/>
      <c r="E2658" s="143" t="n"/>
      <c r="K2658" s="144" t="n"/>
      <c r="L2658" s="143" t="n"/>
      <c r="AT2658" s="144"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43" t="n"/>
      <c r="BV2658" s="144" t="n"/>
      <c r="BW2658" s="143" t="n"/>
      <c r="CG2658" s="144" t="n"/>
      <c r="DU2658" s="144" t="n"/>
      <c r="DV2658" s="2" t="n"/>
      <c r="DW2658" s="2" t="n"/>
      <c r="DX2658" s="2" t="n"/>
      <c r="DY2658" s="2" t="n"/>
      <c r="DZ2658" s="2" t="n"/>
      <c r="EA2658" s="2" t="n"/>
      <c r="EB2658" s="2" t="n"/>
      <c r="EC2658" s="2" t="n"/>
    </row>
    <row r="2659" ht="4.5" customHeight="1" s="118">
      <c r="A2659" s="2" t="n"/>
      <c r="B2659" s="2" t="n"/>
      <c r="C2659" s="2" t="n"/>
      <c r="D2659" s="2" t="n"/>
      <c r="E2659" s="147" t="n"/>
      <c r="F2659" s="148" t="n"/>
      <c r="G2659" s="148" t="n"/>
      <c r="H2659" s="148" t="n"/>
      <c r="I2659" s="148" t="n"/>
      <c r="J2659" s="148" t="n"/>
      <c r="K2659" s="149" t="n"/>
      <c r="L2659" s="147" t="n"/>
      <c r="M2659" s="148" t="n"/>
      <c r="N2659" s="148" t="n"/>
      <c r="O2659" s="148" t="n"/>
      <c r="P2659" s="148" t="n"/>
      <c r="Q2659" s="148" t="n"/>
      <c r="R2659" s="148" t="n"/>
      <c r="S2659" s="148" t="n"/>
      <c r="T2659" s="148" t="n"/>
      <c r="U2659" s="148" t="n"/>
      <c r="V2659" s="148" t="n"/>
      <c r="W2659" s="148" t="n"/>
      <c r="X2659" s="148" t="n"/>
      <c r="Y2659" s="148" t="n"/>
      <c r="Z2659" s="148" t="n"/>
      <c r="AA2659" s="148" t="n"/>
      <c r="AB2659" s="148" t="n"/>
      <c r="AC2659" s="148" t="n"/>
      <c r="AD2659" s="148" t="n"/>
      <c r="AE2659" s="148" t="n"/>
      <c r="AF2659" s="148" t="n"/>
      <c r="AG2659" s="148" t="n"/>
      <c r="AH2659" s="148" t="n"/>
      <c r="AI2659" s="148" t="n"/>
      <c r="AJ2659" s="148" t="n"/>
      <c r="AK2659" s="148" t="n"/>
      <c r="AL2659" s="148" t="n"/>
      <c r="AM2659" s="148" t="n"/>
      <c r="AN2659" s="148" t="n"/>
      <c r="AO2659" s="148" t="n"/>
      <c r="AP2659" s="148" t="n"/>
      <c r="AQ2659" s="148" t="n"/>
      <c r="AR2659" s="148" t="n"/>
      <c r="AS2659" s="148" t="n"/>
      <c r="AT2659" s="149"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43" t="n"/>
      <c r="BV2659" s="144" t="n"/>
      <c r="BW2659" s="143" t="n"/>
      <c r="CG2659" s="144" t="n"/>
      <c r="DU2659" s="144" t="n"/>
      <c r="DV2659" s="2" t="n"/>
      <c r="DW2659" s="2" t="n"/>
      <c r="DX2659" s="2" t="n"/>
      <c r="DY2659" s="2" t="n"/>
      <c r="DZ2659" s="2" t="n"/>
      <c r="EA2659" s="2" t="n"/>
      <c r="EB2659" s="2" t="n"/>
      <c r="EC2659" s="2" t="n"/>
    </row>
    <row r="2660" ht="6.75" customHeight="1" s="118">
      <c r="A2660" s="2" t="n"/>
      <c r="B2660" s="2" t="n"/>
      <c r="C2660" s="2" t="n"/>
      <c r="D2660" s="2" t="n"/>
      <c r="E2660" s="153" t="inlineStr">
        <is>
          <t>生年月日</t>
        </is>
      </c>
      <c r="F2660" s="140" t="n"/>
      <c r="G2660" s="140" t="n"/>
      <c r="H2660" s="140" t="n"/>
      <c r="I2660" s="140" t="n"/>
      <c r="J2660" s="140" t="n"/>
      <c r="K2660" s="141" t="n"/>
      <c r="L2660" s="155" t="inlineStr">
        <is>
          <t>昭和 ・ 平成</t>
        </is>
      </c>
      <c r="M2660" s="140" t="n"/>
      <c r="N2660" s="140" t="n"/>
      <c r="O2660" s="140" t="n"/>
      <c r="P2660" s="140" t="n"/>
      <c r="Q2660" s="140" t="n"/>
      <c r="R2660" s="140" t="n"/>
      <c r="S2660" s="140" t="n"/>
      <c r="T2660" s="140" t="n"/>
      <c r="U2660" s="140" t="n"/>
      <c r="V2660" s="156">
        <f>計算!$D$32</f>
        <v/>
      </c>
      <c r="W2660" s="140" t="n"/>
      <c r="X2660" s="157" t="inlineStr">
        <is>
          <t>年</t>
        </is>
      </c>
      <c r="Y2660" s="140" t="n"/>
      <c r="Z2660" s="158">
        <f>計算!$E$32</f>
        <v/>
      </c>
      <c r="AA2660" s="140" t="n"/>
      <c r="AB2660" s="140" t="n"/>
      <c r="AC2660" s="157" t="inlineStr">
        <is>
          <t>月</t>
        </is>
      </c>
      <c r="AD2660" s="140" t="n"/>
      <c r="AE2660" s="158">
        <f>計算!$F$32</f>
        <v/>
      </c>
      <c r="AF2660" s="140" t="n"/>
      <c r="AG2660" s="140" t="n"/>
      <c r="AH2660" s="157" t="inlineStr">
        <is>
          <t>日　生 （満</t>
        </is>
      </c>
      <c r="AI2660" s="140" t="n"/>
      <c r="AJ2660" s="140" t="n"/>
      <c r="AK2660" s="140" t="n"/>
      <c r="AL2660" s="140" t="n"/>
      <c r="AM2660" s="140" t="n"/>
      <c r="AN2660" s="140" t="n"/>
      <c r="AO2660" s="140" t="n"/>
      <c r="AP2660" s="159">
        <f>計算!$G$32</f>
        <v/>
      </c>
      <c r="AQ2660" s="140" t="n"/>
      <c r="AR2660" s="160" t="inlineStr">
        <is>
          <t>歳）</t>
        </is>
      </c>
      <c r="AS2660" s="140" t="n"/>
      <c r="AT2660" s="141"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43" t="n"/>
      <c r="BV2660" s="144" t="n"/>
      <c r="BW2660" s="143" t="n"/>
      <c r="CG2660" s="144" t="n"/>
      <c r="DU2660" s="144" t="n"/>
      <c r="DV2660" s="2" t="n"/>
      <c r="DW2660" s="2" t="n"/>
      <c r="DX2660" s="2" t="n"/>
      <c r="DY2660" s="2" t="n"/>
      <c r="DZ2660" s="2" t="n"/>
      <c r="EA2660" s="2" t="n"/>
      <c r="EB2660" s="2" t="n"/>
      <c r="EC2660" s="2" t="n"/>
    </row>
    <row r="2661" ht="6.75" customHeight="1" s="118">
      <c r="A2661" s="2" t="n"/>
      <c r="B2661" s="2" t="n"/>
      <c r="C2661" s="2" t="n"/>
      <c r="D2661" s="2" t="n"/>
      <c r="E2661" s="143" t="n"/>
      <c r="K2661" s="144" t="n"/>
      <c r="L2661" s="143" t="n"/>
      <c r="AT2661" s="144"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43" t="n"/>
      <c r="BV2661" s="144" t="n"/>
      <c r="BW2661" s="143" t="n"/>
      <c r="CG2661" s="144" t="n"/>
      <c r="DU2661" s="144" t="n"/>
      <c r="DV2661" s="2" t="n"/>
      <c r="DW2661" s="2" t="n"/>
      <c r="DX2661" s="2" t="n"/>
      <c r="DY2661" s="2" t="n"/>
      <c r="DZ2661" s="2" t="n"/>
      <c r="EA2661" s="2" t="n"/>
      <c r="EB2661" s="2" t="n"/>
      <c r="EC2661" s="2" t="n"/>
    </row>
    <row r="2662" ht="6.75" customHeight="1" s="118">
      <c r="A2662" s="2" t="n"/>
      <c r="B2662" s="2" t="n"/>
      <c r="C2662" s="2" t="n"/>
      <c r="D2662" s="2" t="n"/>
      <c r="E2662" s="143" t="n"/>
      <c r="K2662" s="144" t="n"/>
      <c r="L2662" s="143" t="n"/>
      <c r="AT2662" s="144"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43" t="n"/>
      <c r="BV2662" s="144" t="n"/>
      <c r="BW2662" s="143" t="n"/>
      <c r="CG2662" s="144" t="n"/>
      <c r="DU2662" s="144" t="n"/>
      <c r="DV2662" s="2" t="n"/>
      <c r="DW2662" s="2" t="n"/>
      <c r="DX2662" s="2" t="n"/>
      <c r="DY2662" s="2" t="n"/>
      <c r="DZ2662" s="2" t="n"/>
      <c r="EA2662" s="2" t="n"/>
      <c r="EB2662" s="2" t="n"/>
      <c r="EC2662" s="2" t="n"/>
    </row>
    <row r="2663" ht="3.75" customHeight="1" s="118">
      <c r="A2663" s="2" t="n"/>
      <c r="B2663" s="2" t="n"/>
      <c r="C2663" s="2" t="n"/>
      <c r="D2663" s="2" t="n"/>
      <c r="E2663" s="147" t="n"/>
      <c r="F2663" s="148" t="n"/>
      <c r="G2663" s="148" t="n"/>
      <c r="H2663" s="148" t="n"/>
      <c r="I2663" s="148" t="n"/>
      <c r="J2663" s="148" t="n"/>
      <c r="K2663" s="149" t="n"/>
      <c r="L2663" s="147" t="n"/>
      <c r="M2663" s="148" t="n"/>
      <c r="N2663" s="148" t="n"/>
      <c r="O2663" s="148" t="n"/>
      <c r="P2663" s="148" t="n"/>
      <c r="Q2663" s="148" t="n"/>
      <c r="R2663" s="148" t="n"/>
      <c r="S2663" s="148" t="n"/>
      <c r="T2663" s="148" t="n"/>
      <c r="U2663" s="148" t="n"/>
      <c r="X2663" s="148" t="n"/>
      <c r="Y2663" s="148" t="n"/>
      <c r="AC2663" s="148" t="n"/>
      <c r="AD2663" s="148" t="n"/>
      <c r="AH2663" s="148" t="n"/>
      <c r="AI2663" s="148" t="n"/>
      <c r="AJ2663" s="148" t="n"/>
      <c r="AK2663" s="148" t="n"/>
      <c r="AL2663" s="148" t="n"/>
      <c r="AM2663" s="148" t="n"/>
      <c r="AN2663" s="148" t="n"/>
      <c r="AO2663" s="148" t="n"/>
      <c r="AP2663" s="148" t="n"/>
      <c r="AQ2663" s="148" t="n"/>
      <c r="AR2663" s="148" t="n"/>
      <c r="AS2663" s="148" t="n"/>
      <c r="AT2663" s="149"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43" t="n"/>
      <c r="BV2663" s="144" t="n"/>
      <c r="BW2663" s="143" t="n"/>
      <c r="CG2663" s="144" t="n"/>
      <c r="DU2663" s="144" t="n"/>
      <c r="DV2663" s="2" t="n"/>
      <c r="DW2663" s="2" t="n"/>
      <c r="DX2663" s="2" t="n"/>
      <c r="DY2663" s="2" t="n"/>
      <c r="DZ2663" s="2" t="n"/>
      <c r="EA2663" s="2" t="n"/>
      <c r="EB2663" s="2" t="n"/>
      <c r="EC2663" s="2" t="n"/>
    </row>
    <row r="2664" ht="6.75" customHeight="1" s="118">
      <c r="A2664" s="2" t="n"/>
      <c r="B2664" s="2" t="n"/>
      <c r="C2664" s="2" t="n"/>
      <c r="D2664" s="2" t="n"/>
      <c r="E2664" s="161" t="inlineStr">
        <is>
          <t>ふ り が な</t>
        </is>
      </c>
      <c r="F2664" s="140" t="n"/>
      <c r="G2664" s="140" t="n"/>
      <c r="H2664" s="140" t="n"/>
      <c r="I2664" s="140" t="n"/>
      <c r="J2664" s="140" t="n"/>
      <c r="K2664" s="141" t="n"/>
      <c r="L2664" s="162">
        <f>計算!$J$32</f>
        <v/>
      </c>
      <c r="M2664" s="140" t="n"/>
      <c r="N2664" s="140" t="n"/>
      <c r="O2664" s="140" t="n"/>
      <c r="P2664" s="140" t="n"/>
      <c r="Q2664" s="140" t="n"/>
      <c r="R2664" s="140" t="n"/>
      <c r="S2664" s="140" t="n"/>
      <c r="T2664" s="140" t="n"/>
      <c r="U2664" s="140" t="n"/>
      <c r="V2664" s="140" t="n"/>
      <c r="W2664" s="140" t="n"/>
      <c r="X2664" s="140" t="n"/>
      <c r="Y2664" s="140" t="n"/>
      <c r="Z2664" s="140" t="n"/>
      <c r="AA2664" s="140" t="n"/>
      <c r="AB2664" s="140" t="n"/>
      <c r="AC2664" s="140" t="n"/>
      <c r="AD2664" s="140" t="n"/>
      <c r="AE2664" s="140" t="n"/>
      <c r="AF2664" s="140" t="n"/>
      <c r="AG2664" s="140" t="n"/>
      <c r="AH2664" s="140" t="n"/>
      <c r="AI2664" s="140" t="n"/>
      <c r="AJ2664" s="140" t="n"/>
      <c r="AK2664" s="140" t="n"/>
      <c r="AL2664" s="140" t="n"/>
      <c r="AM2664" s="140" t="n"/>
      <c r="AN2664" s="140" t="n"/>
      <c r="AO2664" s="140" t="n"/>
      <c r="AP2664" s="140" t="n"/>
      <c r="AQ2664" s="140" t="n"/>
      <c r="AR2664" s="140" t="n"/>
      <c r="AS2664" s="140" t="n"/>
      <c r="AT2664" s="140" t="n"/>
      <c r="AU2664" s="140" t="n"/>
      <c r="AV2664" s="140" t="n"/>
      <c r="AW2664" s="140" t="n"/>
      <c r="AX2664" s="140" t="n"/>
      <c r="AY2664" s="140" t="n"/>
      <c r="AZ2664" s="140" t="n"/>
      <c r="BA2664" s="140" t="n"/>
      <c r="BB2664" s="140" t="n"/>
      <c r="BC2664" s="140" t="n"/>
      <c r="BD2664" s="140" t="n"/>
      <c r="BE2664" s="140" t="n"/>
      <c r="BF2664" s="140" t="n"/>
      <c r="BG2664" s="140" t="n"/>
      <c r="BH2664" s="140" t="n"/>
      <c r="BI2664" s="141" t="n"/>
      <c r="BJ2664" s="2" t="n"/>
      <c r="BK2664" s="2" t="n"/>
      <c r="BL2664" s="2" t="n"/>
      <c r="BM2664" s="2" t="n"/>
      <c r="BN2664" s="2" t="n"/>
      <c r="BO2664" s="2" t="n"/>
      <c r="BP2664" s="143" t="n"/>
      <c r="BV2664" s="144" t="n"/>
      <c r="BW2664" s="143" t="n"/>
      <c r="CG2664" s="144" t="n"/>
      <c r="DU2664" s="144" t="n"/>
      <c r="DV2664" s="2" t="n"/>
      <c r="DW2664" s="2" t="n"/>
      <c r="DX2664" s="2" t="n"/>
      <c r="DY2664" s="2" t="n"/>
      <c r="DZ2664" s="2" t="n"/>
      <c r="EA2664" s="2" t="n"/>
      <c r="EB2664" s="2" t="n"/>
      <c r="EC2664" s="2" t="n"/>
    </row>
    <row r="2665" ht="6.75" customHeight="1" s="118">
      <c r="A2665" s="2" t="n"/>
      <c r="B2665" s="2" t="n"/>
      <c r="C2665" s="2" t="n"/>
      <c r="D2665" s="2" t="n"/>
      <c r="E2665" s="143" t="n"/>
      <c r="K2665" s="144" t="n"/>
      <c r="BI2665" s="144" t="n"/>
      <c r="BJ2665" s="2" t="n"/>
      <c r="BK2665" s="2" t="n"/>
      <c r="BL2665" s="2" t="n"/>
      <c r="BM2665" s="2" t="n"/>
      <c r="BN2665" s="2" t="n"/>
      <c r="BO2665" s="2" t="n"/>
      <c r="BP2665" s="143" t="n"/>
      <c r="BV2665" s="144" t="n"/>
      <c r="BW2665" s="143" t="n"/>
      <c r="CG2665" s="144" t="n"/>
      <c r="DU2665" s="144" t="n"/>
      <c r="DV2665" s="2" t="n"/>
      <c r="DW2665" s="2" t="n"/>
      <c r="DX2665" s="2" t="n"/>
      <c r="DY2665" s="2" t="n"/>
      <c r="DZ2665" s="2" t="n"/>
      <c r="EA2665" s="2" t="n"/>
      <c r="EB2665" s="2" t="n"/>
      <c r="EC2665" s="2" t="n"/>
    </row>
    <row r="2666" ht="6.75" customHeight="1" s="118">
      <c r="A2666" s="2" t="n"/>
      <c r="B2666" s="2" t="n"/>
      <c r="C2666" s="2" t="n"/>
      <c r="D2666" s="2" t="n"/>
      <c r="E2666" s="163" t="n"/>
      <c r="F2666" s="164" t="n"/>
      <c r="G2666" s="164" t="n"/>
      <c r="H2666" s="164" t="n"/>
      <c r="I2666" s="164" t="n"/>
      <c r="J2666" s="164" t="n"/>
      <c r="K2666" s="165" t="n"/>
      <c r="L2666" s="164" t="n"/>
      <c r="M2666" s="164" t="n"/>
      <c r="N2666" s="164" t="n"/>
      <c r="O2666" s="164" t="n"/>
      <c r="P2666" s="164" t="n"/>
      <c r="Q2666" s="164" t="n"/>
      <c r="R2666" s="164" t="n"/>
      <c r="S2666" s="164" t="n"/>
      <c r="T2666" s="164" t="n"/>
      <c r="U2666" s="164" t="n"/>
      <c r="V2666" s="164" t="n"/>
      <c r="W2666" s="164" t="n"/>
      <c r="X2666" s="164" t="n"/>
      <c r="Y2666" s="164" t="n"/>
      <c r="Z2666" s="164" t="n"/>
      <c r="AA2666" s="164" t="n"/>
      <c r="AB2666" s="164" t="n"/>
      <c r="AC2666" s="164" t="n"/>
      <c r="AD2666" s="164" t="n"/>
      <c r="AE2666" s="164" t="n"/>
      <c r="AF2666" s="164" t="n"/>
      <c r="AG2666" s="164" t="n"/>
      <c r="AH2666" s="164" t="n"/>
      <c r="AI2666" s="164" t="n"/>
      <c r="AJ2666" s="164" t="n"/>
      <c r="AK2666" s="164" t="n"/>
      <c r="AL2666" s="164" t="n"/>
      <c r="AM2666" s="164" t="n"/>
      <c r="AN2666" s="164" t="n"/>
      <c r="AO2666" s="164" t="n"/>
      <c r="AP2666" s="164" t="n"/>
      <c r="AQ2666" s="164" t="n"/>
      <c r="AR2666" s="164" t="n"/>
      <c r="AS2666" s="164" t="n"/>
      <c r="AT2666" s="164" t="n"/>
      <c r="AU2666" s="164" t="n"/>
      <c r="AV2666" s="164" t="n"/>
      <c r="AW2666" s="164" t="n"/>
      <c r="AX2666" s="164" t="n"/>
      <c r="AY2666" s="164" t="n"/>
      <c r="AZ2666" s="164" t="n"/>
      <c r="BA2666" s="164" t="n"/>
      <c r="BB2666" s="164" t="n"/>
      <c r="BC2666" s="164" t="n"/>
      <c r="BD2666" s="164" t="n"/>
      <c r="BE2666" s="164" t="n"/>
      <c r="BF2666" s="164" t="n"/>
      <c r="BG2666" s="164" t="n"/>
      <c r="BH2666" s="164" t="n"/>
      <c r="BI2666" s="165" t="n"/>
      <c r="BJ2666" s="2" t="n"/>
      <c r="BK2666" s="2" t="n"/>
      <c r="BL2666" s="2" t="n"/>
      <c r="BM2666" s="2" t="n"/>
      <c r="BN2666" s="2" t="n"/>
      <c r="BO2666" s="2" t="n"/>
      <c r="BP2666" s="143" t="n"/>
      <c r="BV2666" s="144" t="n"/>
      <c r="BW2666" s="143" t="n"/>
      <c r="CG2666" s="144" t="n"/>
      <c r="DU2666" s="144" t="n"/>
      <c r="DV2666" s="2" t="n"/>
      <c r="DW2666" s="2" t="n"/>
      <c r="DX2666" s="2" t="n"/>
      <c r="DY2666" s="2" t="n"/>
      <c r="DZ2666" s="2" t="n"/>
      <c r="EA2666" s="2" t="n"/>
      <c r="EB2666" s="2" t="n"/>
      <c r="EC2666" s="2" t="n"/>
    </row>
    <row r="2667" ht="6.75" customHeight="1" s="118">
      <c r="A2667" s="2" t="n"/>
      <c r="B2667" s="2" t="n"/>
      <c r="C2667" s="2" t="n"/>
      <c r="D2667" s="2" t="n"/>
      <c r="E2667" s="166" t="inlineStr">
        <is>
          <t>現住所</t>
        </is>
      </c>
      <c r="F2667" s="167" t="n"/>
      <c r="G2667" s="167" t="n"/>
      <c r="H2667" s="167" t="n"/>
      <c r="I2667" s="167" t="n"/>
      <c r="J2667" s="167" t="n"/>
      <c r="K2667" s="168" t="n"/>
      <c r="L2667" s="107" t="inlineStr">
        <is>
          <t>〒</t>
        </is>
      </c>
      <c r="M2667" s="167" t="n"/>
      <c r="N2667" s="167" t="n"/>
      <c r="O2667" s="167" t="n"/>
      <c r="P2667" s="169">
        <f>計算!$H$32</f>
        <v/>
      </c>
      <c r="Q2667" s="167" t="n"/>
      <c r="R2667" s="167" t="n"/>
      <c r="S2667" s="167" t="n"/>
      <c r="T2667" s="167" t="n"/>
      <c r="U2667" s="167" t="n"/>
      <c r="V2667" s="167" t="n"/>
      <c r="W2667" s="167" t="n"/>
      <c r="X2667" s="167" t="n"/>
      <c r="Y2667" s="167" t="n"/>
      <c r="Z2667" s="167" t="n"/>
      <c r="AA2667" s="167" t="n"/>
      <c r="AB2667" s="167" t="n"/>
      <c r="AC2667" s="167" t="n"/>
      <c r="AD2667" s="167" t="n"/>
      <c r="AE2667" s="167" t="n"/>
      <c r="AF2667" s="167" t="n"/>
      <c r="AG2667" s="167" t="n"/>
      <c r="AH2667" s="167" t="n"/>
      <c r="AI2667" s="167" t="n"/>
      <c r="AJ2667" s="167"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43" t="n"/>
      <c r="BV2667" s="144" t="n"/>
      <c r="BW2667" s="143" t="n"/>
      <c r="CG2667" s="144" t="n"/>
      <c r="DU2667" s="144" t="n"/>
      <c r="DV2667" s="2" t="n"/>
      <c r="DW2667" s="2" t="n"/>
      <c r="DX2667" s="2" t="n"/>
      <c r="DY2667" s="2" t="n"/>
      <c r="DZ2667" s="2" t="n"/>
      <c r="EA2667" s="2" t="n"/>
      <c r="EB2667" s="2" t="n"/>
      <c r="EC2667" s="2" t="n"/>
    </row>
    <row r="2668" ht="4.5" customHeight="1" s="118">
      <c r="A2668" s="2" t="n"/>
      <c r="B2668" s="2" t="n"/>
      <c r="C2668" s="2" t="n"/>
      <c r="D2668" s="2" t="n"/>
      <c r="E2668" s="143" t="n"/>
      <c r="K2668" s="144" t="n"/>
      <c r="L2668" s="143"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47" t="n"/>
      <c r="BQ2668" s="148" t="n"/>
      <c r="BR2668" s="148" t="n"/>
      <c r="BS2668" s="148" t="n"/>
      <c r="BT2668" s="148" t="n"/>
      <c r="BU2668" s="148" t="n"/>
      <c r="BV2668" s="149" t="n"/>
      <c r="BW2668" s="147" t="n"/>
      <c r="BX2668" s="148" t="n"/>
      <c r="BY2668" s="148" t="n"/>
      <c r="BZ2668" s="148" t="n"/>
      <c r="CA2668" s="148" t="n"/>
      <c r="CB2668" s="148" t="n"/>
      <c r="CC2668" s="148" t="n"/>
      <c r="CD2668" s="148" t="n"/>
      <c r="CE2668" s="148" t="n"/>
      <c r="CF2668" s="148" t="n"/>
      <c r="CG2668" s="149" t="n"/>
      <c r="DU2668" s="144" t="n"/>
      <c r="DV2668" s="2" t="n"/>
      <c r="DW2668" s="2" t="n"/>
      <c r="DX2668" s="2" t="n"/>
      <c r="DY2668" s="2" t="n"/>
      <c r="DZ2668" s="2" t="n"/>
      <c r="EA2668" s="2" t="n"/>
      <c r="EB2668" s="2" t="n"/>
      <c r="EC2668" s="2" t="n"/>
    </row>
    <row r="2669" ht="6.75" customHeight="1" s="118">
      <c r="A2669" s="2" t="n"/>
      <c r="B2669" s="2" t="n"/>
      <c r="C2669" s="2" t="n"/>
      <c r="D2669" s="2" t="n"/>
      <c r="E2669" s="143" t="n"/>
      <c r="K2669" s="144" t="n"/>
      <c r="L2669" s="143"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0" t="inlineStr">
        <is>
          <t>校内外の諸活動</t>
        </is>
      </c>
      <c r="BQ2669" s="140" t="n"/>
      <c r="BR2669" s="140" t="n"/>
      <c r="BS2669" s="140" t="n"/>
      <c r="BT2669" s="140" t="n"/>
      <c r="BU2669" s="140" t="n"/>
      <c r="BV2669" s="141" t="n"/>
      <c r="BW2669" s="171">
        <f>計算!$AQ$32</f>
        <v/>
      </c>
      <c r="BX2669" s="140" t="n"/>
      <c r="BY2669" s="140" t="n"/>
      <c r="BZ2669" s="140" t="n"/>
      <c r="CA2669" s="140" t="n"/>
      <c r="CB2669" s="140" t="n"/>
      <c r="CC2669" s="140" t="n"/>
      <c r="CD2669" s="140" t="n"/>
      <c r="CE2669" s="140" t="n"/>
      <c r="CF2669" s="140" t="n"/>
      <c r="CG2669" s="140" t="n"/>
      <c r="CH2669" s="140" t="n"/>
      <c r="CI2669" s="140" t="n"/>
      <c r="CJ2669" s="140" t="n"/>
      <c r="CK2669" s="140" t="n"/>
      <c r="CL2669" s="140" t="n"/>
      <c r="CM2669" s="140" t="n"/>
      <c r="CN2669" s="140" t="n"/>
      <c r="CO2669" s="140" t="n"/>
      <c r="CP2669" s="140" t="n"/>
      <c r="CQ2669" s="140" t="n"/>
      <c r="CR2669" s="140" t="n"/>
      <c r="CS2669" s="140" t="n"/>
      <c r="CT2669" s="140" t="n"/>
      <c r="CU2669" s="140" t="n"/>
      <c r="CV2669" s="140" t="n"/>
      <c r="CW2669" s="140" t="n"/>
      <c r="CX2669" s="140" t="n"/>
      <c r="CY2669" s="140" t="n"/>
      <c r="CZ2669" s="140" t="n"/>
      <c r="DA2669" s="140" t="n"/>
      <c r="DB2669" s="140" t="n"/>
      <c r="DC2669" s="140" t="n"/>
      <c r="DD2669" s="140" t="n"/>
      <c r="DE2669" s="140" t="n"/>
      <c r="DF2669" s="140" t="n"/>
      <c r="DG2669" s="140" t="n"/>
      <c r="DH2669" s="140" t="n"/>
      <c r="DI2669" s="140" t="n"/>
      <c r="DJ2669" s="140" t="n"/>
      <c r="DK2669" s="140" t="n"/>
      <c r="DL2669" s="140" t="n"/>
      <c r="DM2669" s="140" t="n"/>
      <c r="DN2669" s="140" t="n"/>
      <c r="DO2669" s="140" t="n"/>
      <c r="DP2669" s="140" t="n"/>
      <c r="DQ2669" s="140" t="n"/>
      <c r="DR2669" s="140" t="n"/>
      <c r="DS2669" s="140" t="n"/>
      <c r="DT2669" s="140" t="n"/>
      <c r="DU2669" s="141" t="n"/>
      <c r="DV2669" s="7" t="n"/>
      <c r="DW2669" s="2" t="n"/>
      <c r="DX2669" s="2" t="n"/>
      <c r="DY2669" s="2" t="n"/>
      <c r="DZ2669" s="2" t="n"/>
      <c r="EA2669" s="2" t="n"/>
      <c r="EB2669" s="2" t="n"/>
      <c r="EC2669" s="2" t="n"/>
    </row>
    <row r="2670" ht="6.75" customHeight="1" s="118">
      <c r="A2670" s="2" t="n"/>
      <c r="B2670" s="2" t="n"/>
      <c r="C2670" s="2" t="n"/>
      <c r="D2670" s="2" t="n"/>
      <c r="E2670" s="143" t="n"/>
      <c r="K2670" s="144" t="n"/>
      <c r="L2670" s="172">
        <f>計算!$I$32</f>
        <v/>
      </c>
      <c r="BI2670" s="144" t="n"/>
      <c r="BJ2670" s="2" t="n"/>
      <c r="BK2670" s="2" t="n"/>
      <c r="BL2670" s="2" t="n"/>
      <c r="BM2670" s="2" t="n"/>
      <c r="BN2670" s="2" t="n"/>
      <c r="BO2670" s="2" t="n"/>
      <c r="BP2670" s="143" t="n"/>
      <c r="BV2670" s="144" t="n"/>
      <c r="DU2670" s="144" t="n"/>
      <c r="DV2670" s="7" t="n"/>
      <c r="DW2670" s="2" t="n"/>
      <c r="DX2670" s="2" t="n"/>
      <c r="DY2670" s="2" t="n"/>
      <c r="DZ2670" s="2" t="n"/>
      <c r="EA2670" s="2" t="n"/>
      <c r="EB2670" s="2" t="n"/>
      <c r="EC2670" s="2" t="n"/>
    </row>
    <row r="2671" ht="6.75" customHeight="1" s="118">
      <c r="A2671" s="2" t="n"/>
      <c r="B2671" s="2" t="n"/>
      <c r="C2671" s="2" t="n"/>
      <c r="D2671" s="2" t="n"/>
      <c r="E2671" s="143" t="n"/>
      <c r="K2671" s="144" t="n"/>
      <c r="L2671" s="143" t="n"/>
      <c r="BI2671" s="144" t="n"/>
      <c r="BJ2671" s="2" t="n"/>
      <c r="BK2671" s="2" t="n"/>
      <c r="BL2671" s="2" t="n"/>
      <c r="BM2671" s="2" t="n"/>
      <c r="BN2671" s="2" t="n"/>
      <c r="BO2671" s="2" t="n"/>
      <c r="BP2671" s="143" t="n"/>
      <c r="BV2671" s="144" t="n"/>
      <c r="DU2671" s="144" t="n"/>
      <c r="DV2671" s="7" t="n"/>
      <c r="DW2671" s="2" t="n"/>
      <c r="DX2671" s="2" t="n"/>
      <c r="DY2671" s="2" t="n"/>
      <c r="DZ2671" s="2" t="n"/>
      <c r="EA2671" s="2" t="n"/>
      <c r="EB2671" s="2" t="n"/>
      <c r="EC2671" s="2" t="n"/>
    </row>
    <row r="2672" ht="6.75" customHeight="1" s="118">
      <c r="A2672" s="2" t="n"/>
      <c r="B2672" s="2" t="n"/>
      <c r="C2672" s="2" t="n"/>
      <c r="D2672" s="2" t="n"/>
      <c r="E2672" s="147" t="n"/>
      <c r="F2672" s="148" t="n"/>
      <c r="G2672" s="148" t="n"/>
      <c r="H2672" s="148" t="n"/>
      <c r="I2672" s="148" t="n"/>
      <c r="J2672" s="148" t="n"/>
      <c r="K2672" s="149" t="n"/>
      <c r="L2672" s="147" t="n"/>
      <c r="M2672" s="148" t="n"/>
      <c r="N2672" s="148" t="n"/>
      <c r="O2672" s="148" t="n"/>
      <c r="P2672" s="148" t="n"/>
      <c r="Q2672" s="148" t="n"/>
      <c r="R2672" s="148" t="n"/>
      <c r="S2672" s="148" t="n"/>
      <c r="T2672" s="148" t="n"/>
      <c r="U2672" s="148" t="n"/>
      <c r="V2672" s="148" t="n"/>
      <c r="W2672" s="148" t="n"/>
      <c r="X2672" s="148" t="n"/>
      <c r="Y2672" s="148" t="n"/>
      <c r="Z2672" s="148" t="n"/>
      <c r="AA2672" s="148" t="n"/>
      <c r="AB2672" s="148" t="n"/>
      <c r="AC2672" s="148" t="n"/>
      <c r="AD2672" s="148" t="n"/>
      <c r="AE2672" s="148" t="n"/>
      <c r="AF2672" s="148" t="n"/>
      <c r="AG2672" s="148" t="n"/>
      <c r="AH2672" s="148" t="n"/>
      <c r="AI2672" s="148" t="n"/>
      <c r="AJ2672" s="148" t="n"/>
      <c r="AK2672" s="148" t="n"/>
      <c r="AL2672" s="148" t="n"/>
      <c r="AM2672" s="148" t="n"/>
      <c r="AN2672" s="148" t="n"/>
      <c r="AO2672" s="148" t="n"/>
      <c r="AP2672" s="148" t="n"/>
      <c r="AQ2672" s="148" t="n"/>
      <c r="AR2672" s="148" t="n"/>
      <c r="AS2672" s="148" t="n"/>
      <c r="AT2672" s="148" t="n"/>
      <c r="AU2672" s="148" t="n"/>
      <c r="AV2672" s="148" t="n"/>
      <c r="AW2672" s="148" t="n"/>
      <c r="AX2672" s="148" t="n"/>
      <c r="AY2672" s="148" t="n"/>
      <c r="AZ2672" s="148" t="n"/>
      <c r="BA2672" s="148" t="n"/>
      <c r="BB2672" s="148" t="n"/>
      <c r="BC2672" s="148" t="n"/>
      <c r="BD2672" s="148" t="n"/>
      <c r="BE2672" s="148" t="n"/>
      <c r="BF2672" s="148" t="n"/>
      <c r="BG2672" s="148" t="n"/>
      <c r="BH2672" s="148" t="n"/>
      <c r="BI2672" s="149" t="n"/>
      <c r="BJ2672" s="2" t="n"/>
      <c r="BK2672" s="2" t="n"/>
      <c r="BL2672" s="2" t="n"/>
      <c r="BM2672" s="2" t="n"/>
      <c r="BN2672" s="2" t="n"/>
      <c r="BO2672" s="2" t="n"/>
      <c r="BP2672" s="143" t="n"/>
      <c r="BV2672" s="144" t="n"/>
      <c r="DU2672" s="144" t="n"/>
      <c r="DV2672" s="7" t="n"/>
      <c r="DW2672" s="2" t="n"/>
      <c r="DX2672" s="2" t="n"/>
      <c r="DY2672" s="2" t="n"/>
      <c r="DZ2672" s="2" t="n"/>
      <c r="EA2672" s="2" t="n"/>
      <c r="EB2672" s="2" t="n"/>
      <c r="EC2672" s="2" t="n"/>
    </row>
    <row r="2673" ht="6.75" customHeight="1" s="118">
      <c r="A2673" s="2" t="n"/>
      <c r="B2673" s="2" t="n"/>
      <c r="C2673" s="2" t="n"/>
      <c r="D2673" s="2" t="n"/>
      <c r="E2673" s="161" t="inlineStr">
        <is>
          <t>ふ り が な</t>
        </is>
      </c>
      <c r="F2673" s="140" t="n"/>
      <c r="G2673" s="140" t="n"/>
      <c r="H2673" s="140" t="n"/>
      <c r="I2673" s="140" t="n"/>
      <c r="J2673" s="140" t="n"/>
      <c r="K2673" s="141" t="n"/>
      <c r="L2673" s="162">
        <f>計算!$M$32</f>
        <v/>
      </c>
      <c r="M2673" s="140" t="n"/>
      <c r="N2673" s="140" t="n"/>
      <c r="O2673" s="140" t="n"/>
      <c r="P2673" s="140" t="n"/>
      <c r="Q2673" s="140" t="n"/>
      <c r="R2673" s="140" t="n"/>
      <c r="S2673" s="140" t="n"/>
      <c r="T2673" s="140" t="n"/>
      <c r="U2673" s="140" t="n"/>
      <c r="V2673" s="140" t="n"/>
      <c r="W2673" s="140" t="n"/>
      <c r="X2673" s="140" t="n"/>
      <c r="Y2673" s="140" t="n"/>
      <c r="Z2673" s="140" t="n"/>
      <c r="AA2673" s="140" t="n"/>
      <c r="AB2673" s="140" t="n"/>
      <c r="AC2673" s="140" t="n"/>
      <c r="AD2673" s="140" t="n"/>
      <c r="AE2673" s="140" t="n"/>
      <c r="AF2673" s="140" t="n"/>
      <c r="AG2673" s="140" t="n"/>
      <c r="AH2673" s="140" t="n"/>
      <c r="AI2673" s="140" t="n"/>
      <c r="AJ2673" s="140" t="n"/>
      <c r="AK2673" s="140" t="n"/>
      <c r="AL2673" s="140" t="n"/>
      <c r="AM2673" s="140" t="n"/>
      <c r="AN2673" s="140" t="n"/>
      <c r="AO2673" s="140" t="n"/>
      <c r="AP2673" s="140" t="n"/>
      <c r="AQ2673" s="140" t="n"/>
      <c r="AR2673" s="140" t="n"/>
      <c r="AS2673" s="140" t="n"/>
      <c r="AT2673" s="140" t="n"/>
      <c r="AU2673" s="140" t="n"/>
      <c r="AV2673" s="140" t="n"/>
      <c r="AW2673" s="140" t="n"/>
      <c r="AX2673" s="140" t="n"/>
      <c r="AY2673" s="140" t="n"/>
      <c r="AZ2673" s="140" t="n"/>
      <c r="BA2673" s="140" t="n"/>
      <c r="BB2673" s="140" t="n"/>
      <c r="BC2673" s="140" t="n"/>
      <c r="BD2673" s="140" t="n"/>
      <c r="BE2673" s="140" t="n"/>
      <c r="BF2673" s="140" t="n"/>
      <c r="BG2673" s="140" t="n"/>
      <c r="BH2673" s="140" t="n"/>
      <c r="BI2673" s="141" t="n"/>
      <c r="BJ2673" s="2" t="n"/>
      <c r="BK2673" s="2" t="n"/>
      <c r="BL2673" s="2" t="n"/>
      <c r="BM2673" s="2" t="n"/>
      <c r="BN2673" s="2" t="n"/>
      <c r="BO2673" s="2" t="n"/>
      <c r="BP2673" s="143" t="n"/>
      <c r="BV2673" s="144" t="n"/>
      <c r="DU2673" s="144" t="n"/>
      <c r="DV2673" s="7" t="n"/>
      <c r="DW2673" s="2" t="n"/>
      <c r="DX2673" s="2" t="n"/>
      <c r="DY2673" s="2" t="n"/>
      <c r="DZ2673" s="2" t="n"/>
      <c r="EA2673" s="2" t="n"/>
      <c r="EB2673" s="2" t="n"/>
      <c r="EC2673" s="2" t="n"/>
    </row>
    <row r="2674" ht="6.75" customHeight="1" s="118">
      <c r="A2674" s="2" t="n"/>
      <c r="B2674" s="2" t="n"/>
      <c r="C2674" s="2" t="n"/>
      <c r="D2674" s="2" t="n"/>
      <c r="E2674" s="143" t="n"/>
      <c r="K2674" s="144" t="n"/>
      <c r="BI2674" s="144" t="n"/>
      <c r="BJ2674" s="2" t="n"/>
      <c r="BK2674" s="2" t="n"/>
      <c r="BL2674" s="2" t="n"/>
      <c r="BM2674" s="2" t="n"/>
      <c r="BN2674" s="2" t="n"/>
      <c r="BO2674" s="2" t="n"/>
      <c r="BP2674" s="143" t="n"/>
      <c r="BV2674" s="144" t="n"/>
      <c r="DU2674" s="144" t="n"/>
      <c r="DV2674" s="7" t="n"/>
      <c r="DW2674" s="2" t="n"/>
      <c r="DX2674" s="2" t="n"/>
      <c r="DY2674" s="2" t="n"/>
      <c r="DZ2674" s="2" t="n"/>
      <c r="EA2674" s="2" t="n"/>
      <c r="EB2674" s="2" t="n"/>
      <c r="EC2674" s="2" t="n"/>
    </row>
    <row r="2675" ht="6.75" customHeight="1" s="118">
      <c r="A2675" s="2" t="n"/>
      <c r="B2675" s="2" t="n"/>
      <c r="C2675" s="2" t="n"/>
      <c r="D2675" s="2" t="n"/>
      <c r="E2675" s="163" t="n"/>
      <c r="F2675" s="164" t="n"/>
      <c r="G2675" s="164" t="n"/>
      <c r="H2675" s="164" t="n"/>
      <c r="I2675" s="164" t="n"/>
      <c r="J2675" s="164" t="n"/>
      <c r="K2675" s="165" t="n"/>
      <c r="L2675" s="164" t="n"/>
      <c r="M2675" s="164" t="n"/>
      <c r="N2675" s="164" t="n"/>
      <c r="O2675" s="164" t="n"/>
      <c r="P2675" s="164" t="n"/>
      <c r="Q2675" s="164" t="n"/>
      <c r="R2675" s="164" t="n"/>
      <c r="S2675" s="164" t="n"/>
      <c r="T2675" s="164" t="n"/>
      <c r="U2675" s="164" t="n"/>
      <c r="V2675" s="164" t="n"/>
      <c r="W2675" s="164" t="n"/>
      <c r="X2675" s="164" t="n"/>
      <c r="Y2675" s="164" t="n"/>
      <c r="Z2675" s="164" t="n"/>
      <c r="AA2675" s="164" t="n"/>
      <c r="AB2675" s="164" t="n"/>
      <c r="AC2675" s="164" t="n"/>
      <c r="AD2675" s="164" t="n"/>
      <c r="AE2675" s="164" t="n"/>
      <c r="AF2675" s="164" t="n"/>
      <c r="AG2675" s="164" t="n"/>
      <c r="AH2675" s="164" t="n"/>
      <c r="AI2675" s="164" t="n"/>
      <c r="AJ2675" s="164" t="n"/>
      <c r="AK2675" s="164" t="n"/>
      <c r="AL2675" s="164" t="n"/>
      <c r="AM2675" s="164" t="n"/>
      <c r="AN2675" s="164" t="n"/>
      <c r="AO2675" s="164" t="n"/>
      <c r="AP2675" s="164" t="n"/>
      <c r="AQ2675" s="164" t="n"/>
      <c r="AR2675" s="164" t="n"/>
      <c r="AS2675" s="164" t="n"/>
      <c r="AT2675" s="164" t="n"/>
      <c r="AU2675" s="164" t="n"/>
      <c r="AV2675" s="164" t="n"/>
      <c r="AW2675" s="164" t="n"/>
      <c r="AX2675" s="164" t="n"/>
      <c r="AY2675" s="164" t="n"/>
      <c r="AZ2675" s="164" t="n"/>
      <c r="BA2675" s="164" t="n"/>
      <c r="BB2675" s="164" t="n"/>
      <c r="BC2675" s="164" t="n"/>
      <c r="BD2675" s="164" t="n"/>
      <c r="BE2675" s="164" t="n"/>
      <c r="BF2675" s="164" t="n"/>
      <c r="BG2675" s="164" t="n"/>
      <c r="BH2675" s="164" t="n"/>
      <c r="BI2675" s="165" t="n"/>
      <c r="BJ2675" s="2" t="n"/>
      <c r="BK2675" s="2" t="n"/>
      <c r="BL2675" s="2" t="n"/>
      <c r="BM2675" s="2" t="n"/>
      <c r="BN2675" s="2" t="n"/>
      <c r="BO2675" s="2" t="n"/>
      <c r="BP2675" s="143" t="n"/>
      <c r="BV2675" s="144" t="n"/>
      <c r="DU2675" s="144" t="n"/>
      <c r="DV2675" s="7" t="n"/>
      <c r="DW2675" s="2" t="n"/>
      <c r="DX2675" s="2" t="n"/>
      <c r="DY2675" s="2" t="n"/>
      <c r="DZ2675" s="2" t="n"/>
      <c r="EA2675" s="2" t="n"/>
      <c r="EB2675" s="2" t="n"/>
      <c r="EC2675" s="2" t="n"/>
    </row>
    <row r="2676" ht="6.75" customHeight="1" s="118">
      <c r="A2676" s="2" t="n"/>
      <c r="B2676" s="2" t="n"/>
      <c r="C2676" s="2" t="n"/>
      <c r="D2676" s="2" t="n"/>
      <c r="E2676" s="166" t="inlineStr">
        <is>
          <t>連絡先</t>
        </is>
      </c>
      <c r="F2676" s="167" t="n"/>
      <c r="G2676" s="167" t="n"/>
      <c r="H2676" s="167" t="n"/>
      <c r="I2676" s="167" t="n"/>
      <c r="J2676" s="167" t="n"/>
      <c r="K2676" s="168" t="n"/>
      <c r="L2676" s="107" t="inlineStr">
        <is>
          <t>〒</t>
        </is>
      </c>
      <c r="M2676" s="167" t="n"/>
      <c r="N2676" s="167" t="n"/>
      <c r="O2676" s="167" t="n"/>
      <c r="P2676" s="173">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43" t="n"/>
      <c r="BV2676" s="144" t="n"/>
      <c r="DU2676" s="144" t="n"/>
      <c r="DV2676" s="7" t="n"/>
      <c r="DW2676" s="2" t="n"/>
      <c r="DX2676" s="2" t="n"/>
      <c r="DY2676" s="2" t="n"/>
      <c r="DZ2676" s="2" t="n"/>
      <c r="EA2676" s="2" t="n"/>
      <c r="EB2676" s="2" t="n"/>
      <c r="EC2676" s="2" t="n"/>
    </row>
    <row r="2677" ht="6.75" customHeight="1" s="118">
      <c r="A2677" s="2" t="n"/>
      <c r="B2677" s="2" t="n"/>
      <c r="C2677" s="2" t="n"/>
      <c r="D2677" s="2" t="n"/>
      <c r="E2677" s="143" t="n"/>
      <c r="K2677" s="144" t="n"/>
      <c r="L2677" s="143"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43" t="n"/>
      <c r="BV2677" s="144" t="n"/>
      <c r="DU2677" s="144" t="n"/>
      <c r="DV2677" s="7" t="n"/>
      <c r="DW2677" s="2" t="n"/>
      <c r="DX2677" s="2" t="n"/>
      <c r="DY2677" s="2" t="n"/>
      <c r="DZ2677" s="2" t="n"/>
      <c r="EA2677" s="2" t="n"/>
      <c r="EB2677" s="2" t="n"/>
      <c r="EC2677" s="2" t="n"/>
    </row>
    <row r="2678" ht="6.75" customHeight="1" s="118">
      <c r="A2678" s="2" t="n"/>
      <c r="B2678" s="2" t="n"/>
      <c r="C2678" s="2" t="n"/>
      <c r="D2678" s="2" t="n"/>
      <c r="E2678" s="143" t="n"/>
      <c r="K2678" s="144" t="n"/>
      <c r="L2678" s="143"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43" t="n"/>
      <c r="BV2678" s="144" t="n"/>
      <c r="DU2678" s="144" t="n"/>
      <c r="DV2678" s="7" t="n"/>
      <c r="DW2678" s="2" t="n"/>
      <c r="DX2678" s="2" t="n"/>
      <c r="DY2678" s="2" t="n"/>
      <c r="DZ2678" s="2" t="n"/>
      <c r="EA2678" s="2" t="n"/>
      <c r="EB2678" s="2" t="n"/>
      <c r="EC2678" s="2" t="n"/>
    </row>
    <row r="2679" ht="6.75" customHeight="1" s="118">
      <c r="A2679" s="2" t="n"/>
      <c r="B2679" s="2" t="n"/>
      <c r="C2679" s="2" t="n"/>
      <c r="D2679" s="2" t="n"/>
      <c r="E2679" s="143" t="n"/>
      <c r="K2679" s="144" t="n"/>
      <c r="L2679" s="174">
        <f>計算!$L$32</f>
        <v/>
      </c>
      <c r="BI2679" s="144" t="n"/>
      <c r="BJ2679" s="2" t="n"/>
      <c r="BK2679" s="2" t="n"/>
      <c r="BL2679" s="2" t="n"/>
      <c r="BM2679" s="2" t="n"/>
      <c r="BN2679" s="2" t="n"/>
      <c r="BO2679" s="2" t="n"/>
      <c r="BP2679" s="143" t="n"/>
      <c r="BV2679" s="144" t="n"/>
      <c r="DU2679" s="144" t="n"/>
      <c r="DV2679" s="7" t="n"/>
      <c r="DW2679" s="2" t="n"/>
      <c r="DX2679" s="2" t="n"/>
      <c r="DY2679" s="2" t="n"/>
      <c r="DZ2679" s="2" t="n"/>
      <c r="EA2679" s="2" t="n"/>
      <c r="EB2679" s="2" t="n"/>
      <c r="EC2679" s="2" t="n"/>
    </row>
    <row r="2680" ht="6.75" customHeight="1" s="118">
      <c r="A2680" s="2" t="n"/>
      <c r="B2680" s="2" t="n"/>
      <c r="C2680" s="2" t="n"/>
      <c r="D2680" s="2" t="n"/>
      <c r="E2680" s="147" t="n"/>
      <c r="F2680" s="148" t="n"/>
      <c r="G2680" s="148" t="n"/>
      <c r="H2680" s="148" t="n"/>
      <c r="I2680" s="148" t="n"/>
      <c r="J2680" s="148" t="n"/>
      <c r="K2680" s="149" t="n"/>
      <c r="L2680" s="148" t="n"/>
      <c r="M2680" s="148" t="n"/>
      <c r="N2680" s="148" t="n"/>
      <c r="O2680" s="148" t="n"/>
      <c r="P2680" s="148" t="n"/>
      <c r="Q2680" s="148" t="n"/>
      <c r="R2680" s="148" t="n"/>
      <c r="S2680" s="148" t="n"/>
      <c r="T2680" s="148" t="n"/>
      <c r="U2680" s="148" t="n"/>
      <c r="V2680" s="148" t="n"/>
      <c r="W2680" s="148" t="n"/>
      <c r="X2680" s="148" t="n"/>
      <c r="Y2680" s="148" t="n"/>
      <c r="Z2680" s="148" t="n"/>
      <c r="AA2680" s="148" t="n"/>
      <c r="AB2680" s="148" t="n"/>
      <c r="AC2680" s="148" t="n"/>
      <c r="AD2680" s="148" t="n"/>
      <c r="AE2680" s="148" t="n"/>
      <c r="AF2680" s="148" t="n"/>
      <c r="AG2680" s="148" t="n"/>
      <c r="AH2680" s="148" t="n"/>
      <c r="AI2680" s="148" t="n"/>
      <c r="AJ2680" s="148" t="n"/>
      <c r="AK2680" s="148" t="n"/>
      <c r="AL2680" s="148" t="n"/>
      <c r="AM2680" s="148" t="n"/>
      <c r="AN2680" s="148" t="n"/>
      <c r="AO2680" s="148" t="n"/>
      <c r="AP2680" s="148" t="n"/>
      <c r="AQ2680" s="148" t="n"/>
      <c r="AR2680" s="148" t="n"/>
      <c r="AS2680" s="148" t="n"/>
      <c r="AT2680" s="148" t="n"/>
      <c r="AU2680" s="148" t="n"/>
      <c r="AV2680" s="148" t="n"/>
      <c r="AW2680" s="148" t="n"/>
      <c r="AX2680" s="148" t="n"/>
      <c r="AY2680" s="148" t="n"/>
      <c r="AZ2680" s="148" t="n"/>
      <c r="BA2680" s="148" t="n"/>
      <c r="BB2680" s="148" t="n"/>
      <c r="BC2680" s="148" t="n"/>
      <c r="BD2680" s="148" t="n"/>
      <c r="BE2680" s="148" t="n"/>
      <c r="BF2680" s="148" t="n"/>
      <c r="BG2680" s="148" t="n"/>
      <c r="BH2680" s="148" t="n"/>
      <c r="BI2680" s="149" t="n"/>
      <c r="BJ2680" s="2" t="n"/>
      <c r="BK2680" s="2" t="n"/>
      <c r="BL2680" s="2" t="n"/>
      <c r="BM2680" s="2" t="n"/>
      <c r="BN2680" s="2" t="n"/>
      <c r="BO2680" s="2" t="n"/>
      <c r="BP2680" s="143" t="n"/>
      <c r="BV2680" s="144" t="n"/>
      <c r="DU2680" s="144"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43" t="n"/>
      <c r="BV2681" s="144" t="n"/>
      <c r="DU2681" s="144"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43" t="n"/>
      <c r="BV2682" s="144" t="n"/>
      <c r="DU2682" s="144"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43" t="n"/>
      <c r="BV2683" s="144" t="n"/>
      <c r="DU2683" s="144"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43" t="n"/>
      <c r="BV2684" s="144" t="n"/>
      <c r="DU2684" s="144"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43" t="n"/>
      <c r="BV2685" s="144" t="n"/>
      <c r="DU2685" s="144"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75" t="n"/>
      <c r="BQ2686" s="140" t="n"/>
      <c r="BR2686" s="176" t="n"/>
      <c r="BS2686" s="140" t="n"/>
      <c r="BT2686" s="140" t="n"/>
      <c r="BU2686" s="28" t="n"/>
      <c r="BV2686" s="29" t="n"/>
      <c r="BW2686" s="177">
        <f>計算!$AR$32</f>
        <v/>
      </c>
      <c r="BX2686" s="140" t="n"/>
      <c r="BY2686" s="140" t="n"/>
      <c r="BZ2686" s="140" t="n"/>
      <c r="CA2686" s="140" t="n"/>
      <c r="CB2686" s="140" t="n"/>
      <c r="CC2686" s="140" t="n"/>
      <c r="CD2686" s="140" t="n"/>
      <c r="CE2686" s="140" t="n"/>
      <c r="CF2686" s="140" t="n"/>
      <c r="CG2686" s="140" t="n"/>
      <c r="CH2686" s="140" t="n"/>
      <c r="CI2686" s="140" t="n"/>
      <c r="CJ2686" s="140" t="n"/>
      <c r="CK2686" s="140" t="n"/>
      <c r="CL2686" s="140" t="n"/>
      <c r="CM2686" s="140" t="n"/>
      <c r="CN2686" s="140" t="n"/>
      <c r="CO2686" s="140" t="n"/>
      <c r="CP2686" s="140" t="n"/>
      <c r="CQ2686" s="140" t="n"/>
      <c r="CR2686" s="140" t="n"/>
      <c r="CS2686" s="140" t="n"/>
      <c r="CT2686" s="140" t="n"/>
      <c r="CU2686" s="140" t="n"/>
      <c r="CV2686" s="140" t="n"/>
      <c r="CW2686" s="140" t="n"/>
      <c r="CX2686" s="140" t="n"/>
      <c r="CY2686" s="140" t="n"/>
      <c r="CZ2686" s="140" t="n"/>
      <c r="DA2686" s="140" t="n"/>
      <c r="DB2686" s="140" t="n"/>
      <c r="DC2686" s="140" t="n"/>
      <c r="DD2686" s="140" t="n"/>
      <c r="DE2686" s="140" t="n"/>
      <c r="DF2686" s="140" t="n"/>
      <c r="DG2686" s="140" t="n"/>
      <c r="DH2686" s="140" t="n"/>
      <c r="DI2686" s="140" t="n"/>
      <c r="DJ2686" s="140" t="n"/>
      <c r="DK2686" s="140" t="n"/>
      <c r="DL2686" s="140" t="n"/>
      <c r="DM2686" s="140" t="n"/>
      <c r="DN2686" s="140" t="n"/>
      <c r="DO2686" s="140" t="n"/>
      <c r="DP2686" s="140" t="n"/>
      <c r="DQ2686" s="140" t="n"/>
      <c r="DR2686" s="140" t="n"/>
      <c r="DS2686" s="140" t="n"/>
      <c r="DT2686" s="140" t="n"/>
      <c r="DU2686" s="141"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43" t="n"/>
      <c r="BU2687" s="31" t="n"/>
      <c r="BV2687" s="32" t="n"/>
      <c r="DU2687" s="144"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43" t="n"/>
      <c r="BU2688" s="72" t="n"/>
      <c r="BV2688" s="144" t="n"/>
      <c r="DU2688" s="144"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43" t="n"/>
      <c r="BV2689" s="144" t="n"/>
      <c r="DU2689" s="144"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43" t="n"/>
      <c r="BV2690" s="144" t="n"/>
      <c r="DU2690" s="144"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43" t="n"/>
      <c r="BV2691" s="144" t="n"/>
      <c r="DU2691" s="144" t="n"/>
      <c r="DV2691" s="7" t="n"/>
      <c r="DW2691" s="2" t="n"/>
      <c r="DX2691" s="2" t="n"/>
      <c r="DY2691" s="2" t="n"/>
      <c r="DZ2691" s="2" t="n"/>
      <c r="EA2691" s="2" t="n"/>
      <c r="EB2691" s="2" t="n"/>
      <c r="EC2691" s="2" t="n"/>
    </row>
    <row r="2692" ht="6.75" customHeight="1" s="118">
      <c r="A2692" s="2" t="n"/>
      <c r="B2692" s="2" t="n"/>
      <c r="C2692" s="2" t="n"/>
      <c r="D2692" s="2" t="n"/>
      <c r="E2692" s="178" t="inlineStr">
        <is>
          <t>在籍校</t>
        </is>
      </c>
      <c r="F2692" s="140" t="n"/>
      <c r="G2692" s="140" t="n"/>
      <c r="H2692" s="140" t="n"/>
      <c r="I2692" s="140" t="n"/>
      <c r="J2692" s="140" t="n"/>
      <c r="K2692" s="141"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0" t="n"/>
      <c r="AY2692" s="140" t="n"/>
      <c r="AZ2692" s="140" t="n"/>
      <c r="BA2692" s="140" t="n"/>
      <c r="BB2692" s="140" t="n"/>
      <c r="BC2692" s="140" t="n"/>
      <c r="BD2692" s="140" t="n"/>
      <c r="BE2692" s="140" t="n"/>
      <c r="BF2692" s="140" t="n"/>
      <c r="BG2692" s="140" t="n"/>
      <c r="BH2692" s="140" t="n"/>
      <c r="BI2692" s="141" t="n"/>
      <c r="BJ2692" s="2" t="n"/>
      <c r="BK2692" s="2" t="n"/>
      <c r="BL2692" s="2" t="n"/>
      <c r="BM2692" s="2" t="n"/>
      <c r="BN2692" s="2" t="n"/>
      <c r="BO2692" s="2" t="n"/>
      <c r="BP2692" s="143" t="n"/>
      <c r="BV2692" s="144" t="n"/>
      <c r="DU2692" s="144" t="n"/>
      <c r="DV2692" s="2" t="n"/>
      <c r="DW2692" s="2" t="n"/>
      <c r="DX2692" s="2" t="n"/>
      <c r="DY2692" s="2" t="n"/>
      <c r="DZ2692" s="2" t="n"/>
      <c r="EA2692" s="2" t="n"/>
      <c r="EB2692" s="2" t="n"/>
      <c r="EC2692" s="2" t="n"/>
    </row>
    <row r="2693" ht="6.75" customHeight="1" s="118">
      <c r="A2693" s="2" t="n"/>
      <c r="B2693" s="2" t="n"/>
      <c r="C2693" s="2" t="n"/>
      <c r="D2693" s="2" t="n"/>
      <c r="E2693" s="143" t="n"/>
      <c r="K2693" s="144" t="n"/>
      <c r="L2693" s="36" t="n"/>
      <c r="M2693" s="19" t="n"/>
      <c r="N2693" s="19" t="n"/>
      <c r="O2693" s="19" t="n"/>
      <c r="P2693" s="19" t="n"/>
      <c r="Q2693" s="19" t="n"/>
      <c r="R2693" s="19" t="n"/>
      <c r="S2693" s="19" t="n"/>
      <c r="T2693" s="19" t="n"/>
      <c r="U2693" s="19" t="n"/>
      <c r="V2693" s="19" t="n"/>
      <c r="W2693" s="19" t="n"/>
      <c r="X2693" s="37" t="n"/>
      <c r="Y2693" s="179">
        <f>計算!$N$32</f>
        <v/>
      </c>
      <c r="BI2693" s="144" t="n"/>
      <c r="BJ2693" s="2" t="n"/>
      <c r="BK2693" s="2" t="n"/>
      <c r="BL2693" s="2" t="n"/>
      <c r="BM2693" s="2" t="n"/>
      <c r="BN2693" s="2" t="n"/>
      <c r="BO2693" s="2" t="n"/>
      <c r="BP2693" s="143" t="n"/>
      <c r="BV2693" s="144" t="n"/>
      <c r="DU2693" s="144" t="n"/>
      <c r="DV2693" s="2" t="n"/>
      <c r="DW2693" s="2" t="n"/>
      <c r="DX2693" s="2" t="n"/>
      <c r="DY2693" s="2" t="n"/>
      <c r="DZ2693" s="2" t="n"/>
      <c r="EA2693" s="2" t="n"/>
      <c r="EB2693" s="2" t="n"/>
      <c r="EC2693" s="2" t="n"/>
    </row>
    <row r="2694" ht="6.75" customHeight="1" s="118">
      <c r="A2694" s="2" t="n"/>
      <c r="B2694" s="2" t="n"/>
      <c r="C2694" s="2" t="n"/>
      <c r="D2694" s="2" t="n"/>
      <c r="E2694" s="143" t="n"/>
      <c r="K2694" s="144" t="n"/>
      <c r="L2694" s="36" t="n"/>
      <c r="M2694" s="19" t="n"/>
      <c r="N2694" s="19" t="n"/>
      <c r="O2694" s="19" t="n"/>
      <c r="P2694" s="180">
        <f>IF(計算!$B$32="","",設定!$B$6)&amp;""</f>
        <v/>
      </c>
      <c r="S2694" s="11" t="n"/>
      <c r="T2694" s="11" t="n"/>
      <c r="U2694" s="181">
        <f>IF(計算!$B$32="","",設定!$B$7)&amp;""</f>
        <v/>
      </c>
      <c r="W2694" s="11" t="n"/>
      <c r="X2694" s="12" t="n"/>
      <c r="Y2694" s="143" t="n"/>
      <c r="BI2694" s="144" t="n"/>
      <c r="BJ2694" s="2" t="n"/>
      <c r="BK2694" s="2" t="n"/>
      <c r="BL2694" s="2" t="n"/>
      <c r="BM2694" s="2" t="n"/>
      <c r="BN2694" s="2" t="n"/>
      <c r="BO2694" s="2" t="n"/>
      <c r="BP2694" s="143" t="n"/>
      <c r="BV2694" s="144" t="n"/>
      <c r="DU2694" s="144" t="n"/>
      <c r="DV2694" s="2" t="n"/>
      <c r="DW2694" s="2" t="n"/>
      <c r="DX2694" s="2" t="n"/>
      <c r="DY2694" s="2" t="n"/>
      <c r="DZ2694" s="2" t="n"/>
      <c r="EA2694" s="2" t="n"/>
      <c r="EB2694" s="2" t="n"/>
      <c r="EC2694" s="2" t="n"/>
    </row>
    <row r="2695" ht="6.75" customHeight="1" s="118">
      <c r="A2695" s="2" t="n"/>
      <c r="B2695" s="2" t="n"/>
      <c r="C2695" s="2" t="n"/>
      <c r="D2695" s="2" t="n"/>
      <c r="E2695" s="143" t="n"/>
      <c r="K2695" s="144" t="n"/>
      <c r="L2695" s="92" t="inlineStr">
        <is>
          <t>令和</t>
        </is>
      </c>
      <c r="S2695" s="52" t="inlineStr">
        <is>
          <t>年</t>
        </is>
      </c>
      <c r="W2695" s="53" t="inlineStr">
        <is>
          <t>月</t>
        </is>
      </c>
      <c r="X2695" s="144" t="n"/>
      <c r="Y2695" s="143" t="n"/>
      <c r="BI2695" s="144" t="n"/>
      <c r="BJ2695" s="2" t="n"/>
      <c r="BK2695" s="2" t="n"/>
      <c r="BL2695" s="2" t="n"/>
      <c r="BM2695" s="2" t="n"/>
      <c r="BN2695" s="2" t="n"/>
      <c r="BO2695" s="2" t="n"/>
      <c r="BP2695" s="143" t="n"/>
      <c r="BV2695" s="144" t="n"/>
      <c r="DU2695" s="144" t="n"/>
      <c r="DV2695" s="2" t="n"/>
      <c r="DW2695" s="2" t="n"/>
      <c r="DX2695" s="2" t="n"/>
      <c r="DY2695" s="2" t="n"/>
      <c r="DZ2695" s="2" t="n"/>
      <c r="EA2695" s="2" t="n"/>
      <c r="EB2695" s="2" t="n"/>
      <c r="EC2695" s="2" t="n"/>
    </row>
    <row r="2696" ht="6.75" customHeight="1" s="118">
      <c r="A2696" s="2" t="n"/>
      <c r="B2696" s="2" t="n"/>
      <c r="C2696" s="2" t="n"/>
      <c r="D2696" s="2" t="n"/>
      <c r="E2696" s="143" t="n"/>
      <c r="K2696" s="144" t="n"/>
      <c r="L2696" s="143" t="n"/>
      <c r="X2696" s="144" t="n"/>
      <c r="Y2696" s="143" t="n"/>
      <c r="AW2696" s="75" t="inlineStr">
        <is>
          <t>卒業</t>
        </is>
      </c>
      <c r="BI2696" s="144" t="n"/>
      <c r="BJ2696" s="2" t="n"/>
      <c r="BK2696" s="2" t="n"/>
      <c r="BL2696" s="2" t="n"/>
      <c r="BM2696" s="2" t="n"/>
      <c r="BN2696" s="2" t="n"/>
      <c r="BO2696" s="2" t="n"/>
      <c r="BP2696" s="143" t="n"/>
      <c r="BV2696" s="144" t="n"/>
      <c r="DU2696" s="144" t="n"/>
      <c r="DV2696" s="2" t="n"/>
      <c r="DW2696" s="2" t="n"/>
      <c r="DX2696" s="2" t="n"/>
      <c r="DY2696" s="2" t="n"/>
      <c r="DZ2696" s="2" t="n"/>
      <c r="EA2696" s="2" t="n"/>
      <c r="EB2696" s="2" t="n"/>
      <c r="EC2696" s="2" t="n"/>
    </row>
    <row r="2697" ht="6.75" customHeight="1" s="118">
      <c r="A2697" s="2" t="n"/>
      <c r="B2697" s="2" t="n"/>
      <c r="C2697" s="2" t="n"/>
      <c r="D2697" s="2" t="n"/>
      <c r="E2697" s="143" t="n"/>
      <c r="K2697" s="144" t="n"/>
      <c r="L2697" s="36" t="n"/>
      <c r="M2697" s="19" t="n"/>
      <c r="N2697" s="19" t="n"/>
      <c r="O2697" s="19" t="n"/>
      <c r="P2697" s="19" t="n"/>
      <c r="Q2697" s="19" t="n"/>
      <c r="R2697" s="19" t="n"/>
      <c r="S2697" s="19" t="n"/>
      <c r="T2697" s="19" t="n"/>
      <c r="U2697" s="19" t="n"/>
      <c r="V2697" s="19" t="n"/>
      <c r="W2697" s="19" t="n"/>
      <c r="X2697" s="37" t="n"/>
      <c r="Y2697" s="143" t="n"/>
      <c r="BI2697" s="144" t="n"/>
      <c r="BJ2697" s="2" t="n"/>
      <c r="BK2697" s="2" t="n"/>
      <c r="BL2697" s="2" t="n"/>
      <c r="BM2697" s="2" t="n"/>
      <c r="BN2697" s="2" t="n"/>
      <c r="BO2697" s="2" t="n"/>
      <c r="BP2697" s="143" t="n"/>
      <c r="BV2697" s="144" t="n"/>
      <c r="DU2697" s="144" t="n"/>
      <c r="DV2697" s="2" t="n"/>
      <c r="DW2697" s="2" t="n"/>
      <c r="DX2697" s="2" t="n"/>
      <c r="DY2697" s="2" t="n"/>
      <c r="DZ2697" s="2" t="n"/>
      <c r="EA2697" s="2" t="n"/>
      <c r="EB2697" s="2" t="n"/>
      <c r="EC2697" s="2" t="n"/>
    </row>
    <row r="2698" ht="6.75" customHeight="1" s="118">
      <c r="A2698" s="2" t="n"/>
      <c r="B2698" s="2" t="n"/>
      <c r="C2698" s="2" t="n"/>
      <c r="D2698" s="2" t="n"/>
      <c r="E2698" s="143" t="n"/>
      <c r="K2698" s="144" t="n"/>
      <c r="L2698" s="36" t="n"/>
      <c r="M2698" s="19" t="n"/>
      <c r="N2698" s="19" t="n"/>
      <c r="O2698" s="19" t="n"/>
      <c r="P2698" s="19" t="n"/>
      <c r="Q2698" s="19" t="n"/>
      <c r="R2698" s="19" t="n"/>
      <c r="S2698" s="19" t="n"/>
      <c r="T2698" s="19" t="n"/>
      <c r="U2698" s="19" t="n"/>
      <c r="V2698" s="19" t="n"/>
      <c r="W2698" s="19" t="n"/>
      <c r="X2698" s="37" t="n"/>
      <c r="Y2698" s="143" t="n"/>
      <c r="BI2698" s="144" t="n"/>
      <c r="BJ2698" s="2" t="n"/>
      <c r="BK2698" s="2" t="n"/>
      <c r="BL2698" s="2" t="n"/>
      <c r="BM2698" s="2" t="n"/>
      <c r="BN2698" s="2" t="n"/>
      <c r="BO2698" s="2" t="n"/>
      <c r="BP2698" s="143" t="n"/>
      <c r="BV2698" s="144" t="n"/>
      <c r="DU2698" s="144" t="n"/>
      <c r="DV2698" s="2" t="n"/>
      <c r="DW2698" s="2" t="n"/>
      <c r="DX2698" s="2" t="n"/>
      <c r="DY2698" s="2" t="n"/>
      <c r="DZ2698" s="2" t="n"/>
      <c r="EA2698" s="2" t="n"/>
      <c r="EB2698" s="2" t="n"/>
      <c r="EC2698" s="2" t="n"/>
    </row>
    <row r="2699" ht="6.75" customHeight="1" s="118">
      <c r="A2699" s="2" t="n"/>
      <c r="B2699" s="2" t="n"/>
      <c r="C2699" s="2" t="n"/>
      <c r="D2699" s="2" t="n"/>
      <c r="E2699" s="147" t="n"/>
      <c r="F2699" s="148" t="n"/>
      <c r="G2699" s="148" t="n"/>
      <c r="H2699" s="148" t="n"/>
      <c r="I2699" s="148" t="n"/>
      <c r="J2699" s="148" t="n"/>
      <c r="K2699" s="149"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48" t="n"/>
      <c r="AX2699" s="148" t="n"/>
      <c r="AY2699" s="148" t="n"/>
      <c r="AZ2699" s="148" t="n"/>
      <c r="BA2699" s="148" t="n"/>
      <c r="BB2699" s="148" t="n"/>
      <c r="BC2699" s="148" t="n"/>
      <c r="BD2699" s="148" t="n"/>
      <c r="BE2699" s="148" t="n"/>
      <c r="BF2699" s="148" t="n"/>
      <c r="BG2699" s="148" t="n"/>
      <c r="BH2699" s="148" t="n"/>
      <c r="BI2699" s="149" t="n"/>
      <c r="BJ2699" s="2" t="n"/>
      <c r="BK2699" s="2" t="n"/>
      <c r="BL2699" s="2" t="n"/>
      <c r="BM2699" s="2" t="n"/>
      <c r="BN2699" s="2" t="n"/>
      <c r="BO2699" s="2" t="n"/>
      <c r="BP2699" s="143" t="n"/>
      <c r="BV2699" s="144" t="n"/>
      <c r="DU2699" s="144"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0" t="n"/>
      <c r="U2700" s="17" t="n"/>
      <c r="V2700" s="17" t="n"/>
      <c r="W2700" s="76" t="n"/>
      <c r="X2700" s="140"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43" t="n"/>
      <c r="BV2700" s="144" t="n"/>
      <c r="DU2700" s="144"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43" t="n"/>
      <c r="BV2701" s="144" t="n"/>
      <c r="DU2701" s="144"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43" t="n"/>
      <c r="BV2702" s="144" t="n"/>
      <c r="DU2702" s="144" t="n"/>
      <c r="DV2702" s="2" t="n"/>
      <c r="DW2702" s="2" t="n"/>
      <c r="DX2702" s="2" t="n"/>
      <c r="DY2702" s="2" t="n"/>
      <c r="DZ2702" s="2" t="n"/>
      <c r="EA2702" s="2" t="n"/>
      <c r="EB2702" s="2" t="n"/>
      <c r="EC2702" s="2" t="n"/>
    </row>
    <row r="2703" ht="6.75" customHeight="1" s="118">
      <c r="A2703" s="2" t="n"/>
      <c r="B2703" s="2" t="n"/>
      <c r="C2703" s="2" t="n"/>
      <c r="D2703" s="2" t="n"/>
      <c r="E2703" s="182" t="inlineStr">
        <is>
          <t>職　歴</t>
        </is>
      </c>
      <c r="K2703" s="144" t="n"/>
      <c r="L2703" s="54" t="inlineStr">
        <is>
          <t>平成</t>
        </is>
      </c>
      <c r="M2703" s="140" t="n"/>
      <c r="N2703" s="140" t="n"/>
      <c r="O2703" s="140" t="n"/>
      <c r="P2703" s="19" t="n"/>
      <c r="Q2703" s="19" t="n"/>
      <c r="R2703" s="19" t="n"/>
      <c r="S2703" s="19" t="n"/>
      <c r="T2703" s="19" t="n"/>
      <c r="U2703" s="19" t="n"/>
      <c r="V2703" s="19" t="n"/>
      <c r="W2703" s="19" t="n"/>
      <c r="X2703" s="37" t="n"/>
      <c r="Y2703" s="172">
        <f>計算!$AV$32</f>
        <v/>
      </c>
      <c r="BI2703" s="144" t="n"/>
      <c r="BJ2703" s="2" t="n"/>
      <c r="BK2703" s="2" t="n"/>
      <c r="BL2703" s="2" t="n"/>
      <c r="BM2703" s="2" t="n"/>
      <c r="BN2703" s="2" t="n"/>
      <c r="BO2703" s="2" t="n"/>
      <c r="BP2703" s="143" t="n"/>
      <c r="BV2703" s="144" t="n"/>
      <c r="DU2703" s="144" t="n"/>
      <c r="DV2703" s="2" t="n"/>
      <c r="DW2703" s="2" t="n"/>
      <c r="DX2703" s="2" t="n"/>
      <c r="DY2703" s="2" t="n"/>
      <c r="DZ2703" s="2" t="n"/>
      <c r="EA2703" s="2" t="n"/>
      <c r="EB2703" s="2" t="n"/>
      <c r="EC2703" s="2" t="n"/>
    </row>
    <row r="2704" ht="6.75" customHeight="1" s="118">
      <c r="A2704" s="2" t="n"/>
      <c r="B2704" s="2" t="n"/>
      <c r="C2704" s="2" t="n"/>
      <c r="D2704" s="2" t="n"/>
      <c r="E2704" s="143" t="n"/>
      <c r="K2704" s="144" t="n"/>
      <c r="L2704" s="143" t="n"/>
      <c r="P2704" s="19" t="n"/>
      <c r="Q2704" s="19" t="n"/>
      <c r="R2704" s="19" t="n"/>
      <c r="S2704" s="19" t="n"/>
      <c r="T2704" s="19" t="n"/>
      <c r="U2704" s="19" t="n"/>
      <c r="V2704" s="19" t="n"/>
      <c r="W2704" s="19" t="n"/>
      <c r="X2704" s="37" t="n"/>
      <c r="Y2704" s="143" t="n"/>
      <c r="BI2704" s="144" t="n"/>
      <c r="BJ2704" s="2" t="n"/>
      <c r="BK2704" s="2" t="n"/>
      <c r="BL2704" s="2" t="n"/>
      <c r="BM2704" s="2" t="n"/>
      <c r="BN2704" s="2" t="n"/>
      <c r="BO2704" s="2" t="n"/>
      <c r="BP2704" s="143" t="n"/>
      <c r="BV2704" s="144" t="n"/>
      <c r="DU2704" s="144" t="n"/>
      <c r="DV2704" s="2" t="n"/>
      <c r="DW2704" s="2" t="n"/>
      <c r="DX2704" s="2" t="n"/>
      <c r="DY2704" s="2" t="n"/>
      <c r="DZ2704" s="2" t="n"/>
      <c r="EA2704" s="2" t="n"/>
      <c r="EB2704" s="2" t="n"/>
      <c r="EC2704" s="2" t="n"/>
    </row>
    <row r="2705" ht="6.75" customHeight="1" s="118">
      <c r="A2705" s="2" t="n"/>
      <c r="B2705" s="2" t="n"/>
      <c r="C2705" s="2" t="n"/>
      <c r="D2705" s="2" t="n"/>
      <c r="E2705" s="143" t="n"/>
      <c r="K2705" s="144" t="n"/>
      <c r="L2705" s="143" t="n"/>
      <c r="P2705" s="180">
        <f>計算!$AT$32</f>
        <v/>
      </c>
      <c r="S2705" s="52" t="inlineStr">
        <is>
          <t>年</t>
        </is>
      </c>
      <c r="U2705" s="181">
        <f>計算!$AU$32</f>
        <v/>
      </c>
      <c r="W2705" s="53" t="inlineStr">
        <is>
          <t>月</t>
        </is>
      </c>
      <c r="X2705" s="144" t="n"/>
      <c r="Y2705" s="143" t="n"/>
      <c r="BI2705" s="144" t="n"/>
      <c r="BJ2705" s="2" t="n"/>
      <c r="BK2705" s="2" t="n"/>
      <c r="BL2705" s="2" t="n"/>
      <c r="BM2705" s="2" t="n"/>
      <c r="BN2705" s="2" t="n"/>
      <c r="BO2705" s="2" t="n"/>
      <c r="BP2705" s="143" t="n"/>
      <c r="BV2705" s="144" t="n"/>
      <c r="DU2705" s="144" t="n"/>
      <c r="DV2705" s="2" t="n"/>
      <c r="DW2705" s="2" t="n"/>
      <c r="DX2705" s="2" t="n"/>
      <c r="DY2705" s="2" t="n"/>
      <c r="DZ2705" s="2" t="n"/>
      <c r="EA2705" s="2" t="n"/>
      <c r="EB2705" s="2" t="n"/>
      <c r="EC2705" s="2" t="n"/>
    </row>
    <row r="2706" ht="6.75" customHeight="1" s="118">
      <c r="A2706" s="2" t="n"/>
      <c r="B2706" s="2" t="n"/>
      <c r="C2706" s="2" t="n"/>
      <c r="D2706" s="2" t="n"/>
      <c r="E2706" s="143" t="n"/>
      <c r="K2706" s="144" t="n"/>
      <c r="L2706" s="49" t="inlineStr">
        <is>
          <t>令和</t>
        </is>
      </c>
      <c r="X2706" s="144" t="n"/>
      <c r="Y2706" s="143" t="n"/>
      <c r="BI2706" s="144" t="n"/>
      <c r="BJ2706" s="2" t="n"/>
      <c r="BK2706" s="2" t="n"/>
      <c r="BL2706" s="2" t="n"/>
      <c r="BM2706" s="2" t="n"/>
      <c r="BN2706" s="2" t="n"/>
      <c r="BO2706" s="2" t="n"/>
      <c r="BP2706" s="143" t="n"/>
      <c r="BV2706" s="144" t="n"/>
      <c r="DU2706" s="144" t="n"/>
      <c r="DV2706" s="2" t="n"/>
      <c r="DW2706" s="2" t="n"/>
      <c r="DX2706" s="2" t="n"/>
      <c r="DY2706" s="2" t="n"/>
      <c r="DZ2706" s="2" t="n"/>
      <c r="EA2706" s="2" t="n"/>
      <c r="EB2706" s="2" t="n"/>
      <c r="EC2706" s="2" t="n"/>
    </row>
    <row r="2707" ht="6.75" customHeight="1" s="118">
      <c r="A2707" s="2" t="n"/>
      <c r="B2707" s="2" t="n"/>
      <c r="C2707" s="2" t="n"/>
      <c r="D2707" s="2" t="n"/>
      <c r="E2707" s="143" t="n"/>
      <c r="K2707" s="144" t="n"/>
      <c r="L2707" s="143" t="n"/>
      <c r="P2707" s="19" t="n"/>
      <c r="Q2707" s="19" t="n"/>
      <c r="R2707" s="19" t="n"/>
      <c r="S2707" s="19" t="n"/>
      <c r="T2707" s="19" t="n"/>
      <c r="U2707" s="19" t="n"/>
      <c r="V2707" s="19" t="n"/>
      <c r="W2707" s="19" t="n"/>
      <c r="X2707" s="37" t="n"/>
      <c r="Y2707" s="143" t="n"/>
      <c r="BI2707" s="144" t="n"/>
      <c r="BJ2707" s="2" t="n"/>
      <c r="BK2707" s="2" t="n"/>
      <c r="BL2707" s="2" t="n"/>
      <c r="BM2707" s="2" t="n"/>
      <c r="BN2707" s="2" t="n"/>
      <c r="BO2707" s="2" t="n"/>
      <c r="BP2707" s="143" t="n"/>
      <c r="BV2707" s="144" t="n"/>
      <c r="DU2707" s="144" t="n"/>
      <c r="DV2707" s="2" t="n"/>
      <c r="DW2707" s="2" t="n"/>
      <c r="DX2707" s="2" t="n"/>
      <c r="DY2707" s="2" t="n"/>
      <c r="DZ2707" s="2" t="n"/>
      <c r="EA2707" s="2" t="n"/>
      <c r="EB2707" s="2" t="n"/>
      <c r="EC2707" s="2" t="n"/>
    </row>
    <row r="2708" ht="5.25" customHeight="1" s="118">
      <c r="A2708" s="2" t="n"/>
      <c r="B2708" s="2" t="n"/>
      <c r="C2708" s="2" t="n"/>
      <c r="D2708" s="2" t="n"/>
      <c r="E2708" s="143" t="n"/>
      <c r="K2708" s="144" t="n"/>
      <c r="L2708" s="147" t="n"/>
      <c r="M2708" s="148" t="n"/>
      <c r="N2708" s="148" t="n"/>
      <c r="O2708" s="148" t="n"/>
      <c r="P2708" s="20" t="n"/>
      <c r="Q2708" s="20" t="n"/>
      <c r="R2708" s="20" t="n"/>
      <c r="S2708" s="20" t="n"/>
      <c r="T2708" s="20" t="n"/>
      <c r="U2708" s="20" t="n"/>
      <c r="V2708" s="20" t="n"/>
      <c r="W2708" s="20" t="n"/>
      <c r="X2708" s="39" t="n"/>
      <c r="Y2708" s="147" t="n"/>
      <c r="Z2708" s="148" t="n"/>
      <c r="AA2708" s="148" t="n"/>
      <c r="AB2708" s="148" t="n"/>
      <c r="AC2708" s="148" t="n"/>
      <c r="AD2708" s="148" t="n"/>
      <c r="AE2708" s="148" t="n"/>
      <c r="AF2708" s="148" t="n"/>
      <c r="AG2708" s="148" t="n"/>
      <c r="AH2708" s="148" t="n"/>
      <c r="AI2708" s="148" t="n"/>
      <c r="AJ2708" s="148" t="n"/>
      <c r="AK2708" s="148" t="n"/>
      <c r="AL2708" s="148" t="n"/>
      <c r="AM2708" s="148" t="n"/>
      <c r="AN2708" s="148" t="n"/>
      <c r="AO2708" s="148" t="n"/>
      <c r="AP2708" s="148" t="n"/>
      <c r="AQ2708" s="148" t="n"/>
      <c r="AR2708" s="148" t="n"/>
      <c r="AS2708" s="148" t="n"/>
      <c r="AT2708" s="148" t="n"/>
      <c r="AU2708" s="148" t="n"/>
      <c r="AV2708" s="148" t="n"/>
      <c r="AW2708" s="148" t="n"/>
      <c r="AX2708" s="148" t="n"/>
      <c r="AY2708" s="148" t="n"/>
      <c r="AZ2708" s="148" t="n"/>
      <c r="BA2708" s="148" t="n"/>
      <c r="BB2708" s="148" t="n"/>
      <c r="BC2708" s="148" t="n"/>
      <c r="BD2708" s="148" t="n"/>
      <c r="BE2708" s="148" t="n"/>
      <c r="BF2708" s="148" t="n"/>
      <c r="BG2708" s="148" t="n"/>
      <c r="BH2708" s="148" t="n"/>
      <c r="BI2708" s="149" t="n"/>
      <c r="BJ2708" s="2" t="n"/>
      <c r="BK2708" s="2" t="n"/>
      <c r="BL2708" s="2" t="n"/>
      <c r="BM2708" s="2" t="n"/>
      <c r="BN2708" s="2" t="n"/>
      <c r="BO2708" s="2" t="n"/>
      <c r="BP2708" s="143" t="n"/>
      <c r="BV2708" s="144" t="n"/>
      <c r="DU2708" s="144" t="n"/>
      <c r="DV2708" s="2" t="n"/>
      <c r="DW2708" s="2" t="n"/>
      <c r="DX2708" s="2" t="n"/>
      <c r="DY2708" s="2" t="n"/>
      <c r="DZ2708" s="2" t="n"/>
      <c r="EA2708" s="2" t="n"/>
      <c r="EB2708" s="2" t="n"/>
      <c r="EC2708" s="2" t="n"/>
    </row>
    <row r="2709" ht="6.75" customHeight="1" s="118">
      <c r="A2709" s="2" t="n"/>
      <c r="B2709" s="2" t="n"/>
      <c r="C2709" s="2" t="n"/>
      <c r="D2709" s="2" t="n"/>
      <c r="E2709" s="143" t="n"/>
      <c r="K2709" s="144" t="n"/>
      <c r="L2709" s="54" t="inlineStr">
        <is>
          <t>平成</t>
        </is>
      </c>
      <c r="M2709" s="140" t="n"/>
      <c r="N2709" s="140" t="n"/>
      <c r="O2709" s="140" t="n"/>
      <c r="P2709" s="18" t="n"/>
      <c r="Q2709" s="18" t="n"/>
      <c r="R2709" s="18" t="n"/>
      <c r="S2709" s="18" t="n"/>
      <c r="T2709" s="18" t="n"/>
      <c r="U2709" s="18" t="n"/>
      <c r="V2709" s="18" t="n"/>
      <c r="W2709" s="18" t="n"/>
      <c r="X2709" s="35" t="n"/>
      <c r="Y2709" s="172">
        <f>計算!$AY$32</f>
        <v/>
      </c>
      <c r="BI2709" s="144" t="n"/>
      <c r="BJ2709" s="2" t="n"/>
      <c r="BK2709" s="2" t="n"/>
      <c r="BL2709" s="2" t="n"/>
      <c r="BM2709" s="2" t="n"/>
      <c r="BN2709" s="2" t="n"/>
      <c r="BO2709" s="2" t="n"/>
      <c r="BP2709" s="143" t="n"/>
      <c r="BV2709" s="144" t="n"/>
      <c r="DU2709" s="144" t="n"/>
      <c r="DV2709" s="2" t="n"/>
      <c r="DW2709" s="2" t="n"/>
      <c r="DX2709" s="2" t="n"/>
      <c r="DY2709" s="2" t="n"/>
      <c r="DZ2709" s="2" t="n"/>
      <c r="EA2709" s="2" t="n"/>
      <c r="EB2709" s="2" t="n"/>
      <c r="EC2709" s="2" t="n"/>
    </row>
    <row r="2710" ht="6.75" customHeight="1" s="118">
      <c r="A2710" s="2" t="n"/>
      <c r="B2710" s="2" t="n"/>
      <c r="C2710" s="2" t="n"/>
      <c r="D2710" s="2" t="n"/>
      <c r="E2710" s="143" t="n"/>
      <c r="K2710" s="144" t="n"/>
      <c r="L2710" s="143" t="n"/>
      <c r="P2710" s="19" t="n"/>
      <c r="Q2710" s="19" t="n"/>
      <c r="R2710" s="19" t="n"/>
      <c r="S2710" s="19" t="n"/>
      <c r="T2710" s="19" t="n"/>
      <c r="U2710" s="19" t="n"/>
      <c r="V2710" s="19" t="n"/>
      <c r="W2710" s="19" t="n"/>
      <c r="X2710" s="37" t="n"/>
      <c r="Y2710" s="143" t="n"/>
      <c r="BI2710" s="144" t="n"/>
      <c r="BJ2710" s="2" t="n"/>
      <c r="BK2710" s="2" t="n"/>
      <c r="BL2710" s="2" t="n"/>
      <c r="BM2710" s="2" t="n"/>
      <c r="BN2710" s="2" t="n"/>
      <c r="BO2710" s="2" t="n"/>
      <c r="BP2710" s="143" t="n"/>
      <c r="BV2710" s="144" t="n"/>
      <c r="DU2710" s="144" t="n"/>
      <c r="DV2710" s="2" t="n"/>
      <c r="DW2710" s="2" t="n"/>
      <c r="DX2710" s="2" t="n"/>
      <c r="DY2710" s="2" t="n"/>
      <c r="DZ2710" s="2" t="n"/>
      <c r="EA2710" s="2" t="n"/>
      <c r="EB2710" s="2" t="n"/>
      <c r="EC2710" s="2" t="n"/>
    </row>
    <row r="2711" ht="6.75" customHeight="1" s="118">
      <c r="A2711" s="2" t="n"/>
      <c r="B2711" s="2" t="n"/>
      <c r="C2711" s="2" t="n"/>
      <c r="D2711" s="2" t="n"/>
      <c r="E2711" s="143" t="n"/>
      <c r="K2711" s="144" t="n"/>
      <c r="L2711" s="143" t="n"/>
      <c r="P2711" s="180">
        <f>計算!$AW$32</f>
        <v/>
      </c>
      <c r="S2711" s="52" t="inlineStr">
        <is>
          <t>年</t>
        </is>
      </c>
      <c r="U2711" s="181">
        <f>計算!$AX$32</f>
        <v/>
      </c>
      <c r="W2711" s="53" t="inlineStr">
        <is>
          <t>月</t>
        </is>
      </c>
      <c r="X2711" s="144" t="n"/>
      <c r="Y2711" s="143" t="n"/>
      <c r="BI2711" s="144" t="n"/>
      <c r="BJ2711" s="2" t="n"/>
      <c r="BK2711" s="2" t="n"/>
      <c r="BL2711" s="2" t="n"/>
      <c r="BM2711" s="2" t="n"/>
      <c r="BN2711" s="2" t="n"/>
      <c r="BO2711" s="2" t="n"/>
      <c r="BP2711" s="143" t="n"/>
      <c r="BV2711" s="144" t="n"/>
      <c r="DU2711" s="144" t="n"/>
      <c r="DV2711" s="2" t="n"/>
      <c r="DW2711" s="2" t="n"/>
      <c r="DX2711" s="2" t="n"/>
      <c r="DY2711" s="2" t="n"/>
      <c r="DZ2711" s="2" t="n"/>
      <c r="EA2711" s="2" t="n"/>
      <c r="EB2711" s="2" t="n"/>
      <c r="EC2711" s="2" t="n"/>
    </row>
    <row r="2712" ht="6.75" customHeight="1" s="118">
      <c r="A2712" s="2" t="n"/>
      <c r="B2712" s="2" t="n"/>
      <c r="C2712" s="2" t="n"/>
      <c r="D2712" s="2" t="n"/>
      <c r="E2712" s="143" t="n"/>
      <c r="K2712" s="144" t="n"/>
      <c r="L2712" s="49" t="inlineStr">
        <is>
          <t>令和</t>
        </is>
      </c>
      <c r="X2712" s="144" t="n"/>
      <c r="Y2712" s="143" t="n"/>
      <c r="BI2712" s="144" t="n"/>
      <c r="BJ2712" s="2" t="n"/>
      <c r="BK2712" s="2" t="n"/>
      <c r="BL2712" s="2" t="n"/>
      <c r="BM2712" s="2" t="n"/>
      <c r="BN2712" s="2" t="n"/>
      <c r="BO2712" s="2" t="n"/>
      <c r="BP2712" s="143" t="n"/>
      <c r="BV2712" s="144" t="n"/>
      <c r="DU2712" s="144" t="n"/>
      <c r="DV2712" s="2" t="n"/>
      <c r="DW2712" s="2" t="n"/>
      <c r="DX2712" s="2" t="n"/>
      <c r="DY2712" s="2" t="n"/>
      <c r="DZ2712" s="2" t="n"/>
      <c r="EA2712" s="2" t="n"/>
      <c r="EB2712" s="2" t="n"/>
      <c r="EC2712" s="2" t="n"/>
    </row>
    <row r="2713" ht="6.75" customHeight="1" s="118">
      <c r="A2713" s="2" t="n"/>
      <c r="B2713" s="2" t="n"/>
      <c r="C2713" s="2" t="n"/>
      <c r="D2713" s="2" t="n"/>
      <c r="E2713" s="143" t="n"/>
      <c r="K2713" s="144" t="n"/>
      <c r="L2713" s="143" t="n"/>
      <c r="P2713" s="19" t="n"/>
      <c r="Q2713" s="19" t="n"/>
      <c r="R2713" s="19" t="n"/>
      <c r="S2713" s="19" t="n"/>
      <c r="T2713" s="19" t="n"/>
      <c r="U2713" s="19" t="n"/>
      <c r="V2713" s="19" t="n"/>
      <c r="W2713" s="19" t="n"/>
      <c r="X2713" s="37" t="n"/>
      <c r="Y2713" s="143" t="n"/>
      <c r="BI2713" s="144" t="n"/>
      <c r="BJ2713" s="2" t="n"/>
      <c r="BK2713" s="2" t="n"/>
      <c r="BL2713" s="2" t="n"/>
      <c r="BM2713" s="2" t="n"/>
      <c r="BN2713" s="2" t="n"/>
      <c r="BO2713" s="2" t="n"/>
      <c r="BP2713" s="143" t="n"/>
      <c r="BU2713" s="43" t="n"/>
      <c r="BV2713" s="44" t="n"/>
      <c r="DU2713" s="144" t="n"/>
      <c r="DV2713" s="2" t="n"/>
      <c r="DW2713" s="2" t="n"/>
      <c r="DX2713" s="2" t="n"/>
      <c r="DY2713" s="2" t="n"/>
      <c r="DZ2713" s="2" t="n"/>
      <c r="EA2713" s="2" t="n"/>
      <c r="EB2713" s="2" t="n"/>
      <c r="EC2713" s="2" t="n"/>
    </row>
    <row r="2714" ht="4.5" customHeight="1" s="118">
      <c r="A2714" s="2" t="n"/>
      <c r="B2714" s="2" t="n"/>
      <c r="C2714" s="2" t="n"/>
      <c r="D2714" s="2" t="n"/>
      <c r="E2714" s="143" t="n"/>
      <c r="K2714" s="144" t="n"/>
      <c r="L2714" s="147" t="n"/>
      <c r="M2714" s="148" t="n"/>
      <c r="N2714" s="148" t="n"/>
      <c r="O2714" s="148" t="n"/>
      <c r="P2714" s="20" t="n"/>
      <c r="Q2714" s="20" t="n"/>
      <c r="R2714" s="20" t="n"/>
      <c r="S2714" s="20" t="n"/>
      <c r="T2714" s="20" t="n"/>
      <c r="U2714" s="20" t="n"/>
      <c r="V2714" s="20" t="n"/>
      <c r="W2714" s="20" t="n"/>
      <c r="X2714" s="39" t="n"/>
      <c r="Y2714" s="147" t="n"/>
      <c r="Z2714" s="148" t="n"/>
      <c r="AA2714" s="148" t="n"/>
      <c r="AB2714" s="148" t="n"/>
      <c r="AC2714" s="148" t="n"/>
      <c r="AD2714" s="148" t="n"/>
      <c r="AE2714" s="148" t="n"/>
      <c r="AF2714" s="148" t="n"/>
      <c r="AG2714" s="148" t="n"/>
      <c r="AH2714" s="148" t="n"/>
      <c r="AI2714" s="148" t="n"/>
      <c r="AJ2714" s="148" t="n"/>
      <c r="AK2714" s="148" t="n"/>
      <c r="AL2714" s="148" t="n"/>
      <c r="AM2714" s="148" t="n"/>
      <c r="AN2714" s="148" t="n"/>
      <c r="AO2714" s="148" t="n"/>
      <c r="AP2714" s="148" t="n"/>
      <c r="AQ2714" s="148" t="n"/>
      <c r="AR2714" s="148" t="n"/>
      <c r="AS2714" s="148" t="n"/>
      <c r="AT2714" s="148" t="n"/>
      <c r="AU2714" s="148" t="n"/>
      <c r="AV2714" s="148" t="n"/>
      <c r="AW2714" s="148" t="n"/>
      <c r="AX2714" s="148" t="n"/>
      <c r="AY2714" s="148" t="n"/>
      <c r="AZ2714" s="148" t="n"/>
      <c r="BA2714" s="148" t="n"/>
      <c r="BB2714" s="148" t="n"/>
      <c r="BC2714" s="148" t="n"/>
      <c r="BD2714" s="148" t="n"/>
      <c r="BE2714" s="148" t="n"/>
      <c r="BF2714" s="148" t="n"/>
      <c r="BG2714" s="148" t="n"/>
      <c r="BH2714" s="148" t="n"/>
      <c r="BI2714" s="149" t="n"/>
      <c r="BJ2714" s="2" t="n"/>
      <c r="BK2714" s="2" t="n"/>
      <c r="BL2714" s="2" t="n"/>
      <c r="BM2714" s="2" t="n"/>
      <c r="BN2714" s="2" t="n"/>
      <c r="BO2714" s="2" t="n"/>
      <c r="BP2714" s="147" t="n"/>
      <c r="BQ2714" s="148" t="n"/>
      <c r="BR2714" s="148" t="n"/>
      <c r="BS2714" s="148" t="n"/>
      <c r="BT2714" s="148" t="n"/>
      <c r="BU2714" s="42" t="n"/>
      <c r="BV2714" s="45" t="n"/>
      <c r="BW2714" s="148" t="n"/>
      <c r="BX2714" s="148" t="n"/>
      <c r="BY2714" s="148" t="n"/>
      <c r="BZ2714" s="148" t="n"/>
      <c r="CA2714" s="148" t="n"/>
      <c r="CB2714" s="148" t="n"/>
      <c r="CC2714" s="148" t="n"/>
      <c r="CD2714" s="148" t="n"/>
      <c r="CE2714" s="148" t="n"/>
      <c r="CF2714" s="148" t="n"/>
      <c r="CG2714" s="148" t="n"/>
      <c r="CH2714" s="148" t="n"/>
      <c r="CI2714" s="148" t="n"/>
      <c r="CJ2714" s="148" t="n"/>
      <c r="CK2714" s="148" t="n"/>
      <c r="CL2714" s="148" t="n"/>
      <c r="CM2714" s="148" t="n"/>
      <c r="CN2714" s="148" t="n"/>
      <c r="CO2714" s="148" t="n"/>
      <c r="CP2714" s="148" t="n"/>
      <c r="CQ2714" s="148" t="n"/>
      <c r="CR2714" s="148" t="n"/>
      <c r="CS2714" s="148" t="n"/>
      <c r="CT2714" s="148" t="n"/>
      <c r="CU2714" s="148" t="n"/>
      <c r="CV2714" s="148" t="n"/>
      <c r="CW2714" s="148" t="n"/>
      <c r="CX2714" s="148" t="n"/>
      <c r="CY2714" s="148" t="n"/>
      <c r="CZ2714" s="148" t="n"/>
      <c r="DA2714" s="148" t="n"/>
      <c r="DB2714" s="148" t="n"/>
      <c r="DC2714" s="148" t="n"/>
      <c r="DD2714" s="148" t="n"/>
      <c r="DE2714" s="148" t="n"/>
      <c r="DF2714" s="148" t="n"/>
      <c r="DG2714" s="148" t="n"/>
      <c r="DH2714" s="148" t="n"/>
      <c r="DI2714" s="148" t="n"/>
      <c r="DJ2714" s="148" t="n"/>
      <c r="DK2714" s="148" t="n"/>
      <c r="DL2714" s="148" t="n"/>
      <c r="DM2714" s="148" t="n"/>
      <c r="DN2714" s="148" t="n"/>
      <c r="DO2714" s="148" t="n"/>
      <c r="DP2714" s="148" t="n"/>
      <c r="DQ2714" s="148" t="n"/>
      <c r="DR2714" s="148" t="n"/>
      <c r="DS2714" s="148" t="n"/>
      <c r="DT2714" s="148" t="n"/>
      <c r="DU2714" s="149" t="n"/>
      <c r="DV2714" s="2" t="n"/>
      <c r="DW2714" s="2" t="n"/>
      <c r="DX2714" s="2" t="n"/>
      <c r="DY2714" s="2" t="n"/>
      <c r="DZ2714" s="2" t="n"/>
      <c r="EA2714" s="2" t="n"/>
      <c r="EB2714" s="2" t="n"/>
      <c r="EC2714" s="2" t="n"/>
    </row>
    <row r="2715" ht="6.75" customHeight="1" s="118">
      <c r="A2715" s="2" t="n"/>
      <c r="B2715" s="2" t="n"/>
      <c r="C2715" s="2" t="n"/>
      <c r="D2715" s="2" t="n"/>
      <c r="E2715" s="143" t="n"/>
      <c r="K2715" s="144" t="n"/>
      <c r="L2715" s="54" t="inlineStr">
        <is>
          <t>平成</t>
        </is>
      </c>
      <c r="M2715" s="140" t="n"/>
      <c r="N2715" s="140" t="n"/>
      <c r="O2715" s="140"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39" t="inlineStr">
        <is>
          <t>備　考</t>
        </is>
      </c>
      <c r="BQ2715" s="140" t="n"/>
      <c r="BR2715" s="140" t="n"/>
      <c r="BS2715" s="140" t="n"/>
      <c r="BT2715" s="140" t="n"/>
      <c r="BU2715" s="140" t="n"/>
      <c r="BV2715" s="141" t="n"/>
      <c r="BW2715" s="177">
        <f>計算!$AS$32</f>
        <v/>
      </c>
      <c r="BX2715" s="140" t="n"/>
      <c r="BY2715" s="140" t="n"/>
      <c r="BZ2715" s="140" t="n"/>
      <c r="CA2715" s="140" t="n"/>
      <c r="CB2715" s="140" t="n"/>
      <c r="CC2715" s="140" t="n"/>
      <c r="CD2715" s="140" t="n"/>
      <c r="CE2715" s="140" t="n"/>
      <c r="CF2715" s="140" t="n"/>
      <c r="CG2715" s="140" t="n"/>
      <c r="CH2715" s="140" t="n"/>
      <c r="CI2715" s="140" t="n"/>
      <c r="CJ2715" s="140" t="n"/>
      <c r="CK2715" s="140" t="n"/>
      <c r="CL2715" s="140" t="n"/>
      <c r="CM2715" s="140" t="n"/>
      <c r="CN2715" s="140" t="n"/>
      <c r="CO2715" s="140" t="n"/>
      <c r="CP2715" s="140" t="n"/>
      <c r="CQ2715" s="140" t="n"/>
      <c r="CR2715" s="140" t="n"/>
      <c r="CS2715" s="140" t="n"/>
      <c r="CT2715" s="140" t="n"/>
      <c r="CU2715" s="140" t="n"/>
      <c r="CV2715" s="140" t="n"/>
      <c r="CW2715" s="140" t="n"/>
      <c r="CX2715" s="140" t="n"/>
      <c r="CY2715" s="140" t="n"/>
      <c r="CZ2715" s="140" t="n"/>
      <c r="DA2715" s="140" t="n"/>
      <c r="DB2715" s="140" t="n"/>
      <c r="DC2715" s="140" t="n"/>
      <c r="DD2715" s="140" t="n"/>
      <c r="DE2715" s="140" t="n"/>
      <c r="DF2715" s="140" t="n"/>
      <c r="DG2715" s="140" t="n"/>
      <c r="DH2715" s="140" t="n"/>
      <c r="DI2715" s="140" t="n"/>
      <c r="DJ2715" s="140" t="n"/>
      <c r="DK2715" s="140" t="n"/>
      <c r="DL2715" s="140" t="n"/>
      <c r="DM2715" s="140" t="n"/>
      <c r="DN2715" s="140" t="n"/>
      <c r="DO2715" s="140" t="n"/>
      <c r="DP2715" s="140" t="n"/>
      <c r="DQ2715" s="140" t="n"/>
      <c r="DR2715" s="140" t="n"/>
      <c r="DS2715" s="140" t="n"/>
      <c r="DT2715" s="140" t="n"/>
      <c r="DU2715" s="141" t="n"/>
      <c r="DV2715" s="2" t="n"/>
      <c r="DW2715" s="2" t="n"/>
      <c r="DX2715" s="2" t="n"/>
      <c r="DY2715" s="2" t="n"/>
      <c r="DZ2715" s="2" t="n"/>
      <c r="EA2715" s="2" t="n"/>
      <c r="EB2715" s="2" t="n"/>
      <c r="EC2715" s="2" t="n"/>
    </row>
    <row r="2716" ht="6.75" customHeight="1" s="118">
      <c r="A2716" s="2" t="n"/>
      <c r="B2716" s="2" t="n"/>
      <c r="C2716" s="2" t="n"/>
      <c r="D2716" s="2" t="n"/>
      <c r="E2716" s="143" t="n"/>
      <c r="K2716" s="144" t="n"/>
      <c r="L2716" s="143"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43" t="n"/>
      <c r="BV2716" s="144" t="n"/>
      <c r="DU2716" s="144" t="n"/>
      <c r="DV2716" s="2" t="n"/>
      <c r="DW2716" s="2" t="n"/>
      <c r="DX2716" s="2" t="n"/>
      <c r="DY2716" s="2" t="n"/>
      <c r="DZ2716" s="2" t="n"/>
      <c r="EA2716" s="2" t="n"/>
      <c r="EB2716" s="2" t="n"/>
      <c r="EC2716" s="2" t="n"/>
    </row>
    <row r="2717" ht="6.75" customHeight="1" s="118">
      <c r="A2717" s="2" t="n"/>
      <c r="B2717" s="2" t="n"/>
      <c r="C2717" s="2" t="n"/>
      <c r="D2717" s="2" t="n"/>
      <c r="E2717" s="143" t="n"/>
      <c r="K2717" s="144" t="n"/>
      <c r="L2717" s="143" t="n"/>
      <c r="P2717" s="19" t="n"/>
      <c r="Q2717" s="19" t="n"/>
      <c r="R2717" s="19" t="n"/>
      <c r="S2717" s="52" t="inlineStr">
        <is>
          <t>年</t>
        </is>
      </c>
      <c r="U2717" s="11" t="n"/>
      <c r="V2717" s="11" t="n"/>
      <c r="W2717" s="53" t="inlineStr">
        <is>
          <t>月</t>
        </is>
      </c>
      <c r="X2717" s="144"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43" t="n"/>
      <c r="BV2717" s="144" t="n"/>
      <c r="DU2717" s="144" t="n"/>
      <c r="DV2717" s="2" t="n"/>
      <c r="DW2717" s="2" t="n"/>
      <c r="DX2717" s="2" t="n"/>
      <c r="DY2717" s="2" t="n"/>
      <c r="DZ2717" s="2" t="n"/>
      <c r="EA2717" s="2" t="n"/>
      <c r="EB2717" s="2" t="n"/>
      <c r="EC2717" s="2" t="n"/>
    </row>
    <row r="2718" ht="6.75" customHeight="1" s="118">
      <c r="A2718" s="2" t="n"/>
      <c r="B2718" s="2" t="n"/>
      <c r="C2718" s="2" t="n"/>
      <c r="D2718" s="2" t="n"/>
      <c r="E2718" s="143" t="n"/>
      <c r="K2718" s="144" t="n"/>
      <c r="L2718" s="49" t="inlineStr">
        <is>
          <t>令和</t>
        </is>
      </c>
      <c r="P2718" s="19" t="n"/>
      <c r="Q2718" s="19" t="n"/>
      <c r="R2718" s="19" t="n"/>
      <c r="U2718" s="11" t="n"/>
      <c r="V2718" s="11" t="n"/>
      <c r="X2718" s="144"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43" t="n"/>
      <c r="BV2718" s="144" t="n"/>
      <c r="DU2718" s="144" t="n"/>
      <c r="DV2718" s="2" t="n"/>
      <c r="DW2718" s="2" t="n"/>
      <c r="DX2718" s="2" t="n"/>
      <c r="DY2718" s="2" t="n"/>
      <c r="DZ2718" s="2" t="n"/>
      <c r="EA2718" s="2" t="n"/>
      <c r="EB2718" s="2" t="n"/>
      <c r="EC2718" s="2" t="n"/>
    </row>
    <row r="2719" ht="6.75" customHeight="1" s="118">
      <c r="A2719" s="2" t="n"/>
      <c r="B2719" s="2" t="n"/>
      <c r="C2719" s="2" t="n"/>
      <c r="D2719" s="2" t="n"/>
      <c r="E2719" s="143" t="n"/>
      <c r="K2719" s="144" t="n"/>
      <c r="L2719" s="143"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43" t="n"/>
      <c r="BV2719" s="144" t="n"/>
      <c r="DU2719" s="144" t="n"/>
      <c r="DV2719" s="2" t="n"/>
      <c r="DW2719" s="2" t="n"/>
      <c r="DX2719" s="2" t="n"/>
      <c r="DY2719" s="2" t="n"/>
      <c r="DZ2719" s="2" t="n"/>
      <c r="EA2719" s="2" t="n"/>
      <c r="EB2719" s="2" t="n"/>
      <c r="EC2719" s="2" t="n"/>
    </row>
    <row r="2720" ht="3.75" customHeight="1" s="118">
      <c r="A2720" s="2" t="n"/>
      <c r="B2720" s="2" t="n"/>
      <c r="C2720" s="2" t="n"/>
      <c r="D2720" s="2" t="n"/>
      <c r="E2720" s="143" t="n"/>
      <c r="K2720" s="144" t="n"/>
      <c r="L2720" s="147" t="n"/>
      <c r="M2720" s="148" t="n"/>
      <c r="N2720" s="148" t="n"/>
      <c r="O2720" s="148"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43" t="n"/>
      <c r="BV2720" s="144" t="n"/>
      <c r="DU2720" s="144" t="n"/>
      <c r="DV2720" s="2" t="n"/>
      <c r="DW2720" s="2" t="n"/>
      <c r="DX2720" s="2" t="n"/>
      <c r="DY2720" s="2" t="n"/>
      <c r="DZ2720" s="2" t="n"/>
      <c r="EA2720" s="2" t="n"/>
      <c r="EB2720" s="2" t="n"/>
      <c r="EC2720" s="2" t="n"/>
    </row>
    <row r="2721" ht="6.75" customHeight="1" s="118">
      <c r="A2721" s="2" t="n"/>
      <c r="B2721" s="2" t="n"/>
      <c r="C2721" s="2" t="n"/>
      <c r="D2721" s="2" t="n"/>
      <c r="E2721" s="143" t="n"/>
      <c r="K2721" s="144" t="n"/>
      <c r="L2721" s="54" t="inlineStr">
        <is>
          <t>平成</t>
        </is>
      </c>
      <c r="M2721" s="140" t="n"/>
      <c r="N2721" s="140" t="n"/>
      <c r="O2721" s="140"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43" t="n"/>
      <c r="BV2721" s="144" t="n"/>
      <c r="DU2721" s="144" t="n"/>
      <c r="DV2721" s="2" t="n"/>
      <c r="DW2721" s="2" t="n"/>
      <c r="DX2721" s="2" t="n"/>
      <c r="DY2721" s="2" t="n"/>
      <c r="DZ2721" s="2" t="n"/>
      <c r="EA2721" s="2" t="n"/>
      <c r="EB2721" s="2" t="n"/>
      <c r="EC2721" s="2" t="n"/>
    </row>
    <row r="2722" ht="6.75" customHeight="1" s="118">
      <c r="A2722" s="2" t="n"/>
      <c r="B2722" s="2" t="n"/>
      <c r="C2722" s="2" t="n"/>
      <c r="D2722" s="2" t="n"/>
      <c r="E2722" s="143" t="n"/>
      <c r="K2722" s="144" t="n"/>
      <c r="L2722" s="143"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43" t="n"/>
      <c r="BV2722" s="144" t="n"/>
      <c r="DU2722" s="144" t="n"/>
      <c r="DV2722" s="2" t="n"/>
      <c r="DW2722" s="2" t="n"/>
      <c r="DX2722" s="2" t="n"/>
      <c r="DY2722" s="2" t="n"/>
      <c r="DZ2722" s="2" t="n"/>
      <c r="EA2722" s="2" t="n"/>
      <c r="EB2722" s="2" t="n"/>
      <c r="EC2722" s="2" t="n"/>
    </row>
    <row r="2723" ht="6.75" customHeight="1" s="118">
      <c r="A2723" s="2" t="n"/>
      <c r="B2723" s="2" t="n"/>
      <c r="C2723" s="2" t="n"/>
      <c r="D2723" s="2" t="n"/>
      <c r="E2723" s="143" t="n"/>
      <c r="K2723" s="144" t="n"/>
      <c r="L2723" s="143" t="n"/>
      <c r="P2723" s="19" t="n"/>
      <c r="Q2723" s="19" t="n"/>
      <c r="R2723" s="19" t="n"/>
      <c r="S2723" s="52" t="inlineStr">
        <is>
          <t>年</t>
        </is>
      </c>
      <c r="U2723" s="11" t="n"/>
      <c r="V2723" s="11" t="n"/>
      <c r="W2723" s="53" t="inlineStr">
        <is>
          <t>月</t>
        </is>
      </c>
      <c r="X2723" s="144"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43" t="n"/>
      <c r="BV2723" s="144" t="n"/>
      <c r="DU2723" s="144" t="n"/>
      <c r="DV2723" s="2" t="n"/>
      <c r="DW2723" s="2" t="n"/>
      <c r="DX2723" s="2" t="n"/>
      <c r="DY2723" s="2" t="n"/>
      <c r="DZ2723" s="2" t="n"/>
      <c r="EA2723" s="2" t="n"/>
      <c r="EB2723" s="2" t="n"/>
      <c r="EC2723" s="2" t="n"/>
    </row>
    <row r="2724" ht="6.75" customHeight="1" s="118">
      <c r="A2724" s="2" t="n"/>
      <c r="B2724" s="2" t="n"/>
      <c r="C2724" s="2" t="n"/>
      <c r="D2724" s="2" t="n"/>
      <c r="E2724" s="143" t="n"/>
      <c r="K2724" s="144" t="n"/>
      <c r="L2724" s="49" t="inlineStr">
        <is>
          <t>令和</t>
        </is>
      </c>
      <c r="P2724" s="19" t="n"/>
      <c r="Q2724" s="19" t="n"/>
      <c r="R2724" s="19" t="n"/>
      <c r="U2724" s="11" t="n"/>
      <c r="V2724" s="11" t="n"/>
      <c r="X2724" s="144"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43" t="n"/>
      <c r="BV2724" s="144" t="n"/>
      <c r="DU2724" s="144" t="n"/>
      <c r="DV2724" s="2" t="n"/>
      <c r="DW2724" s="2" t="n"/>
      <c r="DX2724" s="2" t="n"/>
      <c r="DY2724" s="2" t="n"/>
      <c r="DZ2724" s="2" t="n"/>
      <c r="EA2724" s="2" t="n"/>
      <c r="EB2724" s="2" t="n"/>
      <c r="EC2724" s="2" t="n"/>
    </row>
    <row r="2725" ht="6.75" customHeight="1" s="118">
      <c r="A2725" s="2" t="n"/>
      <c r="B2725" s="2" t="n"/>
      <c r="C2725" s="2" t="n"/>
      <c r="D2725" s="2" t="n"/>
      <c r="E2725" s="143" t="n"/>
      <c r="K2725" s="144" t="n"/>
      <c r="L2725" s="143"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43" t="n"/>
      <c r="BV2725" s="144" t="n"/>
      <c r="DU2725" s="144" t="n"/>
      <c r="DV2725" s="2" t="n"/>
      <c r="DW2725" s="2" t="n"/>
      <c r="DX2725" s="2" t="n"/>
      <c r="DY2725" s="2" t="n"/>
      <c r="DZ2725" s="2" t="n"/>
      <c r="EA2725" s="2" t="n"/>
      <c r="EB2725" s="2" t="n"/>
      <c r="EC2725" s="2" t="n"/>
    </row>
    <row r="2726" ht="6.75" customHeight="1" s="118">
      <c r="A2726" s="2" t="n"/>
      <c r="B2726" s="2" t="n"/>
      <c r="C2726" s="2" t="n"/>
      <c r="D2726" s="2" t="n"/>
      <c r="E2726" s="147" t="n"/>
      <c r="F2726" s="148" t="n"/>
      <c r="G2726" s="148" t="n"/>
      <c r="H2726" s="148" t="n"/>
      <c r="I2726" s="148" t="n"/>
      <c r="J2726" s="148" t="n"/>
      <c r="K2726" s="149" t="n"/>
      <c r="L2726" s="147" t="n"/>
      <c r="M2726" s="148" t="n"/>
      <c r="N2726" s="148" t="n"/>
      <c r="O2726" s="148"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47" t="n"/>
      <c r="BQ2726" s="148" t="n"/>
      <c r="BR2726" s="148" t="n"/>
      <c r="BS2726" s="148" t="n"/>
      <c r="BT2726" s="148" t="n"/>
      <c r="BU2726" s="148" t="n"/>
      <c r="BV2726" s="149" t="n"/>
      <c r="BW2726" s="148" t="n"/>
      <c r="BX2726" s="148" t="n"/>
      <c r="BY2726" s="148" t="n"/>
      <c r="BZ2726" s="148" t="n"/>
      <c r="CA2726" s="148" t="n"/>
      <c r="CB2726" s="148" t="n"/>
      <c r="CC2726" s="148" t="n"/>
      <c r="CD2726" s="148" t="n"/>
      <c r="CE2726" s="148" t="n"/>
      <c r="CF2726" s="148" t="n"/>
      <c r="CG2726" s="148" t="n"/>
      <c r="CH2726" s="148" t="n"/>
      <c r="CI2726" s="148" t="n"/>
      <c r="CJ2726" s="148" t="n"/>
      <c r="CK2726" s="148" t="n"/>
      <c r="CL2726" s="148" t="n"/>
      <c r="CM2726" s="148" t="n"/>
      <c r="CN2726" s="148" t="n"/>
      <c r="CO2726" s="148" t="n"/>
      <c r="CP2726" s="148" t="n"/>
      <c r="CQ2726" s="148" t="n"/>
      <c r="CR2726" s="148" t="n"/>
      <c r="CS2726" s="148" t="n"/>
      <c r="CT2726" s="148" t="n"/>
      <c r="CU2726" s="148" t="n"/>
      <c r="CV2726" s="148" t="n"/>
      <c r="CW2726" s="148" t="n"/>
      <c r="CX2726" s="148" t="n"/>
      <c r="CY2726" s="148" t="n"/>
      <c r="CZ2726" s="148" t="n"/>
      <c r="DA2726" s="148" t="n"/>
      <c r="DB2726" s="148" t="n"/>
      <c r="DC2726" s="148" t="n"/>
      <c r="DD2726" s="148" t="n"/>
      <c r="DE2726" s="148" t="n"/>
      <c r="DF2726" s="148" t="n"/>
      <c r="DG2726" s="148" t="n"/>
      <c r="DH2726" s="148" t="n"/>
      <c r="DI2726" s="148" t="n"/>
      <c r="DJ2726" s="148" t="n"/>
      <c r="DK2726" s="148" t="n"/>
      <c r="DL2726" s="148" t="n"/>
      <c r="DM2726" s="148" t="n"/>
      <c r="DN2726" s="148" t="n"/>
      <c r="DO2726" s="148" t="n"/>
      <c r="DP2726" s="148" t="n"/>
      <c r="DQ2726" s="148" t="n"/>
      <c r="DR2726" s="148" t="n"/>
      <c r="DS2726" s="148" t="n"/>
      <c r="DT2726" s="148" t="n"/>
      <c r="DU2726" s="149"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39" t="inlineStr">
        <is>
          <t xml:space="preserve">資 　格  等      </t>
        </is>
      </c>
      <c r="BQ2735" s="140" t="n"/>
      <c r="BR2735" s="140" t="n"/>
      <c r="BS2735" s="140" t="n"/>
      <c r="BT2735" s="140" t="n"/>
      <c r="BU2735" s="140" t="n"/>
      <c r="BV2735" s="141" t="n"/>
      <c r="BW2735" s="142" t="inlineStr">
        <is>
          <t>取  得  年  月</t>
        </is>
      </c>
      <c r="BX2735" s="140" t="n"/>
      <c r="BY2735" s="140" t="n"/>
      <c r="BZ2735" s="140" t="n"/>
      <c r="CA2735" s="140" t="n"/>
      <c r="CB2735" s="140" t="n"/>
      <c r="CC2735" s="140" t="n"/>
      <c r="CD2735" s="140" t="n"/>
      <c r="CE2735" s="140" t="n"/>
      <c r="CF2735" s="140" t="n"/>
      <c r="CG2735" s="141" t="n"/>
      <c r="CH2735" s="142" t="inlineStr">
        <is>
          <t>資       格       等       の       名       称</t>
        </is>
      </c>
      <c r="CI2735" s="140" t="n"/>
      <c r="CJ2735" s="140" t="n"/>
      <c r="CK2735" s="140" t="n"/>
      <c r="CL2735" s="140" t="n"/>
      <c r="CM2735" s="140" t="n"/>
      <c r="CN2735" s="140" t="n"/>
      <c r="CO2735" s="140" t="n"/>
      <c r="CP2735" s="140" t="n"/>
      <c r="CQ2735" s="140" t="n"/>
      <c r="CR2735" s="140" t="n"/>
      <c r="CS2735" s="140" t="n"/>
      <c r="CT2735" s="140" t="n"/>
      <c r="CU2735" s="140" t="n"/>
      <c r="CV2735" s="140" t="n"/>
      <c r="CW2735" s="140" t="n"/>
      <c r="CX2735" s="140" t="n"/>
      <c r="CY2735" s="140" t="n"/>
      <c r="CZ2735" s="140" t="n"/>
      <c r="DA2735" s="140" t="n"/>
      <c r="DB2735" s="140" t="n"/>
      <c r="DC2735" s="140" t="n"/>
      <c r="DD2735" s="140" t="n"/>
      <c r="DE2735" s="140" t="n"/>
      <c r="DF2735" s="140" t="n"/>
      <c r="DG2735" s="140" t="n"/>
      <c r="DH2735" s="140" t="n"/>
      <c r="DI2735" s="140" t="n"/>
      <c r="DJ2735" s="140" t="n"/>
      <c r="DK2735" s="140" t="n"/>
      <c r="DL2735" s="140" t="n"/>
      <c r="DM2735" s="140" t="n"/>
      <c r="DN2735" s="140" t="n"/>
      <c r="DO2735" s="140" t="n"/>
      <c r="DP2735" s="140" t="n"/>
      <c r="DQ2735" s="140" t="n"/>
      <c r="DR2735" s="140" t="n"/>
      <c r="DS2735" s="140" t="n"/>
      <c r="DT2735" s="140" t="n"/>
      <c r="DU2735" s="141"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43" t="n"/>
      <c r="BV2736" s="144" t="n"/>
      <c r="BW2736" s="143" t="n"/>
      <c r="CG2736" s="144" t="n"/>
      <c r="CH2736" s="143" t="n"/>
      <c r="DU2736" s="144"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43" t="n"/>
      <c r="BV2737" s="144" t="n"/>
      <c r="BW2737" s="143" t="n"/>
      <c r="CG2737" s="144" t="n"/>
      <c r="CH2737" s="143" t="n"/>
      <c r="DU2737" s="144"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45">
        <f>IF(計算!$B$33="","",IF(N(設定!$B$3)=0,"",YEAR(設定!$B$3)-2018))&amp;""</f>
        <v/>
      </c>
      <c r="AG2738" s="95" t="inlineStr">
        <is>
          <t>年</t>
        </is>
      </c>
      <c r="AI2738" s="145">
        <f>IF(計算!$B$33="","",IF(N(設定!$B$3)=0,"",MONTH(設定!$B$3)))&amp;""</f>
        <v/>
      </c>
      <c r="AL2738" s="95" t="inlineStr">
        <is>
          <t>月</t>
        </is>
      </c>
      <c r="AN2738" s="146">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43" t="n"/>
      <c r="BV2738" s="144" t="n"/>
      <c r="BW2738" s="147" t="n"/>
      <c r="BX2738" s="148" t="n"/>
      <c r="BY2738" s="148" t="n"/>
      <c r="BZ2738" s="148" t="n"/>
      <c r="CA2738" s="148" t="n"/>
      <c r="CB2738" s="148" t="n"/>
      <c r="CC2738" s="148" t="n"/>
      <c r="CD2738" s="148" t="n"/>
      <c r="CE2738" s="148" t="n"/>
      <c r="CF2738" s="148" t="n"/>
      <c r="CG2738" s="149" t="n"/>
      <c r="CH2738" s="147" t="n"/>
      <c r="CI2738" s="148" t="n"/>
      <c r="CJ2738" s="148" t="n"/>
      <c r="CK2738" s="148" t="n"/>
      <c r="CL2738" s="148" t="n"/>
      <c r="CM2738" s="148" t="n"/>
      <c r="CN2738" s="148" t="n"/>
      <c r="CO2738" s="148" t="n"/>
      <c r="CP2738" s="148" t="n"/>
      <c r="CQ2738" s="148" t="n"/>
      <c r="CR2738" s="148" t="n"/>
      <c r="CS2738" s="148" t="n"/>
      <c r="CT2738" s="148" t="n"/>
      <c r="CU2738" s="148" t="n"/>
      <c r="CV2738" s="148" t="n"/>
      <c r="CW2738" s="148" t="n"/>
      <c r="CX2738" s="148" t="n"/>
      <c r="CY2738" s="148" t="n"/>
      <c r="CZ2738" s="148" t="n"/>
      <c r="DA2738" s="148" t="n"/>
      <c r="DB2738" s="148" t="n"/>
      <c r="DC2738" s="148" t="n"/>
      <c r="DD2738" s="148" t="n"/>
      <c r="DE2738" s="148" t="n"/>
      <c r="DF2738" s="148" t="n"/>
      <c r="DG2738" s="148" t="n"/>
      <c r="DH2738" s="148" t="n"/>
      <c r="DI2738" s="148" t="n"/>
      <c r="DJ2738" s="148" t="n"/>
      <c r="DK2738" s="148" t="n"/>
      <c r="DL2738" s="148" t="n"/>
      <c r="DM2738" s="148" t="n"/>
      <c r="DN2738" s="148" t="n"/>
      <c r="DO2738" s="148" t="n"/>
      <c r="DP2738" s="148" t="n"/>
      <c r="DQ2738" s="148" t="n"/>
      <c r="DR2738" s="148" t="n"/>
      <c r="DS2738" s="148" t="n"/>
      <c r="DT2738" s="148" t="n"/>
      <c r="DU2738" s="149"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43" t="n"/>
      <c r="BV2739" s="144" t="n"/>
      <c r="BW2739" s="150">
        <f>計算!$BD$33</f>
        <v/>
      </c>
      <c r="CG2739" s="144" t="n"/>
      <c r="CH2739" s="151">
        <f>計算!$BE$33</f>
        <v/>
      </c>
      <c r="DU2739" s="144"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48" t="n"/>
      <c r="AA2740" s="148" t="n"/>
      <c r="AB2740" s="148" t="n"/>
      <c r="AC2740" s="148" t="n"/>
      <c r="AD2740" s="148" t="n"/>
      <c r="AE2740" s="148" t="n"/>
      <c r="AF2740" s="148" t="n"/>
      <c r="AG2740" s="148" t="n"/>
      <c r="AH2740" s="148" t="n"/>
      <c r="AI2740" s="148" t="n"/>
      <c r="AJ2740" s="148" t="n"/>
      <c r="AK2740" s="148" t="n"/>
      <c r="AL2740" s="148" t="n"/>
      <c r="AM2740" s="148" t="n"/>
      <c r="AN2740" s="148" t="n"/>
      <c r="AO2740" s="148" t="n"/>
      <c r="AP2740" s="148" t="n"/>
      <c r="AQ2740" s="148" t="n"/>
      <c r="AR2740" s="148" t="n"/>
      <c r="AS2740" s="148" t="n"/>
      <c r="AT2740" s="148" t="n"/>
      <c r="AU2740" s="12" t="n"/>
      <c r="AV2740" s="7" t="n"/>
      <c r="BI2740" s="8" t="n"/>
      <c r="BJ2740" s="7" t="n"/>
      <c r="BK2740" s="2" t="n"/>
      <c r="BL2740" s="2" t="n"/>
      <c r="BM2740" s="2" t="n"/>
      <c r="BN2740" s="2" t="n"/>
      <c r="BO2740" s="2" t="n"/>
      <c r="BP2740" s="143" t="n"/>
      <c r="BV2740" s="144" t="n"/>
      <c r="BW2740" s="143" t="n"/>
      <c r="CG2740" s="144" t="n"/>
      <c r="DU2740" s="144" t="n"/>
      <c r="DV2740" s="2" t="n"/>
      <c r="DW2740" s="2" t="n"/>
      <c r="DX2740" s="2" t="n"/>
      <c r="DY2740" s="2" t="n"/>
      <c r="DZ2740" s="2" t="n"/>
      <c r="EA2740" s="2" t="n"/>
      <c r="EB2740" s="2" t="n"/>
      <c r="EC2740" s="2" t="n"/>
    </row>
    <row r="2741" ht="6.75" customHeight="1" s="118">
      <c r="A2741" s="2" t="n"/>
      <c r="B2741" s="2" t="n"/>
      <c r="C2741" s="2" t="n"/>
      <c r="D2741" s="2" t="n"/>
      <c r="E2741" s="142" t="inlineStr">
        <is>
          <t>ふ り が な</t>
        </is>
      </c>
      <c r="F2741" s="140" t="n"/>
      <c r="G2741" s="140" t="n"/>
      <c r="H2741" s="140" t="n"/>
      <c r="I2741" s="140" t="n"/>
      <c r="J2741" s="140" t="n"/>
      <c r="K2741" s="141" t="n"/>
      <c r="L2741" s="152">
        <f>計算!$C$33</f>
        <v/>
      </c>
      <c r="M2741" s="140" t="n"/>
      <c r="N2741" s="140" t="n"/>
      <c r="O2741" s="140" t="n"/>
      <c r="P2741" s="140" t="n"/>
      <c r="Q2741" s="140" t="n"/>
      <c r="R2741" s="140" t="n"/>
      <c r="S2741" s="140" t="n"/>
      <c r="T2741" s="140" t="n"/>
      <c r="U2741" s="140" t="n"/>
      <c r="V2741" s="140" t="n"/>
      <c r="W2741" s="140" t="n"/>
      <c r="X2741" s="140" t="n"/>
      <c r="Y2741" s="140" t="n"/>
      <c r="Z2741" s="140" t="n"/>
      <c r="AA2741" s="140" t="n"/>
      <c r="AB2741" s="140" t="n"/>
      <c r="AC2741" s="140" t="n"/>
      <c r="AD2741" s="140" t="n"/>
      <c r="AE2741" s="140" t="n"/>
      <c r="AF2741" s="140" t="n"/>
      <c r="AG2741" s="140" t="n"/>
      <c r="AH2741" s="140" t="n"/>
      <c r="AI2741" s="140" t="n"/>
      <c r="AJ2741" s="140" t="n"/>
      <c r="AK2741" s="140" t="n"/>
      <c r="AL2741" s="140" t="n"/>
      <c r="AM2741" s="140" t="n"/>
      <c r="AN2741" s="140" t="n"/>
      <c r="AO2741" s="140" t="n"/>
      <c r="AP2741" s="140" t="n"/>
      <c r="AQ2741" s="140" t="n"/>
      <c r="AR2741" s="140" t="n"/>
      <c r="AS2741" s="140" t="n"/>
      <c r="AT2741" s="141"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43" t="n"/>
      <c r="BV2741" s="144" t="n"/>
      <c r="BW2741" s="143" t="n"/>
      <c r="CG2741" s="144" t="n"/>
      <c r="DU2741" s="144" t="n"/>
      <c r="DV2741" s="2" t="n"/>
      <c r="DW2741" s="2" t="n"/>
      <c r="DX2741" s="2" t="n"/>
      <c r="DY2741" s="2" t="n"/>
      <c r="DZ2741" s="2" t="n"/>
      <c r="EA2741" s="2" t="n"/>
      <c r="EB2741" s="2" t="n"/>
      <c r="EC2741" s="2" t="n"/>
    </row>
    <row r="2742" ht="6.75" customHeight="1" s="118">
      <c r="A2742" s="2" t="n"/>
      <c r="B2742" s="2" t="n"/>
      <c r="C2742" s="2" t="n"/>
      <c r="D2742" s="2" t="n"/>
      <c r="E2742" s="143" t="n"/>
      <c r="K2742" s="144" t="n"/>
      <c r="AT2742" s="144"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43" t="n"/>
      <c r="BV2742" s="144" t="n"/>
      <c r="BW2742" s="143" t="n"/>
      <c r="CG2742" s="144" t="n"/>
      <c r="DU2742" s="144" t="n"/>
      <c r="DV2742" s="2" t="n"/>
      <c r="DW2742" s="2" t="n"/>
      <c r="DX2742" s="2" t="n"/>
      <c r="DY2742" s="2" t="n"/>
      <c r="DZ2742" s="2" t="n"/>
      <c r="EA2742" s="2" t="n"/>
      <c r="EB2742" s="2" t="n"/>
      <c r="EC2742" s="2" t="n"/>
    </row>
    <row r="2743" ht="6.75" customHeight="1" s="118">
      <c r="A2743" s="2" t="n"/>
      <c r="B2743" s="2" t="n"/>
      <c r="C2743" s="2" t="n"/>
      <c r="D2743" s="2" t="n"/>
      <c r="E2743" s="143" t="n"/>
      <c r="K2743" s="144" t="n"/>
      <c r="AT2743" s="144"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43" t="n"/>
      <c r="BV2743" s="144" t="n"/>
      <c r="BW2743" s="143" t="n"/>
      <c r="CG2743" s="144" t="n"/>
      <c r="DU2743" s="144" t="n"/>
      <c r="DV2743" s="2" t="n"/>
      <c r="DW2743" s="2" t="n"/>
      <c r="DX2743" s="2" t="n"/>
      <c r="DY2743" s="2" t="n"/>
      <c r="DZ2743" s="2" t="n"/>
      <c r="EA2743" s="2" t="n"/>
      <c r="EB2743" s="2" t="n"/>
      <c r="EC2743" s="2" t="n"/>
    </row>
    <row r="2744" ht="6.75" customHeight="1" s="118">
      <c r="A2744" s="2" t="n"/>
      <c r="B2744" s="2" t="n"/>
      <c r="C2744" s="2" t="n"/>
      <c r="D2744" s="2" t="n"/>
      <c r="E2744" s="147" t="n"/>
      <c r="F2744" s="148" t="n"/>
      <c r="G2744" s="148" t="n"/>
      <c r="H2744" s="148" t="n"/>
      <c r="I2744" s="148" t="n"/>
      <c r="J2744" s="148" t="n"/>
      <c r="K2744" s="149" t="n"/>
      <c r="L2744" s="148" t="n"/>
      <c r="M2744" s="148" t="n"/>
      <c r="N2744" s="148" t="n"/>
      <c r="O2744" s="148" t="n"/>
      <c r="P2744" s="148" t="n"/>
      <c r="Q2744" s="148" t="n"/>
      <c r="R2744" s="148" t="n"/>
      <c r="S2744" s="148" t="n"/>
      <c r="T2744" s="148" t="n"/>
      <c r="U2744" s="148" t="n"/>
      <c r="V2744" s="148" t="n"/>
      <c r="W2744" s="148" t="n"/>
      <c r="X2744" s="148" t="n"/>
      <c r="Y2744" s="148" t="n"/>
      <c r="Z2744" s="148" t="n"/>
      <c r="AA2744" s="148" t="n"/>
      <c r="AB2744" s="148" t="n"/>
      <c r="AC2744" s="148" t="n"/>
      <c r="AD2744" s="148" t="n"/>
      <c r="AE2744" s="148" t="n"/>
      <c r="AF2744" s="148" t="n"/>
      <c r="AG2744" s="148" t="n"/>
      <c r="AH2744" s="148" t="n"/>
      <c r="AI2744" s="148" t="n"/>
      <c r="AJ2744" s="148" t="n"/>
      <c r="AK2744" s="148" t="n"/>
      <c r="AL2744" s="148" t="n"/>
      <c r="AM2744" s="148" t="n"/>
      <c r="AN2744" s="148" t="n"/>
      <c r="AO2744" s="148" t="n"/>
      <c r="AP2744" s="148" t="n"/>
      <c r="AQ2744" s="148" t="n"/>
      <c r="AR2744" s="148" t="n"/>
      <c r="AS2744" s="148" t="n"/>
      <c r="AT2744" s="149"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43" t="n"/>
      <c r="BV2744" s="144" t="n"/>
      <c r="BW2744" s="143" t="n"/>
      <c r="CG2744" s="144" t="n"/>
      <c r="DU2744" s="144" t="n"/>
      <c r="DV2744" s="2" t="n"/>
      <c r="DW2744" s="2" t="n"/>
      <c r="DX2744" s="2" t="n"/>
      <c r="DY2744" s="2" t="n"/>
      <c r="DZ2744" s="2" t="n"/>
      <c r="EA2744" s="2" t="n"/>
      <c r="EB2744" s="2" t="n"/>
      <c r="EC2744" s="2" t="n"/>
    </row>
    <row r="2745" ht="6.75" customHeight="1" s="118">
      <c r="A2745" s="2" t="n"/>
      <c r="B2745" s="2" t="n"/>
      <c r="C2745" s="2" t="n"/>
      <c r="D2745" s="2" t="n"/>
      <c r="E2745" s="153" t="inlineStr">
        <is>
          <t>名　前</t>
        </is>
      </c>
      <c r="F2745" s="140" t="n"/>
      <c r="G2745" s="140" t="n"/>
      <c r="H2745" s="140" t="n"/>
      <c r="I2745" s="140" t="n"/>
      <c r="J2745" s="140" t="n"/>
      <c r="K2745" s="141" t="n"/>
      <c r="L2745" s="154">
        <f>計算!$B$33</f>
        <v/>
      </c>
      <c r="M2745" s="140" t="n"/>
      <c r="N2745" s="140" t="n"/>
      <c r="O2745" s="140" t="n"/>
      <c r="P2745" s="140" t="n"/>
      <c r="Q2745" s="140" t="n"/>
      <c r="R2745" s="140" t="n"/>
      <c r="S2745" s="140" t="n"/>
      <c r="T2745" s="140" t="n"/>
      <c r="U2745" s="140" t="n"/>
      <c r="V2745" s="140" t="n"/>
      <c r="W2745" s="140" t="n"/>
      <c r="X2745" s="140" t="n"/>
      <c r="Y2745" s="140" t="n"/>
      <c r="Z2745" s="140" t="n"/>
      <c r="AA2745" s="140" t="n"/>
      <c r="AB2745" s="140" t="n"/>
      <c r="AC2745" s="140" t="n"/>
      <c r="AD2745" s="140" t="n"/>
      <c r="AE2745" s="140" t="n"/>
      <c r="AF2745" s="140" t="n"/>
      <c r="AG2745" s="140" t="n"/>
      <c r="AH2745" s="140" t="n"/>
      <c r="AI2745" s="140" t="n"/>
      <c r="AJ2745" s="140" t="n"/>
      <c r="AK2745" s="140" t="n"/>
      <c r="AL2745" s="140" t="n"/>
      <c r="AM2745" s="140" t="n"/>
      <c r="AN2745" s="140" t="n"/>
      <c r="AO2745" s="140" t="n"/>
      <c r="AP2745" s="140" t="n"/>
      <c r="AQ2745" s="140" t="n"/>
      <c r="AR2745" s="140" t="n"/>
      <c r="AS2745" s="140" t="n"/>
      <c r="AT2745" s="141"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43" t="n"/>
      <c r="BV2745" s="144" t="n"/>
      <c r="BW2745" s="143" t="n"/>
      <c r="CG2745" s="144" t="n"/>
      <c r="DU2745" s="144" t="n"/>
      <c r="DV2745" s="2" t="n"/>
      <c r="DW2745" s="2" t="n"/>
      <c r="DX2745" s="2" t="n"/>
      <c r="DY2745" s="2" t="n"/>
      <c r="DZ2745" s="2" t="n"/>
      <c r="EA2745" s="2" t="n"/>
      <c r="EB2745" s="2" t="n"/>
      <c r="EC2745" s="2" t="n"/>
    </row>
    <row r="2746" ht="6.75" customHeight="1" s="118">
      <c r="A2746" s="2" t="n"/>
      <c r="B2746" s="2" t="n"/>
      <c r="C2746" s="2" t="n"/>
      <c r="D2746" s="2" t="n"/>
      <c r="E2746" s="143" t="n"/>
      <c r="K2746" s="144" t="n"/>
      <c r="L2746" s="143" t="n"/>
      <c r="AT2746" s="144" t="n"/>
      <c r="AU2746" s="8" t="n"/>
      <c r="AV2746" s="7" t="n"/>
      <c r="AW2746" s="2" t="n"/>
      <c r="AX2746" s="52" t="inlineStr">
        <is>
          <t>（30×40mm）</t>
        </is>
      </c>
      <c r="BH2746" s="2" t="n"/>
      <c r="BI2746" s="8" t="n"/>
      <c r="BJ2746" s="7" t="n"/>
      <c r="BK2746" s="2" t="n"/>
      <c r="BL2746" s="2" t="n"/>
      <c r="BM2746" s="2" t="n"/>
      <c r="BN2746" s="2" t="n"/>
      <c r="BO2746" s="2" t="n"/>
      <c r="BP2746" s="143" t="n"/>
      <c r="BV2746" s="144" t="n"/>
      <c r="BW2746" s="143" t="n"/>
      <c r="CG2746" s="144" t="n"/>
      <c r="DU2746" s="144" t="n"/>
      <c r="DV2746" s="2" t="n"/>
      <c r="DW2746" s="2" t="n"/>
      <c r="DX2746" s="2" t="n"/>
      <c r="DY2746" s="2" t="n"/>
      <c r="DZ2746" s="2" t="n"/>
      <c r="EA2746" s="2" t="n"/>
      <c r="EB2746" s="2" t="n"/>
      <c r="EC2746" s="2" t="n"/>
    </row>
    <row r="2747" ht="6.75" customHeight="1" s="118">
      <c r="A2747" s="2" t="n"/>
      <c r="B2747" s="2" t="n"/>
      <c r="C2747" s="2" t="n"/>
      <c r="D2747" s="2" t="n"/>
      <c r="E2747" s="143" t="n"/>
      <c r="K2747" s="144" t="n"/>
      <c r="L2747" s="143" t="n"/>
      <c r="AT2747" s="144" t="n"/>
      <c r="AU2747" s="8" t="n"/>
      <c r="AV2747" s="7" t="n"/>
      <c r="AW2747" s="2" t="n"/>
      <c r="BH2747" s="2" t="n"/>
      <c r="BI2747" s="8" t="n"/>
      <c r="BJ2747" s="7" t="n"/>
      <c r="BK2747" s="2" t="n"/>
      <c r="BL2747" s="2" t="n"/>
      <c r="BM2747" s="2" t="n"/>
      <c r="BN2747" s="2" t="n"/>
      <c r="BO2747" s="2" t="n"/>
      <c r="BP2747" s="143" t="n"/>
      <c r="BV2747" s="144" t="n"/>
      <c r="BW2747" s="143" t="n"/>
      <c r="CG2747" s="144" t="n"/>
      <c r="DU2747" s="144" t="n"/>
      <c r="DV2747" s="2" t="n"/>
      <c r="DW2747" s="2" t="n"/>
      <c r="DX2747" s="2" t="n"/>
      <c r="DY2747" s="2" t="n"/>
      <c r="DZ2747" s="2" t="n"/>
      <c r="EA2747" s="2" t="n"/>
      <c r="EB2747" s="2" t="n"/>
      <c r="EC2747" s="2" t="n"/>
    </row>
    <row r="2748" ht="6.75" customHeight="1" s="118">
      <c r="A2748" s="2" t="n"/>
      <c r="B2748" s="2" t="n"/>
      <c r="C2748" s="2" t="n"/>
      <c r="D2748" s="2" t="n"/>
      <c r="E2748" s="143" t="n"/>
      <c r="K2748" s="144" t="n"/>
      <c r="L2748" s="143" t="n"/>
      <c r="AT2748" s="144"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43" t="n"/>
      <c r="BV2748" s="144" t="n"/>
      <c r="BW2748" s="143" t="n"/>
      <c r="CG2748" s="144" t="n"/>
      <c r="DU2748" s="144" t="n"/>
      <c r="DV2748" s="2" t="n"/>
      <c r="DW2748" s="2" t="n"/>
      <c r="DX2748" s="2" t="n"/>
      <c r="DY2748" s="2" t="n"/>
      <c r="DZ2748" s="2" t="n"/>
      <c r="EA2748" s="2" t="n"/>
      <c r="EB2748" s="2" t="n"/>
      <c r="EC2748" s="2" t="n"/>
    </row>
    <row r="2749" ht="6.75" customHeight="1" s="118">
      <c r="A2749" s="2" t="n"/>
      <c r="B2749" s="2" t="n"/>
      <c r="C2749" s="2" t="n"/>
      <c r="D2749" s="2" t="n"/>
      <c r="E2749" s="143" t="n"/>
      <c r="K2749" s="144" t="n"/>
      <c r="L2749" s="143" t="n"/>
      <c r="AT2749" s="144"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43" t="n"/>
      <c r="BV2749" s="144" t="n"/>
      <c r="BW2749" s="143" t="n"/>
      <c r="CG2749" s="144" t="n"/>
      <c r="DU2749" s="144" t="n"/>
      <c r="DV2749" s="2" t="n"/>
      <c r="DW2749" s="2" t="n"/>
      <c r="DX2749" s="2" t="n"/>
      <c r="DY2749" s="2" t="n"/>
      <c r="DZ2749" s="2" t="n"/>
      <c r="EA2749" s="2" t="n"/>
      <c r="EB2749" s="2" t="n"/>
      <c r="EC2749" s="2" t="n"/>
    </row>
    <row r="2750" ht="4.5" customHeight="1" s="118">
      <c r="A2750" s="2" t="n"/>
      <c r="B2750" s="2" t="n"/>
      <c r="C2750" s="2" t="n"/>
      <c r="D2750" s="2" t="n"/>
      <c r="E2750" s="147" t="n"/>
      <c r="F2750" s="148" t="n"/>
      <c r="G2750" s="148" t="n"/>
      <c r="H2750" s="148" t="n"/>
      <c r="I2750" s="148" t="n"/>
      <c r="J2750" s="148" t="n"/>
      <c r="K2750" s="149" t="n"/>
      <c r="L2750" s="147" t="n"/>
      <c r="M2750" s="148" t="n"/>
      <c r="N2750" s="148" t="n"/>
      <c r="O2750" s="148" t="n"/>
      <c r="P2750" s="148" t="n"/>
      <c r="Q2750" s="148" t="n"/>
      <c r="R2750" s="148" t="n"/>
      <c r="S2750" s="148" t="n"/>
      <c r="T2750" s="148" t="n"/>
      <c r="U2750" s="148" t="n"/>
      <c r="V2750" s="148" t="n"/>
      <c r="W2750" s="148" t="n"/>
      <c r="X2750" s="148" t="n"/>
      <c r="Y2750" s="148" t="n"/>
      <c r="Z2750" s="148" t="n"/>
      <c r="AA2750" s="148" t="n"/>
      <c r="AB2750" s="148" t="n"/>
      <c r="AC2750" s="148" t="n"/>
      <c r="AD2750" s="148" t="n"/>
      <c r="AE2750" s="148" t="n"/>
      <c r="AF2750" s="148" t="n"/>
      <c r="AG2750" s="148" t="n"/>
      <c r="AH2750" s="148" t="n"/>
      <c r="AI2750" s="148" t="n"/>
      <c r="AJ2750" s="148" t="n"/>
      <c r="AK2750" s="148" t="n"/>
      <c r="AL2750" s="148" t="n"/>
      <c r="AM2750" s="148" t="n"/>
      <c r="AN2750" s="148" t="n"/>
      <c r="AO2750" s="148" t="n"/>
      <c r="AP2750" s="148" t="n"/>
      <c r="AQ2750" s="148" t="n"/>
      <c r="AR2750" s="148" t="n"/>
      <c r="AS2750" s="148" t="n"/>
      <c r="AT2750" s="149"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43" t="n"/>
      <c r="BV2750" s="144" t="n"/>
      <c r="BW2750" s="143" t="n"/>
      <c r="CG2750" s="144" t="n"/>
      <c r="DU2750" s="144" t="n"/>
      <c r="DV2750" s="2" t="n"/>
      <c r="DW2750" s="2" t="n"/>
      <c r="DX2750" s="2" t="n"/>
      <c r="DY2750" s="2" t="n"/>
      <c r="DZ2750" s="2" t="n"/>
      <c r="EA2750" s="2" t="n"/>
      <c r="EB2750" s="2" t="n"/>
      <c r="EC2750" s="2" t="n"/>
    </row>
    <row r="2751" ht="6.75" customHeight="1" s="118">
      <c r="A2751" s="2" t="n"/>
      <c r="B2751" s="2" t="n"/>
      <c r="C2751" s="2" t="n"/>
      <c r="D2751" s="2" t="n"/>
      <c r="E2751" s="153" t="inlineStr">
        <is>
          <t>生年月日</t>
        </is>
      </c>
      <c r="F2751" s="140" t="n"/>
      <c r="G2751" s="140" t="n"/>
      <c r="H2751" s="140" t="n"/>
      <c r="I2751" s="140" t="n"/>
      <c r="J2751" s="140" t="n"/>
      <c r="K2751" s="141" t="n"/>
      <c r="L2751" s="155" t="inlineStr">
        <is>
          <t>昭和 ・ 平成</t>
        </is>
      </c>
      <c r="M2751" s="140" t="n"/>
      <c r="N2751" s="140" t="n"/>
      <c r="O2751" s="140" t="n"/>
      <c r="P2751" s="140" t="n"/>
      <c r="Q2751" s="140" t="n"/>
      <c r="R2751" s="140" t="n"/>
      <c r="S2751" s="140" t="n"/>
      <c r="T2751" s="140" t="n"/>
      <c r="U2751" s="140" t="n"/>
      <c r="V2751" s="156">
        <f>計算!$D$33</f>
        <v/>
      </c>
      <c r="W2751" s="140" t="n"/>
      <c r="X2751" s="157" t="inlineStr">
        <is>
          <t>年</t>
        </is>
      </c>
      <c r="Y2751" s="140" t="n"/>
      <c r="Z2751" s="158">
        <f>計算!$E$33</f>
        <v/>
      </c>
      <c r="AA2751" s="140" t="n"/>
      <c r="AB2751" s="140" t="n"/>
      <c r="AC2751" s="157" t="inlineStr">
        <is>
          <t>月</t>
        </is>
      </c>
      <c r="AD2751" s="140" t="n"/>
      <c r="AE2751" s="158">
        <f>計算!$F$33</f>
        <v/>
      </c>
      <c r="AF2751" s="140" t="n"/>
      <c r="AG2751" s="140" t="n"/>
      <c r="AH2751" s="157" t="inlineStr">
        <is>
          <t>日　生 （満</t>
        </is>
      </c>
      <c r="AI2751" s="140" t="n"/>
      <c r="AJ2751" s="140" t="n"/>
      <c r="AK2751" s="140" t="n"/>
      <c r="AL2751" s="140" t="n"/>
      <c r="AM2751" s="140" t="n"/>
      <c r="AN2751" s="140" t="n"/>
      <c r="AO2751" s="140" t="n"/>
      <c r="AP2751" s="159">
        <f>計算!$G$33</f>
        <v/>
      </c>
      <c r="AQ2751" s="140" t="n"/>
      <c r="AR2751" s="160" t="inlineStr">
        <is>
          <t>歳）</t>
        </is>
      </c>
      <c r="AS2751" s="140" t="n"/>
      <c r="AT2751" s="141"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43" t="n"/>
      <c r="BV2751" s="144" t="n"/>
      <c r="BW2751" s="143" t="n"/>
      <c r="CG2751" s="144" t="n"/>
      <c r="DU2751" s="144" t="n"/>
      <c r="DV2751" s="2" t="n"/>
      <c r="DW2751" s="2" t="n"/>
      <c r="DX2751" s="2" t="n"/>
      <c r="DY2751" s="2" t="n"/>
      <c r="DZ2751" s="2" t="n"/>
      <c r="EA2751" s="2" t="n"/>
      <c r="EB2751" s="2" t="n"/>
      <c r="EC2751" s="2" t="n"/>
    </row>
    <row r="2752" ht="6.75" customHeight="1" s="118">
      <c r="A2752" s="2" t="n"/>
      <c r="B2752" s="2" t="n"/>
      <c r="C2752" s="2" t="n"/>
      <c r="D2752" s="2" t="n"/>
      <c r="E2752" s="143" t="n"/>
      <c r="K2752" s="144" t="n"/>
      <c r="L2752" s="143" t="n"/>
      <c r="AT2752" s="144"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43" t="n"/>
      <c r="BV2752" s="144" t="n"/>
      <c r="BW2752" s="143" t="n"/>
      <c r="CG2752" s="144" t="n"/>
      <c r="DU2752" s="144" t="n"/>
      <c r="DV2752" s="2" t="n"/>
      <c r="DW2752" s="2" t="n"/>
      <c r="DX2752" s="2" t="n"/>
      <c r="DY2752" s="2" t="n"/>
      <c r="DZ2752" s="2" t="n"/>
      <c r="EA2752" s="2" t="n"/>
      <c r="EB2752" s="2" t="n"/>
      <c r="EC2752" s="2" t="n"/>
    </row>
    <row r="2753" ht="6.75" customHeight="1" s="118">
      <c r="A2753" s="2" t="n"/>
      <c r="B2753" s="2" t="n"/>
      <c r="C2753" s="2" t="n"/>
      <c r="D2753" s="2" t="n"/>
      <c r="E2753" s="143" t="n"/>
      <c r="K2753" s="144" t="n"/>
      <c r="L2753" s="143" t="n"/>
      <c r="AT2753" s="144"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43" t="n"/>
      <c r="BV2753" s="144" t="n"/>
      <c r="BW2753" s="143" t="n"/>
      <c r="CG2753" s="144" t="n"/>
      <c r="DU2753" s="144" t="n"/>
      <c r="DV2753" s="2" t="n"/>
      <c r="DW2753" s="2" t="n"/>
      <c r="DX2753" s="2" t="n"/>
      <c r="DY2753" s="2" t="n"/>
      <c r="DZ2753" s="2" t="n"/>
      <c r="EA2753" s="2" t="n"/>
      <c r="EB2753" s="2" t="n"/>
      <c r="EC2753" s="2" t="n"/>
    </row>
    <row r="2754" ht="3.75" customHeight="1" s="118">
      <c r="A2754" s="2" t="n"/>
      <c r="B2754" s="2" t="n"/>
      <c r="C2754" s="2" t="n"/>
      <c r="D2754" s="2" t="n"/>
      <c r="E2754" s="147" t="n"/>
      <c r="F2754" s="148" t="n"/>
      <c r="G2754" s="148" t="n"/>
      <c r="H2754" s="148" t="n"/>
      <c r="I2754" s="148" t="n"/>
      <c r="J2754" s="148" t="n"/>
      <c r="K2754" s="149" t="n"/>
      <c r="L2754" s="147" t="n"/>
      <c r="M2754" s="148" t="n"/>
      <c r="N2754" s="148" t="n"/>
      <c r="O2754" s="148" t="n"/>
      <c r="P2754" s="148" t="n"/>
      <c r="Q2754" s="148" t="n"/>
      <c r="R2754" s="148" t="n"/>
      <c r="S2754" s="148" t="n"/>
      <c r="T2754" s="148" t="n"/>
      <c r="U2754" s="148" t="n"/>
      <c r="X2754" s="148" t="n"/>
      <c r="Y2754" s="148" t="n"/>
      <c r="AC2754" s="148" t="n"/>
      <c r="AD2754" s="148" t="n"/>
      <c r="AH2754" s="148" t="n"/>
      <c r="AI2754" s="148" t="n"/>
      <c r="AJ2754" s="148" t="n"/>
      <c r="AK2754" s="148" t="n"/>
      <c r="AL2754" s="148" t="n"/>
      <c r="AM2754" s="148" t="n"/>
      <c r="AN2754" s="148" t="n"/>
      <c r="AO2754" s="148" t="n"/>
      <c r="AP2754" s="148" t="n"/>
      <c r="AQ2754" s="148" t="n"/>
      <c r="AR2754" s="148" t="n"/>
      <c r="AS2754" s="148" t="n"/>
      <c r="AT2754" s="149"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43" t="n"/>
      <c r="BV2754" s="144" t="n"/>
      <c r="BW2754" s="143" t="n"/>
      <c r="CG2754" s="144" t="n"/>
      <c r="DU2754" s="144" t="n"/>
      <c r="DV2754" s="2" t="n"/>
      <c r="DW2754" s="2" t="n"/>
      <c r="DX2754" s="2" t="n"/>
      <c r="DY2754" s="2" t="n"/>
      <c r="DZ2754" s="2" t="n"/>
      <c r="EA2754" s="2" t="n"/>
      <c r="EB2754" s="2" t="n"/>
      <c r="EC2754" s="2" t="n"/>
    </row>
    <row r="2755" ht="6.75" customHeight="1" s="118">
      <c r="A2755" s="2" t="n"/>
      <c r="B2755" s="2" t="n"/>
      <c r="C2755" s="2" t="n"/>
      <c r="D2755" s="2" t="n"/>
      <c r="E2755" s="161" t="inlineStr">
        <is>
          <t>ふ り が な</t>
        </is>
      </c>
      <c r="F2755" s="140" t="n"/>
      <c r="G2755" s="140" t="n"/>
      <c r="H2755" s="140" t="n"/>
      <c r="I2755" s="140" t="n"/>
      <c r="J2755" s="140" t="n"/>
      <c r="K2755" s="141" t="n"/>
      <c r="L2755" s="162">
        <f>計算!$J$33</f>
        <v/>
      </c>
      <c r="M2755" s="140" t="n"/>
      <c r="N2755" s="140" t="n"/>
      <c r="O2755" s="140" t="n"/>
      <c r="P2755" s="140" t="n"/>
      <c r="Q2755" s="140" t="n"/>
      <c r="R2755" s="140" t="n"/>
      <c r="S2755" s="140" t="n"/>
      <c r="T2755" s="140" t="n"/>
      <c r="U2755" s="140" t="n"/>
      <c r="V2755" s="140" t="n"/>
      <c r="W2755" s="140" t="n"/>
      <c r="X2755" s="140" t="n"/>
      <c r="Y2755" s="140" t="n"/>
      <c r="Z2755" s="140" t="n"/>
      <c r="AA2755" s="140" t="n"/>
      <c r="AB2755" s="140" t="n"/>
      <c r="AC2755" s="140" t="n"/>
      <c r="AD2755" s="140" t="n"/>
      <c r="AE2755" s="140" t="n"/>
      <c r="AF2755" s="140" t="n"/>
      <c r="AG2755" s="140" t="n"/>
      <c r="AH2755" s="140" t="n"/>
      <c r="AI2755" s="140" t="n"/>
      <c r="AJ2755" s="140" t="n"/>
      <c r="AK2755" s="140" t="n"/>
      <c r="AL2755" s="140" t="n"/>
      <c r="AM2755" s="140" t="n"/>
      <c r="AN2755" s="140" t="n"/>
      <c r="AO2755" s="140" t="n"/>
      <c r="AP2755" s="140" t="n"/>
      <c r="AQ2755" s="140" t="n"/>
      <c r="AR2755" s="140" t="n"/>
      <c r="AS2755" s="140" t="n"/>
      <c r="AT2755" s="140" t="n"/>
      <c r="AU2755" s="140" t="n"/>
      <c r="AV2755" s="140" t="n"/>
      <c r="AW2755" s="140" t="n"/>
      <c r="AX2755" s="140" t="n"/>
      <c r="AY2755" s="140" t="n"/>
      <c r="AZ2755" s="140" t="n"/>
      <c r="BA2755" s="140" t="n"/>
      <c r="BB2755" s="140" t="n"/>
      <c r="BC2755" s="140" t="n"/>
      <c r="BD2755" s="140" t="n"/>
      <c r="BE2755" s="140" t="n"/>
      <c r="BF2755" s="140" t="n"/>
      <c r="BG2755" s="140" t="n"/>
      <c r="BH2755" s="140" t="n"/>
      <c r="BI2755" s="141" t="n"/>
      <c r="BJ2755" s="2" t="n"/>
      <c r="BK2755" s="2" t="n"/>
      <c r="BL2755" s="2" t="n"/>
      <c r="BM2755" s="2" t="n"/>
      <c r="BN2755" s="2" t="n"/>
      <c r="BO2755" s="2" t="n"/>
      <c r="BP2755" s="143" t="n"/>
      <c r="BV2755" s="144" t="n"/>
      <c r="BW2755" s="143" t="n"/>
      <c r="CG2755" s="144" t="n"/>
      <c r="DU2755" s="144" t="n"/>
      <c r="DV2755" s="2" t="n"/>
      <c r="DW2755" s="2" t="n"/>
      <c r="DX2755" s="2" t="n"/>
      <c r="DY2755" s="2" t="n"/>
      <c r="DZ2755" s="2" t="n"/>
      <c r="EA2755" s="2" t="n"/>
      <c r="EB2755" s="2" t="n"/>
      <c r="EC2755" s="2" t="n"/>
    </row>
    <row r="2756" ht="6.75" customHeight="1" s="118">
      <c r="A2756" s="2" t="n"/>
      <c r="B2756" s="2" t="n"/>
      <c r="C2756" s="2" t="n"/>
      <c r="D2756" s="2" t="n"/>
      <c r="E2756" s="143" t="n"/>
      <c r="K2756" s="144" t="n"/>
      <c r="BI2756" s="144" t="n"/>
      <c r="BJ2756" s="2" t="n"/>
      <c r="BK2756" s="2" t="n"/>
      <c r="BL2756" s="2" t="n"/>
      <c r="BM2756" s="2" t="n"/>
      <c r="BN2756" s="2" t="n"/>
      <c r="BO2756" s="2" t="n"/>
      <c r="BP2756" s="143" t="n"/>
      <c r="BV2756" s="144" t="n"/>
      <c r="BW2756" s="143" t="n"/>
      <c r="CG2756" s="144" t="n"/>
      <c r="DU2756" s="144" t="n"/>
      <c r="DV2756" s="2" t="n"/>
      <c r="DW2756" s="2" t="n"/>
      <c r="DX2756" s="2" t="n"/>
      <c r="DY2756" s="2" t="n"/>
      <c r="DZ2756" s="2" t="n"/>
      <c r="EA2756" s="2" t="n"/>
      <c r="EB2756" s="2" t="n"/>
      <c r="EC2756" s="2" t="n"/>
    </row>
    <row r="2757" ht="6.75" customHeight="1" s="118">
      <c r="A2757" s="2" t="n"/>
      <c r="B2757" s="2" t="n"/>
      <c r="C2757" s="2" t="n"/>
      <c r="D2757" s="2" t="n"/>
      <c r="E2757" s="163" t="n"/>
      <c r="F2757" s="164" t="n"/>
      <c r="G2757" s="164" t="n"/>
      <c r="H2757" s="164" t="n"/>
      <c r="I2757" s="164" t="n"/>
      <c r="J2757" s="164" t="n"/>
      <c r="K2757" s="165" t="n"/>
      <c r="L2757" s="164" t="n"/>
      <c r="M2757" s="164" t="n"/>
      <c r="N2757" s="164" t="n"/>
      <c r="O2757" s="164" t="n"/>
      <c r="P2757" s="164" t="n"/>
      <c r="Q2757" s="164" t="n"/>
      <c r="R2757" s="164" t="n"/>
      <c r="S2757" s="164" t="n"/>
      <c r="T2757" s="164" t="n"/>
      <c r="U2757" s="164" t="n"/>
      <c r="V2757" s="164" t="n"/>
      <c r="W2757" s="164" t="n"/>
      <c r="X2757" s="164" t="n"/>
      <c r="Y2757" s="164" t="n"/>
      <c r="Z2757" s="164" t="n"/>
      <c r="AA2757" s="164" t="n"/>
      <c r="AB2757" s="164" t="n"/>
      <c r="AC2757" s="164" t="n"/>
      <c r="AD2757" s="164" t="n"/>
      <c r="AE2757" s="164" t="n"/>
      <c r="AF2757" s="164" t="n"/>
      <c r="AG2757" s="164" t="n"/>
      <c r="AH2757" s="164" t="n"/>
      <c r="AI2757" s="164" t="n"/>
      <c r="AJ2757" s="164" t="n"/>
      <c r="AK2757" s="164" t="n"/>
      <c r="AL2757" s="164" t="n"/>
      <c r="AM2757" s="164" t="n"/>
      <c r="AN2757" s="164" t="n"/>
      <c r="AO2757" s="164" t="n"/>
      <c r="AP2757" s="164" t="n"/>
      <c r="AQ2757" s="164" t="n"/>
      <c r="AR2757" s="164" t="n"/>
      <c r="AS2757" s="164" t="n"/>
      <c r="AT2757" s="164" t="n"/>
      <c r="AU2757" s="164" t="n"/>
      <c r="AV2757" s="164" t="n"/>
      <c r="AW2757" s="164" t="n"/>
      <c r="AX2757" s="164" t="n"/>
      <c r="AY2757" s="164" t="n"/>
      <c r="AZ2757" s="164" t="n"/>
      <c r="BA2757" s="164" t="n"/>
      <c r="BB2757" s="164" t="n"/>
      <c r="BC2757" s="164" t="n"/>
      <c r="BD2757" s="164" t="n"/>
      <c r="BE2757" s="164" t="n"/>
      <c r="BF2757" s="164" t="n"/>
      <c r="BG2757" s="164" t="n"/>
      <c r="BH2757" s="164" t="n"/>
      <c r="BI2757" s="165" t="n"/>
      <c r="BJ2757" s="2" t="n"/>
      <c r="BK2757" s="2" t="n"/>
      <c r="BL2757" s="2" t="n"/>
      <c r="BM2757" s="2" t="n"/>
      <c r="BN2757" s="2" t="n"/>
      <c r="BO2757" s="2" t="n"/>
      <c r="BP2757" s="143" t="n"/>
      <c r="BV2757" s="144" t="n"/>
      <c r="BW2757" s="143" t="n"/>
      <c r="CG2757" s="144" t="n"/>
      <c r="DU2757" s="144" t="n"/>
      <c r="DV2757" s="2" t="n"/>
      <c r="DW2757" s="2" t="n"/>
      <c r="DX2757" s="2" t="n"/>
      <c r="DY2757" s="2" t="n"/>
      <c r="DZ2757" s="2" t="n"/>
      <c r="EA2757" s="2" t="n"/>
      <c r="EB2757" s="2" t="n"/>
      <c r="EC2757" s="2" t="n"/>
    </row>
    <row r="2758" ht="6.75" customHeight="1" s="118">
      <c r="A2758" s="2" t="n"/>
      <c r="B2758" s="2" t="n"/>
      <c r="C2758" s="2" t="n"/>
      <c r="D2758" s="2" t="n"/>
      <c r="E2758" s="166" t="inlineStr">
        <is>
          <t>現住所</t>
        </is>
      </c>
      <c r="F2758" s="167" t="n"/>
      <c r="G2758" s="167" t="n"/>
      <c r="H2758" s="167" t="n"/>
      <c r="I2758" s="167" t="n"/>
      <c r="J2758" s="167" t="n"/>
      <c r="K2758" s="168" t="n"/>
      <c r="L2758" s="107" t="inlineStr">
        <is>
          <t>〒</t>
        </is>
      </c>
      <c r="M2758" s="167" t="n"/>
      <c r="N2758" s="167" t="n"/>
      <c r="O2758" s="167" t="n"/>
      <c r="P2758" s="169">
        <f>計算!$H$33</f>
        <v/>
      </c>
      <c r="Q2758" s="167" t="n"/>
      <c r="R2758" s="167" t="n"/>
      <c r="S2758" s="167" t="n"/>
      <c r="T2758" s="167" t="n"/>
      <c r="U2758" s="167" t="n"/>
      <c r="V2758" s="167" t="n"/>
      <c r="W2758" s="167" t="n"/>
      <c r="X2758" s="167" t="n"/>
      <c r="Y2758" s="167" t="n"/>
      <c r="Z2758" s="167" t="n"/>
      <c r="AA2758" s="167" t="n"/>
      <c r="AB2758" s="167" t="n"/>
      <c r="AC2758" s="167" t="n"/>
      <c r="AD2758" s="167" t="n"/>
      <c r="AE2758" s="167" t="n"/>
      <c r="AF2758" s="167" t="n"/>
      <c r="AG2758" s="167" t="n"/>
      <c r="AH2758" s="167" t="n"/>
      <c r="AI2758" s="167" t="n"/>
      <c r="AJ2758" s="167"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43" t="n"/>
      <c r="BV2758" s="144" t="n"/>
      <c r="BW2758" s="143" t="n"/>
      <c r="CG2758" s="144" t="n"/>
      <c r="DU2758" s="144" t="n"/>
      <c r="DV2758" s="2" t="n"/>
      <c r="DW2758" s="2" t="n"/>
      <c r="DX2758" s="2" t="n"/>
      <c r="DY2758" s="2" t="n"/>
      <c r="DZ2758" s="2" t="n"/>
      <c r="EA2758" s="2" t="n"/>
      <c r="EB2758" s="2" t="n"/>
      <c r="EC2758" s="2" t="n"/>
    </row>
    <row r="2759" ht="4.5" customHeight="1" s="118">
      <c r="A2759" s="2" t="n"/>
      <c r="B2759" s="2" t="n"/>
      <c r="C2759" s="2" t="n"/>
      <c r="D2759" s="2" t="n"/>
      <c r="E2759" s="143" t="n"/>
      <c r="K2759" s="144" t="n"/>
      <c r="L2759" s="143"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47" t="n"/>
      <c r="BQ2759" s="148" t="n"/>
      <c r="BR2759" s="148" t="n"/>
      <c r="BS2759" s="148" t="n"/>
      <c r="BT2759" s="148" t="n"/>
      <c r="BU2759" s="148" t="n"/>
      <c r="BV2759" s="149" t="n"/>
      <c r="BW2759" s="147" t="n"/>
      <c r="BX2759" s="148" t="n"/>
      <c r="BY2759" s="148" t="n"/>
      <c r="BZ2759" s="148" t="n"/>
      <c r="CA2759" s="148" t="n"/>
      <c r="CB2759" s="148" t="n"/>
      <c r="CC2759" s="148" t="n"/>
      <c r="CD2759" s="148" t="n"/>
      <c r="CE2759" s="148" t="n"/>
      <c r="CF2759" s="148" t="n"/>
      <c r="CG2759" s="149" t="n"/>
      <c r="DU2759" s="144" t="n"/>
      <c r="DV2759" s="2" t="n"/>
      <c r="DW2759" s="2" t="n"/>
      <c r="DX2759" s="2" t="n"/>
      <c r="DY2759" s="2" t="n"/>
      <c r="DZ2759" s="2" t="n"/>
      <c r="EA2759" s="2" t="n"/>
      <c r="EB2759" s="2" t="n"/>
      <c r="EC2759" s="2" t="n"/>
    </row>
    <row r="2760" ht="6.75" customHeight="1" s="118">
      <c r="A2760" s="2" t="n"/>
      <c r="B2760" s="2" t="n"/>
      <c r="C2760" s="2" t="n"/>
      <c r="D2760" s="2" t="n"/>
      <c r="E2760" s="143" t="n"/>
      <c r="K2760" s="144" t="n"/>
      <c r="L2760" s="143"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0" t="inlineStr">
        <is>
          <t>校内外の諸活動</t>
        </is>
      </c>
      <c r="BQ2760" s="140" t="n"/>
      <c r="BR2760" s="140" t="n"/>
      <c r="BS2760" s="140" t="n"/>
      <c r="BT2760" s="140" t="n"/>
      <c r="BU2760" s="140" t="n"/>
      <c r="BV2760" s="141" t="n"/>
      <c r="BW2760" s="171">
        <f>計算!$AQ$33</f>
        <v/>
      </c>
      <c r="BX2760" s="140" t="n"/>
      <c r="BY2760" s="140" t="n"/>
      <c r="BZ2760" s="140" t="n"/>
      <c r="CA2760" s="140" t="n"/>
      <c r="CB2760" s="140" t="n"/>
      <c r="CC2760" s="140" t="n"/>
      <c r="CD2760" s="140" t="n"/>
      <c r="CE2760" s="140" t="n"/>
      <c r="CF2760" s="140" t="n"/>
      <c r="CG2760" s="140" t="n"/>
      <c r="CH2760" s="140" t="n"/>
      <c r="CI2760" s="140" t="n"/>
      <c r="CJ2760" s="140" t="n"/>
      <c r="CK2760" s="140" t="n"/>
      <c r="CL2760" s="140" t="n"/>
      <c r="CM2760" s="140" t="n"/>
      <c r="CN2760" s="140" t="n"/>
      <c r="CO2760" s="140" t="n"/>
      <c r="CP2760" s="140" t="n"/>
      <c r="CQ2760" s="140" t="n"/>
      <c r="CR2760" s="140" t="n"/>
      <c r="CS2760" s="140" t="n"/>
      <c r="CT2760" s="140" t="n"/>
      <c r="CU2760" s="140" t="n"/>
      <c r="CV2760" s="140" t="n"/>
      <c r="CW2760" s="140" t="n"/>
      <c r="CX2760" s="140" t="n"/>
      <c r="CY2760" s="140" t="n"/>
      <c r="CZ2760" s="140" t="n"/>
      <c r="DA2760" s="140" t="n"/>
      <c r="DB2760" s="140" t="n"/>
      <c r="DC2760" s="140" t="n"/>
      <c r="DD2760" s="140" t="n"/>
      <c r="DE2760" s="140" t="n"/>
      <c r="DF2760" s="140" t="n"/>
      <c r="DG2760" s="140" t="n"/>
      <c r="DH2760" s="140" t="n"/>
      <c r="DI2760" s="140" t="n"/>
      <c r="DJ2760" s="140" t="n"/>
      <c r="DK2760" s="140" t="n"/>
      <c r="DL2760" s="140" t="n"/>
      <c r="DM2760" s="140" t="n"/>
      <c r="DN2760" s="140" t="n"/>
      <c r="DO2760" s="140" t="n"/>
      <c r="DP2760" s="140" t="n"/>
      <c r="DQ2760" s="140" t="n"/>
      <c r="DR2760" s="140" t="n"/>
      <c r="DS2760" s="140" t="n"/>
      <c r="DT2760" s="140" t="n"/>
      <c r="DU2760" s="141" t="n"/>
      <c r="DV2760" s="7" t="n"/>
      <c r="DW2760" s="2" t="n"/>
      <c r="DX2760" s="2" t="n"/>
      <c r="DY2760" s="2" t="n"/>
      <c r="DZ2760" s="2" t="n"/>
      <c r="EA2760" s="2" t="n"/>
      <c r="EB2760" s="2" t="n"/>
      <c r="EC2760" s="2" t="n"/>
    </row>
    <row r="2761" ht="6.75" customHeight="1" s="118">
      <c r="A2761" s="2" t="n"/>
      <c r="B2761" s="2" t="n"/>
      <c r="C2761" s="2" t="n"/>
      <c r="D2761" s="2" t="n"/>
      <c r="E2761" s="143" t="n"/>
      <c r="K2761" s="144" t="n"/>
      <c r="L2761" s="172">
        <f>計算!$I$33</f>
        <v/>
      </c>
      <c r="BI2761" s="144" t="n"/>
      <c r="BJ2761" s="2" t="n"/>
      <c r="BK2761" s="2" t="n"/>
      <c r="BL2761" s="2" t="n"/>
      <c r="BM2761" s="2" t="n"/>
      <c r="BN2761" s="2" t="n"/>
      <c r="BO2761" s="2" t="n"/>
      <c r="BP2761" s="143" t="n"/>
      <c r="BV2761" s="144" t="n"/>
      <c r="DU2761" s="144" t="n"/>
      <c r="DV2761" s="7" t="n"/>
      <c r="DW2761" s="2" t="n"/>
      <c r="DX2761" s="2" t="n"/>
      <c r="DY2761" s="2" t="n"/>
      <c r="DZ2761" s="2" t="n"/>
      <c r="EA2761" s="2" t="n"/>
      <c r="EB2761" s="2" t="n"/>
      <c r="EC2761" s="2" t="n"/>
    </row>
    <row r="2762" ht="6.75" customHeight="1" s="118">
      <c r="A2762" s="2" t="n"/>
      <c r="B2762" s="2" t="n"/>
      <c r="C2762" s="2" t="n"/>
      <c r="D2762" s="2" t="n"/>
      <c r="E2762" s="143" t="n"/>
      <c r="K2762" s="144" t="n"/>
      <c r="L2762" s="143" t="n"/>
      <c r="BI2762" s="144" t="n"/>
      <c r="BJ2762" s="2" t="n"/>
      <c r="BK2762" s="2" t="n"/>
      <c r="BL2762" s="2" t="n"/>
      <c r="BM2762" s="2" t="n"/>
      <c r="BN2762" s="2" t="n"/>
      <c r="BO2762" s="2" t="n"/>
      <c r="BP2762" s="143" t="n"/>
      <c r="BV2762" s="144" t="n"/>
      <c r="DU2762" s="144" t="n"/>
      <c r="DV2762" s="7" t="n"/>
      <c r="DW2762" s="2" t="n"/>
      <c r="DX2762" s="2" t="n"/>
      <c r="DY2762" s="2" t="n"/>
      <c r="DZ2762" s="2" t="n"/>
      <c r="EA2762" s="2" t="n"/>
      <c r="EB2762" s="2" t="n"/>
      <c r="EC2762" s="2" t="n"/>
    </row>
    <row r="2763" ht="6.75" customHeight="1" s="118">
      <c r="A2763" s="2" t="n"/>
      <c r="B2763" s="2" t="n"/>
      <c r="C2763" s="2" t="n"/>
      <c r="D2763" s="2" t="n"/>
      <c r="E2763" s="147" t="n"/>
      <c r="F2763" s="148" t="n"/>
      <c r="G2763" s="148" t="n"/>
      <c r="H2763" s="148" t="n"/>
      <c r="I2763" s="148" t="n"/>
      <c r="J2763" s="148" t="n"/>
      <c r="K2763" s="149" t="n"/>
      <c r="L2763" s="147" t="n"/>
      <c r="M2763" s="148" t="n"/>
      <c r="N2763" s="148" t="n"/>
      <c r="O2763" s="148" t="n"/>
      <c r="P2763" s="148" t="n"/>
      <c r="Q2763" s="148" t="n"/>
      <c r="R2763" s="148" t="n"/>
      <c r="S2763" s="148" t="n"/>
      <c r="T2763" s="148" t="n"/>
      <c r="U2763" s="148" t="n"/>
      <c r="V2763" s="148" t="n"/>
      <c r="W2763" s="148" t="n"/>
      <c r="X2763" s="148" t="n"/>
      <c r="Y2763" s="148" t="n"/>
      <c r="Z2763" s="148" t="n"/>
      <c r="AA2763" s="148" t="n"/>
      <c r="AB2763" s="148" t="n"/>
      <c r="AC2763" s="148" t="n"/>
      <c r="AD2763" s="148" t="n"/>
      <c r="AE2763" s="148" t="n"/>
      <c r="AF2763" s="148" t="n"/>
      <c r="AG2763" s="148" t="n"/>
      <c r="AH2763" s="148" t="n"/>
      <c r="AI2763" s="148" t="n"/>
      <c r="AJ2763" s="148" t="n"/>
      <c r="AK2763" s="148" t="n"/>
      <c r="AL2763" s="148" t="n"/>
      <c r="AM2763" s="148" t="n"/>
      <c r="AN2763" s="148" t="n"/>
      <c r="AO2763" s="148" t="n"/>
      <c r="AP2763" s="148" t="n"/>
      <c r="AQ2763" s="148" t="n"/>
      <c r="AR2763" s="148" t="n"/>
      <c r="AS2763" s="148" t="n"/>
      <c r="AT2763" s="148" t="n"/>
      <c r="AU2763" s="148" t="n"/>
      <c r="AV2763" s="148" t="n"/>
      <c r="AW2763" s="148" t="n"/>
      <c r="AX2763" s="148" t="n"/>
      <c r="AY2763" s="148" t="n"/>
      <c r="AZ2763" s="148" t="n"/>
      <c r="BA2763" s="148" t="n"/>
      <c r="BB2763" s="148" t="n"/>
      <c r="BC2763" s="148" t="n"/>
      <c r="BD2763" s="148" t="n"/>
      <c r="BE2763" s="148" t="n"/>
      <c r="BF2763" s="148" t="n"/>
      <c r="BG2763" s="148" t="n"/>
      <c r="BH2763" s="148" t="n"/>
      <c r="BI2763" s="149" t="n"/>
      <c r="BJ2763" s="2" t="n"/>
      <c r="BK2763" s="2" t="n"/>
      <c r="BL2763" s="2" t="n"/>
      <c r="BM2763" s="2" t="n"/>
      <c r="BN2763" s="2" t="n"/>
      <c r="BO2763" s="2" t="n"/>
      <c r="BP2763" s="143" t="n"/>
      <c r="BV2763" s="144" t="n"/>
      <c r="DU2763" s="144" t="n"/>
      <c r="DV2763" s="7" t="n"/>
      <c r="DW2763" s="2" t="n"/>
      <c r="DX2763" s="2" t="n"/>
      <c r="DY2763" s="2" t="n"/>
      <c r="DZ2763" s="2" t="n"/>
      <c r="EA2763" s="2" t="n"/>
      <c r="EB2763" s="2" t="n"/>
      <c r="EC2763" s="2" t="n"/>
    </row>
    <row r="2764" ht="6.75" customHeight="1" s="118">
      <c r="A2764" s="2" t="n"/>
      <c r="B2764" s="2" t="n"/>
      <c r="C2764" s="2" t="n"/>
      <c r="D2764" s="2" t="n"/>
      <c r="E2764" s="161" t="inlineStr">
        <is>
          <t>ふ り が な</t>
        </is>
      </c>
      <c r="F2764" s="140" t="n"/>
      <c r="G2764" s="140" t="n"/>
      <c r="H2764" s="140" t="n"/>
      <c r="I2764" s="140" t="n"/>
      <c r="J2764" s="140" t="n"/>
      <c r="K2764" s="141" t="n"/>
      <c r="L2764" s="162">
        <f>計算!$M$33</f>
        <v/>
      </c>
      <c r="M2764" s="140" t="n"/>
      <c r="N2764" s="140" t="n"/>
      <c r="O2764" s="140" t="n"/>
      <c r="P2764" s="140" t="n"/>
      <c r="Q2764" s="140" t="n"/>
      <c r="R2764" s="140" t="n"/>
      <c r="S2764" s="140" t="n"/>
      <c r="T2764" s="140" t="n"/>
      <c r="U2764" s="140" t="n"/>
      <c r="V2764" s="140" t="n"/>
      <c r="W2764" s="140" t="n"/>
      <c r="X2764" s="140" t="n"/>
      <c r="Y2764" s="140" t="n"/>
      <c r="Z2764" s="140" t="n"/>
      <c r="AA2764" s="140" t="n"/>
      <c r="AB2764" s="140" t="n"/>
      <c r="AC2764" s="140" t="n"/>
      <c r="AD2764" s="140" t="n"/>
      <c r="AE2764" s="140" t="n"/>
      <c r="AF2764" s="140" t="n"/>
      <c r="AG2764" s="140" t="n"/>
      <c r="AH2764" s="140" t="n"/>
      <c r="AI2764" s="140" t="n"/>
      <c r="AJ2764" s="140" t="n"/>
      <c r="AK2764" s="140" t="n"/>
      <c r="AL2764" s="140" t="n"/>
      <c r="AM2764" s="140" t="n"/>
      <c r="AN2764" s="140" t="n"/>
      <c r="AO2764" s="140" t="n"/>
      <c r="AP2764" s="140" t="n"/>
      <c r="AQ2764" s="140" t="n"/>
      <c r="AR2764" s="140" t="n"/>
      <c r="AS2764" s="140" t="n"/>
      <c r="AT2764" s="140" t="n"/>
      <c r="AU2764" s="140" t="n"/>
      <c r="AV2764" s="140" t="n"/>
      <c r="AW2764" s="140" t="n"/>
      <c r="AX2764" s="140" t="n"/>
      <c r="AY2764" s="140" t="n"/>
      <c r="AZ2764" s="140" t="n"/>
      <c r="BA2764" s="140" t="n"/>
      <c r="BB2764" s="140" t="n"/>
      <c r="BC2764" s="140" t="n"/>
      <c r="BD2764" s="140" t="n"/>
      <c r="BE2764" s="140" t="n"/>
      <c r="BF2764" s="140" t="n"/>
      <c r="BG2764" s="140" t="n"/>
      <c r="BH2764" s="140" t="n"/>
      <c r="BI2764" s="141" t="n"/>
      <c r="BJ2764" s="2" t="n"/>
      <c r="BK2764" s="2" t="n"/>
      <c r="BL2764" s="2" t="n"/>
      <c r="BM2764" s="2" t="n"/>
      <c r="BN2764" s="2" t="n"/>
      <c r="BO2764" s="2" t="n"/>
      <c r="BP2764" s="143" t="n"/>
      <c r="BV2764" s="144" t="n"/>
      <c r="DU2764" s="144" t="n"/>
      <c r="DV2764" s="7" t="n"/>
      <c r="DW2764" s="2" t="n"/>
      <c r="DX2764" s="2" t="n"/>
      <c r="DY2764" s="2" t="n"/>
      <c r="DZ2764" s="2" t="n"/>
      <c r="EA2764" s="2" t="n"/>
      <c r="EB2764" s="2" t="n"/>
      <c r="EC2764" s="2" t="n"/>
    </row>
    <row r="2765" ht="6.75" customHeight="1" s="118">
      <c r="A2765" s="2" t="n"/>
      <c r="B2765" s="2" t="n"/>
      <c r="C2765" s="2" t="n"/>
      <c r="D2765" s="2" t="n"/>
      <c r="E2765" s="143" t="n"/>
      <c r="K2765" s="144" t="n"/>
      <c r="BI2765" s="144" t="n"/>
      <c r="BJ2765" s="2" t="n"/>
      <c r="BK2765" s="2" t="n"/>
      <c r="BL2765" s="2" t="n"/>
      <c r="BM2765" s="2" t="n"/>
      <c r="BN2765" s="2" t="n"/>
      <c r="BO2765" s="2" t="n"/>
      <c r="BP2765" s="143" t="n"/>
      <c r="BV2765" s="144" t="n"/>
      <c r="DU2765" s="144" t="n"/>
      <c r="DV2765" s="7" t="n"/>
      <c r="DW2765" s="2" t="n"/>
      <c r="DX2765" s="2" t="n"/>
      <c r="DY2765" s="2" t="n"/>
      <c r="DZ2765" s="2" t="n"/>
      <c r="EA2765" s="2" t="n"/>
      <c r="EB2765" s="2" t="n"/>
      <c r="EC2765" s="2" t="n"/>
    </row>
    <row r="2766" ht="6.75" customHeight="1" s="118">
      <c r="A2766" s="2" t="n"/>
      <c r="B2766" s="2" t="n"/>
      <c r="C2766" s="2" t="n"/>
      <c r="D2766" s="2" t="n"/>
      <c r="E2766" s="163" t="n"/>
      <c r="F2766" s="164" t="n"/>
      <c r="G2766" s="164" t="n"/>
      <c r="H2766" s="164" t="n"/>
      <c r="I2766" s="164" t="n"/>
      <c r="J2766" s="164" t="n"/>
      <c r="K2766" s="165" t="n"/>
      <c r="L2766" s="164" t="n"/>
      <c r="M2766" s="164" t="n"/>
      <c r="N2766" s="164" t="n"/>
      <c r="O2766" s="164" t="n"/>
      <c r="P2766" s="164" t="n"/>
      <c r="Q2766" s="164" t="n"/>
      <c r="R2766" s="164" t="n"/>
      <c r="S2766" s="164" t="n"/>
      <c r="T2766" s="164" t="n"/>
      <c r="U2766" s="164" t="n"/>
      <c r="V2766" s="164" t="n"/>
      <c r="W2766" s="164" t="n"/>
      <c r="X2766" s="164" t="n"/>
      <c r="Y2766" s="164" t="n"/>
      <c r="Z2766" s="164" t="n"/>
      <c r="AA2766" s="164" t="n"/>
      <c r="AB2766" s="164" t="n"/>
      <c r="AC2766" s="164" t="n"/>
      <c r="AD2766" s="164" t="n"/>
      <c r="AE2766" s="164" t="n"/>
      <c r="AF2766" s="164" t="n"/>
      <c r="AG2766" s="164" t="n"/>
      <c r="AH2766" s="164" t="n"/>
      <c r="AI2766" s="164" t="n"/>
      <c r="AJ2766" s="164" t="n"/>
      <c r="AK2766" s="164" t="n"/>
      <c r="AL2766" s="164" t="n"/>
      <c r="AM2766" s="164" t="n"/>
      <c r="AN2766" s="164" t="n"/>
      <c r="AO2766" s="164" t="n"/>
      <c r="AP2766" s="164" t="n"/>
      <c r="AQ2766" s="164" t="n"/>
      <c r="AR2766" s="164" t="n"/>
      <c r="AS2766" s="164" t="n"/>
      <c r="AT2766" s="164" t="n"/>
      <c r="AU2766" s="164" t="n"/>
      <c r="AV2766" s="164" t="n"/>
      <c r="AW2766" s="164" t="n"/>
      <c r="AX2766" s="164" t="n"/>
      <c r="AY2766" s="164" t="n"/>
      <c r="AZ2766" s="164" t="n"/>
      <c r="BA2766" s="164" t="n"/>
      <c r="BB2766" s="164" t="n"/>
      <c r="BC2766" s="164" t="n"/>
      <c r="BD2766" s="164" t="n"/>
      <c r="BE2766" s="164" t="n"/>
      <c r="BF2766" s="164" t="n"/>
      <c r="BG2766" s="164" t="n"/>
      <c r="BH2766" s="164" t="n"/>
      <c r="BI2766" s="165" t="n"/>
      <c r="BJ2766" s="2" t="n"/>
      <c r="BK2766" s="2" t="n"/>
      <c r="BL2766" s="2" t="n"/>
      <c r="BM2766" s="2" t="n"/>
      <c r="BN2766" s="2" t="n"/>
      <c r="BO2766" s="2" t="n"/>
      <c r="BP2766" s="143" t="n"/>
      <c r="BV2766" s="144" t="n"/>
      <c r="DU2766" s="144" t="n"/>
      <c r="DV2766" s="7" t="n"/>
      <c r="DW2766" s="2" t="n"/>
      <c r="DX2766" s="2" t="n"/>
      <c r="DY2766" s="2" t="n"/>
      <c r="DZ2766" s="2" t="n"/>
      <c r="EA2766" s="2" t="n"/>
      <c r="EB2766" s="2" t="n"/>
      <c r="EC2766" s="2" t="n"/>
    </row>
    <row r="2767" ht="6.75" customHeight="1" s="118">
      <c r="A2767" s="2" t="n"/>
      <c r="B2767" s="2" t="n"/>
      <c r="C2767" s="2" t="n"/>
      <c r="D2767" s="2" t="n"/>
      <c r="E2767" s="166" t="inlineStr">
        <is>
          <t>連絡先</t>
        </is>
      </c>
      <c r="F2767" s="167" t="n"/>
      <c r="G2767" s="167" t="n"/>
      <c r="H2767" s="167" t="n"/>
      <c r="I2767" s="167" t="n"/>
      <c r="J2767" s="167" t="n"/>
      <c r="K2767" s="168" t="n"/>
      <c r="L2767" s="107" t="inlineStr">
        <is>
          <t>〒</t>
        </is>
      </c>
      <c r="M2767" s="167" t="n"/>
      <c r="N2767" s="167" t="n"/>
      <c r="O2767" s="167" t="n"/>
      <c r="P2767" s="173">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43" t="n"/>
      <c r="BV2767" s="144" t="n"/>
      <c r="DU2767" s="144" t="n"/>
      <c r="DV2767" s="7" t="n"/>
      <c r="DW2767" s="2" t="n"/>
      <c r="DX2767" s="2" t="n"/>
      <c r="DY2767" s="2" t="n"/>
      <c r="DZ2767" s="2" t="n"/>
      <c r="EA2767" s="2" t="n"/>
      <c r="EB2767" s="2" t="n"/>
      <c r="EC2767" s="2" t="n"/>
    </row>
    <row r="2768" ht="6.75" customHeight="1" s="118">
      <c r="A2768" s="2" t="n"/>
      <c r="B2768" s="2" t="n"/>
      <c r="C2768" s="2" t="n"/>
      <c r="D2768" s="2" t="n"/>
      <c r="E2768" s="143" t="n"/>
      <c r="K2768" s="144" t="n"/>
      <c r="L2768" s="143"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43" t="n"/>
      <c r="BV2768" s="144" t="n"/>
      <c r="DU2768" s="144" t="n"/>
      <c r="DV2768" s="7" t="n"/>
      <c r="DW2768" s="2" t="n"/>
      <c r="DX2768" s="2" t="n"/>
      <c r="DY2768" s="2" t="n"/>
      <c r="DZ2768" s="2" t="n"/>
      <c r="EA2768" s="2" t="n"/>
      <c r="EB2768" s="2" t="n"/>
      <c r="EC2768" s="2" t="n"/>
    </row>
    <row r="2769" ht="6.75" customHeight="1" s="118">
      <c r="A2769" s="2" t="n"/>
      <c r="B2769" s="2" t="n"/>
      <c r="C2769" s="2" t="n"/>
      <c r="D2769" s="2" t="n"/>
      <c r="E2769" s="143" t="n"/>
      <c r="K2769" s="144" t="n"/>
      <c r="L2769" s="143"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43" t="n"/>
      <c r="BV2769" s="144" t="n"/>
      <c r="DU2769" s="144" t="n"/>
      <c r="DV2769" s="7" t="n"/>
      <c r="DW2769" s="2" t="n"/>
      <c r="DX2769" s="2" t="n"/>
      <c r="DY2769" s="2" t="n"/>
      <c r="DZ2769" s="2" t="n"/>
      <c r="EA2769" s="2" t="n"/>
      <c r="EB2769" s="2" t="n"/>
      <c r="EC2769" s="2" t="n"/>
    </row>
    <row r="2770" ht="6.75" customHeight="1" s="118">
      <c r="A2770" s="2" t="n"/>
      <c r="B2770" s="2" t="n"/>
      <c r="C2770" s="2" t="n"/>
      <c r="D2770" s="2" t="n"/>
      <c r="E2770" s="143" t="n"/>
      <c r="K2770" s="144" t="n"/>
      <c r="L2770" s="174">
        <f>計算!$L$33</f>
        <v/>
      </c>
      <c r="BI2770" s="144" t="n"/>
      <c r="BJ2770" s="2" t="n"/>
      <c r="BK2770" s="2" t="n"/>
      <c r="BL2770" s="2" t="n"/>
      <c r="BM2770" s="2" t="n"/>
      <c r="BN2770" s="2" t="n"/>
      <c r="BO2770" s="2" t="n"/>
      <c r="BP2770" s="143" t="n"/>
      <c r="BV2770" s="144" t="n"/>
      <c r="DU2770" s="144" t="n"/>
      <c r="DV2770" s="7" t="n"/>
      <c r="DW2770" s="2" t="n"/>
      <c r="DX2770" s="2" t="n"/>
      <c r="DY2770" s="2" t="n"/>
      <c r="DZ2770" s="2" t="n"/>
      <c r="EA2770" s="2" t="n"/>
      <c r="EB2770" s="2" t="n"/>
      <c r="EC2770" s="2" t="n"/>
    </row>
    <row r="2771" ht="6.75" customHeight="1" s="118">
      <c r="A2771" s="2" t="n"/>
      <c r="B2771" s="2" t="n"/>
      <c r="C2771" s="2" t="n"/>
      <c r="D2771" s="2" t="n"/>
      <c r="E2771" s="147" t="n"/>
      <c r="F2771" s="148" t="n"/>
      <c r="G2771" s="148" t="n"/>
      <c r="H2771" s="148" t="n"/>
      <c r="I2771" s="148" t="n"/>
      <c r="J2771" s="148" t="n"/>
      <c r="K2771" s="149" t="n"/>
      <c r="L2771" s="148" t="n"/>
      <c r="M2771" s="148" t="n"/>
      <c r="N2771" s="148" t="n"/>
      <c r="O2771" s="148" t="n"/>
      <c r="P2771" s="148" t="n"/>
      <c r="Q2771" s="148" t="n"/>
      <c r="R2771" s="148" t="n"/>
      <c r="S2771" s="148" t="n"/>
      <c r="T2771" s="148" t="n"/>
      <c r="U2771" s="148" t="n"/>
      <c r="V2771" s="148" t="n"/>
      <c r="W2771" s="148" t="n"/>
      <c r="X2771" s="148" t="n"/>
      <c r="Y2771" s="148" t="n"/>
      <c r="Z2771" s="148" t="n"/>
      <c r="AA2771" s="148" t="n"/>
      <c r="AB2771" s="148" t="n"/>
      <c r="AC2771" s="148" t="n"/>
      <c r="AD2771" s="148" t="n"/>
      <c r="AE2771" s="148" t="n"/>
      <c r="AF2771" s="148" t="n"/>
      <c r="AG2771" s="148" t="n"/>
      <c r="AH2771" s="148" t="n"/>
      <c r="AI2771" s="148" t="n"/>
      <c r="AJ2771" s="148" t="n"/>
      <c r="AK2771" s="148" t="n"/>
      <c r="AL2771" s="148" t="n"/>
      <c r="AM2771" s="148" t="n"/>
      <c r="AN2771" s="148" t="n"/>
      <c r="AO2771" s="148" t="n"/>
      <c r="AP2771" s="148" t="n"/>
      <c r="AQ2771" s="148" t="n"/>
      <c r="AR2771" s="148" t="n"/>
      <c r="AS2771" s="148" t="n"/>
      <c r="AT2771" s="148" t="n"/>
      <c r="AU2771" s="148" t="n"/>
      <c r="AV2771" s="148" t="n"/>
      <c r="AW2771" s="148" t="n"/>
      <c r="AX2771" s="148" t="n"/>
      <c r="AY2771" s="148" t="n"/>
      <c r="AZ2771" s="148" t="n"/>
      <c r="BA2771" s="148" t="n"/>
      <c r="BB2771" s="148" t="n"/>
      <c r="BC2771" s="148" t="n"/>
      <c r="BD2771" s="148" t="n"/>
      <c r="BE2771" s="148" t="n"/>
      <c r="BF2771" s="148" t="n"/>
      <c r="BG2771" s="148" t="n"/>
      <c r="BH2771" s="148" t="n"/>
      <c r="BI2771" s="149" t="n"/>
      <c r="BJ2771" s="2" t="n"/>
      <c r="BK2771" s="2" t="n"/>
      <c r="BL2771" s="2" t="n"/>
      <c r="BM2771" s="2" t="n"/>
      <c r="BN2771" s="2" t="n"/>
      <c r="BO2771" s="2" t="n"/>
      <c r="BP2771" s="143" t="n"/>
      <c r="BV2771" s="144" t="n"/>
      <c r="DU2771" s="144"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43" t="n"/>
      <c r="BV2772" s="144" t="n"/>
      <c r="DU2772" s="144"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43" t="n"/>
      <c r="BV2773" s="144" t="n"/>
      <c r="DU2773" s="144"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43" t="n"/>
      <c r="BV2774" s="144" t="n"/>
      <c r="DU2774" s="144"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43" t="n"/>
      <c r="BV2775" s="144" t="n"/>
      <c r="DU2775" s="144"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43" t="n"/>
      <c r="BV2776" s="144" t="n"/>
      <c r="DU2776" s="144"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75" t="n"/>
      <c r="BQ2777" s="140" t="n"/>
      <c r="BR2777" s="176" t="n"/>
      <c r="BS2777" s="140" t="n"/>
      <c r="BT2777" s="140" t="n"/>
      <c r="BU2777" s="28" t="n"/>
      <c r="BV2777" s="29" t="n"/>
      <c r="BW2777" s="177">
        <f>計算!$AR$33</f>
        <v/>
      </c>
      <c r="BX2777" s="140" t="n"/>
      <c r="BY2777" s="140" t="n"/>
      <c r="BZ2777" s="140" t="n"/>
      <c r="CA2777" s="140" t="n"/>
      <c r="CB2777" s="140" t="n"/>
      <c r="CC2777" s="140" t="n"/>
      <c r="CD2777" s="140" t="n"/>
      <c r="CE2777" s="140" t="n"/>
      <c r="CF2777" s="140" t="n"/>
      <c r="CG2777" s="140" t="n"/>
      <c r="CH2777" s="140" t="n"/>
      <c r="CI2777" s="140" t="n"/>
      <c r="CJ2777" s="140" t="n"/>
      <c r="CK2777" s="140" t="n"/>
      <c r="CL2777" s="140" t="n"/>
      <c r="CM2777" s="140" t="n"/>
      <c r="CN2777" s="140" t="n"/>
      <c r="CO2777" s="140" t="n"/>
      <c r="CP2777" s="140" t="n"/>
      <c r="CQ2777" s="140" t="n"/>
      <c r="CR2777" s="140" t="n"/>
      <c r="CS2777" s="140" t="n"/>
      <c r="CT2777" s="140" t="n"/>
      <c r="CU2777" s="140" t="n"/>
      <c r="CV2777" s="140" t="n"/>
      <c r="CW2777" s="140" t="n"/>
      <c r="CX2777" s="140" t="n"/>
      <c r="CY2777" s="140" t="n"/>
      <c r="CZ2777" s="140" t="n"/>
      <c r="DA2777" s="140" t="n"/>
      <c r="DB2777" s="140" t="n"/>
      <c r="DC2777" s="140" t="n"/>
      <c r="DD2777" s="140" t="n"/>
      <c r="DE2777" s="140" t="n"/>
      <c r="DF2777" s="140" t="n"/>
      <c r="DG2777" s="140" t="n"/>
      <c r="DH2777" s="140" t="n"/>
      <c r="DI2777" s="140" t="n"/>
      <c r="DJ2777" s="140" t="n"/>
      <c r="DK2777" s="140" t="n"/>
      <c r="DL2777" s="140" t="n"/>
      <c r="DM2777" s="140" t="n"/>
      <c r="DN2777" s="140" t="n"/>
      <c r="DO2777" s="140" t="n"/>
      <c r="DP2777" s="140" t="n"/>
      <c r="DQ2777" s="140" t="n"/>
      <c r="DR2777" s="140" t="n"/>
      <c r="DS2777" s="140" t="n"/>
      <c r="DT2777" s="140" t="n"/>
      <c r="DU2777" s="141"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43" t="n"/>
      <c r="BU2778" s="31" t="n"/>
      <c r="BV2778" s="32" t="n"/>
      <c r="DU2778" s="144"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43" t="n"/>
      <c r="BU2779" s="72" t="n"/>
      <c r="BV2779" s="144" t="n"/>
      <c r="DU2779" s="144"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43" t="n"/>
      <c r="BV2780" s="144" t="n"/>
      <c r="DU2780" s="144"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43" t="n"/>
      <c r="BV2781" s="144" t="n"/>
      <c r="DU2781" s="144"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43" t="n"/>
      <c r="BV2782" s="144" t="n"/>
      <c r="DU2782" s="144" t="n"/>
      <c r="DV2782" s="7" t="n"/>
      <c r="DW2782" s="2" t="n"/>
      <c r="DX2782" s="2" t="n"/>
      <c r="DY2782" s="2" t="n"/>
      <c r="DZ2782" s="2" t="n"/>
      <c r="EA2782" s="2" t="n"/>
      <c r="EB2782" s="2" t="n"/>
      <c r="EC2782" s="2" t="n"/>
    </row>
    <row r="2783" ht="6.75" customHeight="1" s="118">
      <c r="A2783" s="2" t="n"/>
      <c r="B2783" s="2" t="n"/>
      <c r="C2783" s="2" t="n"/>
      <c r="D2783" s="2" t="n"/>
      <c r="E2783" s="178" t="inlineStr">
        <is>
          <t>在籍校</t>
        </is>
      </c>
      <c r="F2783" s="140" t="n"/>
      <c r="G2783" s="140" t="n"/>
      <c r="H2783" s="140" t="n"/>
      <c r="I2783" s="140" t="n"/>
      <c r="J2783" s="140" t="n"/>
      <c r="K2783" s="141"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0" t="n"/>
      <c r="AY2783" s="140" t="n"/>
      <c r="AZ2783" s="140" t="n"/>
      <c r="BA2783" s="140" t="n"/>
      <c r="BB2783" s="140" t="n"/>
      <c r="BC2783" s="140" t="n"/>
      <c r="BD2783" s="140" t="n"/>
      <c r="BE2783" s="140" t="n"/>
      <c r="BF2783" s="140" t="n"/>
      <c r="BG2783" s="140" t="n"/>
      <c r="BH2783" s="140" t="n"/>
      <c r="BI2783" s="141" t="n"/>
      <c r="BJ2783" s="2" t="n"/>
      <c r="BK2783" s="2" t="n"/>
      <c r="BL2783" s="2" t="n"/>
      <c r="BM2783" s="2" t="n"/>
      <c r="BN2783" s="2" t="n"/>
      <c r="BO2783" s="2" t="n"/>
      <c r="BP2783" s="143" t="n"/>
      <c r="BV2783" s="144" t="n"/>
      <c r="DU2783" s="144" t="n"/>
      <c r="DV2783" s="2" t="n"/>
      <c r="DW2783" s="2" t="n"/>
      <c r="DX2783" s="2" t="n"/>
      <c r="DY2783" s="2" t="n"/>
      <c r="DZ2783" s="2" t="n"/>
      <c r="EA2783" s="2" t="n"/>
      <c r="EB2783" s="2" t="n"/>
      <c r="EC2783" s="2" t="n"/>
    </row>
    <row r="2784" ht="6.75" customHeight="1" s="118">
      <c r="A2784" s="2" t="n"/>
      <c r="B2784" s="2" t="n"/>
      <c r="C2784" s="2" t="n"/>
      <c r="D2784" s="2" t="n"/>
      <c r="E2784" s="143" t="n"/>
      <c r="K2784" s="144" t="n"/>
      <c r="L2784" s="36" t="n"/>
      <c r="M2784" s="19" t="n"/>
      <c r="N2784" s="19" t="n"/>
      <c r="O2784" s="19" t="n"/>
      <c r="P2784" s="19" t="n"/>
      <c r="Q2784" s="19" t="n"/>
      <c r="R2784" s="19" t="n"/>
      <c r="S2784" s="19" t="n"/>
      <c r="T2784" s="19" t="n"/>
      <c r="U2784" s="19" t="n"/>
      <c r="V2784" s="19" t="n"/>
      <c r="W2784" s="19" t="n"/>
      <c r="X2784" s="37" t="n"/>
      <c r="Y2784" s="179">
        <f>計算!$N$33</f>
        <v/>
      </c>
      <c r="BI2784" s="144" t="n"/>
      <c r="BJ2784" s="2" t="n"/>
      <c r="BK2784" s="2" t="n"/>
      <c r="BL2784" s="2" t="n"/>
      <c r="BM2784" s="2" t="n"/>
      <c r="BN2784" s="2" t="n"/>
      <c r="BO2784" s="2" t="n"/>
      <c r="BP2784" s="143" t="n"/>
      <c r="BV2784" s="144" t="n"/>
      <c r="DU2784" s="144" t="n"/>
      <c r="DV2784" s="2" t="n"/>
      <c r="DW2784" s="2" t="n"/>
      <c r="DX2784" s="2" t="n"/>
      <c r="DY2784" s="2" t="n"/>
      <c r="DZ2784" s="2" t="n"/>
      <c r="EA2784" s="2" t="n"/>
      <c r="EB2784" s="2" t="n"/>
      <c r="EC2784" s="2" t="n"/>
    </row>
    <row r="2785" ht="6.75" customHeight="1" s="118">
      <c r="A2785" s="2" t="n"/>
      <c r="B2785" s="2" t="n"/>
      <c r="C2785" s="2" t="n"/>
      <c r="D2785" s="2" t="n"/>
      <c r="E2785" s="143" t="n"/>
      <c r="K2785" s="144" t="n"/>
      <c r="L2785" s="36" t="n"/>
      <c r="M2785" s="19" t="n"/>
      <c r="N2785" s="19" t="n"/>
      <c r="O2785" s="19" t="n"/>
      <c r="P2785" s="180">
        <f>IF(計算!$B$33="","",設定!$B$6)&amp;""</f>
        <v/>
      </c>
      <c r="S2785" s="11" t="n"/>
      <c r="T2785" s="11" t="n"/>
      <c r="U2785" s="181">
        <f>IF(計算!$B$33="","",設定!$B$7)&amp;""</f>
        <v/>
      </c>
      <c r="W2785" s="11" t="n"/>
      <c r="X2785" s="12" t="n"/>
      <c r="Y2785" s="143" t="n"/>
      <c r="BI2785" s="144" t="n"/>
      <c r="BJ2785" s="2" t="n"/>
      <c r="BK2785" s="2" t="n"/>
      <c r="BL2785" s="2" t="n"/>
      <c r="BM2785" s="2" t="n"/>
      <c r="BN2785" s="2" t="n"/>
      <c r="BO2785" s="2" t="n"/>
      <c r="BP2785" s="143" t="n"/>
      <c r="BV2785" s="144" t="n"/>
      <c r="DU2785" s="144" t="n"/>
      <c r="DV2785" s="2" t="n"/>
      <c r="DW2785" s="2" t="n"/>
      <c r="DX2785" s="2" t="n"/>
      <c r="DY2785" s="2" t="n"/>
      <c r="DZ2785" s="2" t="n"/>
      <c r="EA2785" s="2" t="n"/>
      <c r="EB2785" s="2" t="n"/>
      <c r="EC2785" s="2" t="n"/>
    </row>
    <row r="2786" ht="6.75" customHeight="1" s="118">
      <c r="A2786" s="2" t="n"/>
      <c r="B2786" s="2" t="n"/>
      <c r="C2786" s="2" t="n"/>
      <c r="D2786" s="2" t="n"/>
      <c r="E2786" s="143" t="n"/>
      <c r="K2786" s="144" t="n"/>
      <c r="L2786" s="92" t="inlineStr">
        <is>
          <t>令和</t>
        </is>
      </c>
      <c r="S2786" s="52" t="inlineStr">
        <is>
          <t>年</t>
        </is>
      </c>
      <c r="W2786" s="53" t="inlineStr">
        <is>
          <t>月</t>
        </is>
      </c>
      <c r="X2786" s="144" t="n"/>
      <c r="Y2786" s="143" t="n"/>
      <c r="BI2786" s="144" t="n"/>
      <c r="BJ2786" s="2" t="n"/>
      <c r="BK2786" s="2" t="n"/>
      <c r="BL2786" s="2" t="n"/>
      <c r="BM2786" s="2" t="n"/>
      <c r="BN2786" s="2" t="n"/>
      <c r="BO2786" s="2" t="n"/>
      <c r="BP2786" s="143" t="n"/>
      <c r="BV2786" s="144" t="n"/>
      <c r="DU2786" s="144" t="n"/>
      <c r="DV2786" s="2" t="n"/>
      <c r="DW2786" s="2" t="n"/>
      <c r="DX2786" s="2" t="n"/>
      <c r="DY2786" s="2" t="n"/>
      <c r="DZ2786" s="2" t="n"/>
      <c r="EA2786" s="2" t="n"/>
      <c r="EB2786" s="2" t="n"/>
      <c r="EC2786" s="2" t="n"/>
    </row>
    <row r="2787" ht="6.75" customHeight="1" s="118">
      <c r="A2787" s="2" t="n"/>
      <c r="B2787" s="2" t="n"/>
      <c r="C2787" s="2" t="n"/>
      <c r="D2787" s="2" t="n"/>
      <c r="E2787" s="143" t="n"/>
      <c r="K2787" s="144" t="n"/>
      <c r="L2787" s="143" t="n"/>
      <c r="X2787" s="144" t="n"/>
      <c r="Y2787" s="143" t="n"/>
      <c r="AW2787" s="75" t="inlineStr">
        <is>
          <t>卒業</t>
        </is>
      </c>
      <c r="BI2787" s="144" t="n"/>
      <c r="BJ2787" s="2" t="n"/>
      <c r="BK2787" s="2" t="n"/>
      <c r="BL2787" s="2" t="n"/>
      <c r="BM2787" s="2" t="n"/>
      <c r="BN2787" s="2" t="n"/>
      <c r="BO2787" s="2" t="n"/>
      <c r="BP2787" s="143" t="n"/>
      <c r="BV2787" s="144" t="n"/>
      <c r="DU2787" s="144" t="n"/>
      <c r="DV2787" s="2" t="n"/>
      <c r="DW2787" s="2" t="n"/>
      <c r="DX2787" s="2" t="n"/>
      <c r="DY2787" s="2" t="n"/>
      <c r="DZ2787" s="2" t="n"/>
      <c r="EA2787" s="2" t="n"/>
      <c r="EB2787" s="2" t="n"/>
      <c r="EC2787" s="2" t="n"/>
    </row>
    <row r="2788" ht="6.75" customHeight="1" s="118">
      <c r="A2788" s="2" t="n"/>
      <c r="B2788" s="2" t="n"/>
      <c r="C2788" s="2" t="n"/>
      <c r="D2788" s="2" t="n"/>
      <c r="E2788" s="143" t="n"/>
      <c r="K2788" s="144" t="n"/>
      <c r="L2788" s="36" t="n"/>
      <c r="M2788" s="19" t="n"/>
      <c r="N2788" s="19" t="n"/>
      <c r="O2788" s="19" t="n"/>
      <c r="P2788" s="19" t="n"/>
      <c r="Q2788" s="19" t="n"/>
      <c r="R2788" s="19" t="n"/>
      <c r="S2788" s="19" t="n"/>
      <c r="T2788" s="19" t="n"/>
      <c r="U2788" s="19" t="n"/>
      <c r="V2788" s="19" t="n"/>
      <c r="W2788" s="19" t="n"/>
      <c r="X2788" s="37" t="n"/>
      <c r="Y2788" s="143" t="n"/>
      <c r="BI2788" s="144" t="n"/>
      <c r="BJ2788" s="2" t="n"/>
      <c r="BK2788" s="2" t="n"/>
      <c r="BL2788" s="2" t="n"/>
      <c r="BM2788" s="2" t="n"/>
      <c r="BN2788" s="2" t="n"/>
      <c r="BO2788" s="2" t="n"/>
      <c r="BP2788" s="143" t="n"/>
      <c r="BV2788" s="144" t="n"/>
      <c r="DU2788" s="144" t="n"/>
      <c r="DV2788" s="2" t="n"/>
      <c r="DW2788" s="2" t="n"/>
      <c r="DX2788" s="2" t="n"/>
      <c r="DY2788" s="2" t="n"/>
      <c r="DZ2788" s="2" t="n"/>
      <c r="EA2788" s="2" t="n"/>
      <c r="EB2788" s="2" t="n"/>
      <c r="EC2788" s="2" t="n"/>
    </row>
    <row r="2789" ht="6.75" customHeight="1" s="118">
      <c r="A2789" s="2" t="n"/>
      <c r="B2789" s="2" t="n"/>
      <c r="C2789" s="2" t="n"/>
      <c r="D2789" s="2" t="n"/>
      <c r="E2789" s="143" t="n"/>
      <c r="K2789" s="144" t="n"/>
      <c r="L2789" s="36" t="n"/>
      <c r="M2789" s="19" t="n"/>
      <c r="N2789" s="19" t="n"/>
      <c r="O2789" s="19" t="n"/>
      <c r="P2789" s="19" t="n"/>
      <c r="Q2789" s="19" t="n"/>
      <c r="R2789" s="19" t="n"/>
      <c r="S2789" s="19" t="n"/>
      <c r="T2789" s="19" t="n"/>
      <c r="U2789" s="19" t="n"/>
      <c r="V2789" s="19" t="n"/>
      <c r="W2789" s="19" t="n"/>
      <c r="X2789" s="37" t="n"/>
      <c r="Y2789" s="143" t="n"/>
      <c r="BI2789" s="144" t="n"/>
      <c r="BJ2789" s="2" t="n"/>
      <c r="BK2789" s="2" t="n"/>
      <c r="BL2789" s="2" t="n"/>
      <c r="BM2789" s="2" t="n"/>
      <c r="BN2789" s="2" t="n"/>
      <c r="BO2789" s="2" t="n"/>
      <c r="BP2789" s="143" t="n"/>
      <c r="BV2789" s="144" t="n"/>
      <c r="DU2789" s="144" t="n"/>
      <c r="DV2789" s="2" t="n"/>
      <c r="DW2789" s="2" t="n"/>
      <c r="DX2789" s="2" t="n"/>
      <c r="DY2789" s="2" t="n"/>
      <c r="DZ2789" s="2" t="n"/>
      <c r="EA2789" s="2" t="n"/>
      <c r="EB2789" s="2" t="n"/>
      <c r="EC2789" s="2" t="n"/>
    </row>
    <row r="2790" ht="6.75" customHeight="1" s="118">
      <c r="A2790" s="2" t="n"/>
      <c r="B2790" s="2" t="n"/>
      <c r="C2790" s="2" t="n"/>
      <c r="D2790" s="2" t="n"/>
      <c r="E2790" s="147" t="n"/>
      <c r="F2790" s="148" t="n"/>
      <c r="G2790" s="148" t="n"/>
      <c r="H2790" s="148" t="n"/>
      <c r="I2790" s="148" t="n"/>
      <c r="J2790" s="148" t="n"/>
      <c r="K2790" s="149"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48" t="n"/>
      <c r="AX2790" s="148" t="n"/>
      <c r="AY2790" s="148" t="n"/>
      <c r="AZ2790" s="148" t="n"/>
      <c r="BA2790" s="148" t="n"/>
      <c r="BB2790" s="148" t="n"/>
      <c r="BC2790" s="148" t="n"/>
      <c r="BD2790" s="148" t="n"/>
      <c r="BE2790" s="148" t="n"/>
      <c r="BF2790" s="148" t="n"/>
      <c r="BG2790" s="148" t="n"/>
      <c r="BH2790" s="148" t="n"/>
      <c r="BI2790" s="149" t="n"/>
      <c r="BJ2790" s="2" t="n"/>
      <c r="BK2790" s="2" t="n"/>
      <c r="BL2790" s="2" t="n"/>
      <c r="BM2790" s="2" t="n"/>
      <c r="BN2790" s="2" t="n"/>
      <c r="BO2790" s="2" t="n"/>
      <c r="BP2790" s="143" t="n"/>
      <c r="BV2790" s="144" t="n"/>
      <c r="DU2790" s="144"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0" t="n"/>
      <c r="U2791" s="17" t="n"/>
      <c r="V2791" s="17" t="n"/>
      <c r="W2791" s="76" t="n"/>
      <c r="X2791" s="140"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43" t="n"/>
      <c r="BV2791" s="144" t="n"/>
      <c r="DU2791" s="144"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43" t="n"/>
      <c r="BV2792" s="144" t="n"/>
      <c r="DU2792" s="144"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43" t="n"/>
      <c r="BV2793" s="144" t="n"/>
      <c r="DU2793" s="144" t="n"/>
      <c r="DV2793" s="2" t="n"/>
      <c r="DW2793" s="2" t="n"/>
      <c r="DX2793" s="2" t="n"/>
      <c r="DY2793" s="2" t="n"/>
      <c r="DZ2793" s="2" t="n"/>
      <c r="EA2793" s="2" t="n"/>
      <c r="EB2793" s="2" t="n"/>
      <c r="EC2793" s="2" t="n"/>
    </row>
    <row r="2794" ht="6.75" customHeight="1" s="118">
      <c r="A2794" s="2" t="n"/>
      <c r="B2794" s="2" t="n"/>
      <c r="C2794" s="2" t="n"/>
      <c r="D2794" s="2" t="n"/>
      <c r="E2794" s="182" t="inlineStr">
        <is>
          <t>職　歴</t>
        </is>
      </c>
      <c r="K2794" s="144" t="n"/>
      <c r="L2794" s="54" t="inlineStr">
        <is>
          <t>平成</t>
        </is>
      </c>
      <c r="M2794" s="140" t="n"/>
      <c r="N2794" s="140" t="n"/>
      <c r="O2794" s="140" t="n"/>
      <c r="P2794" s="19" t="n"/>
      <c r="Q2794" s="19" t="n"/>
      <c r="R2794" s="19" t="n"/>
      <c r="S2794" s="19" t="n"/>
      <c r="T2794" s="19" t="n"/>
      <c r="U2794" s="19" t="n"/>
      <c r="V2794" s="19" t="n"/>
      <c r="W2794" s="19" t="n"/>
      <c r="X2794" s="37" t="n"/>
      <c r="Y2794" s="172">
        <f>計算!$AV$33</f>
        <v/>
      </c>
      <c r="BI2794" s="144" t="n"/>
      <c r="BJ2794" s="2" t="n"/>
      <c r="BK2794" s="2" t="n"/>
      <c r="BL2794" s="2" t="n"/>
      <c r="BM2794" s="2" t="n"/>
      <c r="BN2794" s="2" t="n"/>
      <c r="BO2794" s="2" t="n"/>
      <c r="BP2794" s="143" t="n"/>
      <c r="BV2794" s="144" t="n"/>
      <c r="DU2794" s="144" t="n"/>
      <c r="DV2794" s="2" t="n"/>
      <c r="DW2794" s="2" t="n"/>
      <c r="DX2794" s="2" t="n"/>
      <c r="DY2794" s="2" t="n"/>
      <c r="DZ2794" s="2" t="n"/>
      <c r="EA2794" s="2" t="n"/>
      <c r="EB2794" s="2" t="n"/>
      <c r="EC2794" s="2" t="n"/>
    </row>
    <row r="2795" ht="6.75" customHeight="1" s="118">
      <c r="A2795" s="2" t="n"/>
      <c r="B2795" s="2" t="n"/>
      <c r="C2795" s="2" t="n"/>
      <c r="D2795" s="2" t="n"/>
      <c r="E2795" s="143" t="n"/>
      <c r="K2795" s="144" t="n"/>
      <c r="L2795" s="143" t="n"/>
      <c r="P2795" s="19" t="n"/>
      <c r="Q2795" s="19" t="n"/>
      <c r="R2795" s="19" t="n"/>
      <c r="S2795" s="19" t="n"/>
      <c r="T2795" s="19" t="n"/>
      <c r="U2795" s="19" t="n"/>
      <c r="V2795" s="19" t="n"/>
      <c r="W2795" s="19" t="n"/>
      <c r="X2795" s="37" t="n"/>
      <c r="Y2795" s="143" t="n"/>
      <c r="BI2795" s="144" t="n"/>
      <c r="BJ2795" s="2" t="n"/>
      <c r="BK2795" s="2" t="n"/>
      <c r="BL2795" s="2" t="n"/>
      <c r="BM2795" s="2" t="n"/>
      <c r="BN2795" s="2" t="n"/>
      <c r="BO2795" s="2" t="n"/>
      <c r="BP2795" s="143" t="n"/>
      <c r="BV2795" s="144" t="n"/>
      <c r="DU2795" s="144" t="n"/>
      <c r="DV2795" s="2" t="n"/>
      <c r="DW2795" s="2" t="n"/>
      <c r="DX2795" s="2" t="n"/>
      <c r="DY2795" s="2" t="n"/>
      <c r="DZ2795" s="2" t="n"/>
      <c r="EA2795" s="2" t="n"/>
      <c r="EB2795" s="2" t="n"/>
      <c r="EC2795" s="2" t="n"/>
    </row>
    <row r="2796" ht="6.75" customHeight="1" s="118">
      <c r="A2796" s="2" t="n"/>
      <c r="B2796" s="2" t="n"/>
      <c r="C2796" s="2" t="n"/>
      <c r="D2796" s="2" t="n"/>
      <c r="E2796" s="143" t="n"/>
      <c r="K2796" s="144" t="n"/>
      <c r="L2796" s="143" t="n"/>
      <c r="P2796" s="180">
        <f>計算!$AT$33</f>
        <v/>
      </c>
      <c r="S2796" s="52" t="inlineStr">
        <is>
          <t>年</t>
        </is>
      </c>
      <c r="U2796" s="181">
        <f>計算!$AU$33</f>
        <v/>
      </c>
      <c r="W2796" s="53" t="inlineStr">
        <is>
          <t>月</t>
        </is>
      </c>
      <c r="X2796" s="144" t="n"/>
      <c r="Y2796" s="143" t="n"/>
      <c r="BI2796" s="144" t="n"/>
      <c r="BJ2796" s="2" t="n"/>
      <c r="BK2796" s="2" t="n"/>
      <c r="BL2796" s="2" t="n"/>
      <c r="BM2796" s="2" t="n"/>
      <c r="BN2796" s="2" t="n"/>
      <c r="BO2796" s="2" t="n"/>
      <c r="BP2796" s="143" t="n"/>
      <c r="BV2796" s="144" t="n"/>
      <c r="DU2796" s="144" t="n"/>
      <c r="DV2796" s="2" t="n"/>
      <c r="DW2796" s="2" t="n"/>
      <c r="DX2796" s="2" t="n"/>
      <c r="DY2796" s="2" t="n"/>
      <c r="DZ2796" s="2" t="n"/>
      <c r="EA2796" s="2" t="n"/>
      <c r="EB2796" s="2" t="n"/>
      <c r="EC2796" s="2" t="n"/>
    </row>
    <row r="2797" ht="6.75" customHeight="1" s="118">
      <c r="A2797" s="2" t="n"/>
      <c r="B2797" s="2" t="n"/>
      <c r="C2797" s="2" t="n"/>
      <c r="D2797" s="2" t="n"/>
      <c r="E2797" s="143" t="n"/>
      <c r="K2797" s="144" t="n"/>
      <c r="L2797" s="49" t="inlineStr">
        <is>
          <t>令和</t>
        </is>
      </c>
      <c r="X2797" s="144" t="n"/>
      <c r="Y2797" s="143" t="n"/>
      <c r="BI2797" s="144" t="n"/>
      <c r="BJ2797" s="2" t="n"/>
      <c r="BK2797" s="2" t="n"/>
      <c r="BL2797" s="2" t="n"/>
      <c r="BM2797" s="2" t="n"/>
      <c r="BN2797" s="2" t="n"/>
      <c r="BO2797" s="2" t="n"/>
      <c r="BP2797" s="143" t="n"/>
      <c r="BV2797" s="144" t="n"/>
      <c r="DU2797" s="144" t="n"/>
      <c r="DV2797" s="2" t="n"/>
      <c r="DW2797" s="2" t="n"/>
      <c r="DX2797" s="2" t="n"/>
      <c r="DY2797" s="2" t="n"/>
      <c r="DZ2797" s="2" t="n"/>
      <c r="EA2797" s="2" t="n"/>
      <c r="EB2797" s="2" t="n"/>
      <c r="EC2797" s="2" t="n"/>
    </row>
    <row r="2798" ht="6.75" customHeight="1" s="118">
      <c r="A2798" s="2" t="n"/>
      <c r="B2798" s="2" t="n"/>
      <c r="C2798" s="2" t="n"/>
      <c r="D2798" s="2" t="n"/>
      <c r="E2798" s="143" t="n"/>
      <c r="K2798" s="144" t="n"/>
      <c r="L2798" s="143" t="n"/>
      <c r="P2798" s="19" t="n"/>
      <c r="Q2798" s="19" t="n"/>
      <c r="R2798" s="19" t="n"/>
      <c r="S2798" s="19" t="n"/>
      <c r="T2798" s="19" t="n"/>
      <c r="U2798" s="19" t="n"/>
      <c r="V2798" s="19" t="n"/>
      <c r="W2798" s="19" t="n"/>
      <c r="X2798" s="37" t="n"/>
      <c r="Y2798" s="143" t="n"/>
      <c r="BI2798" s="144" t="n"/>
      <c r="BJ2798" s="2" t="n"/>
      <c r="BK2798" s="2" t="n"/>
      <c r="BL2798" s="2" t="n"/>
      <c r="BM2798" s="2" t="n"/>
      <c r="BN2798" s="2" t="n"/>
      <c r="BO2798" s="2" t="n"/>
      <c r="BP2798" s="143" t="n"/>
      <c r="BV2798" s="144" t="n"/>
      <c r="DU2798" s="144" t="n"/>
      <c r="DV2798" s="2" t="n"/>
      <c r="DW2798" s="2" t="n"/>
      <c r="DX2798" s="2" t="n"/>
      <c r="DY2798" s="2" t="n"/>
      <c r="DZ2798" s="2" t="n"/>
      <c r="EA2798" s="2" t="n"/>
      <c r="EB2798" s="2" t="n"/>
      <c r="EC2798" s="2" t="n"/>
    </row>
    <row r="2799" ht="5.25" customHeight="1" s="118">
      <c r="A2799" s="2" t="n"/>
      <c r="B2799" s="2" t="n"/>
      <c r="C2799" s="2" t="n"/>
      <c r="D2799" s="2" t="n"/>
      <c r="E2799" s="143" t="n"/>
      <c r="K2799" s="144" t="n"/>
      <c r="L2799" s="147" t="n"/>
      <c r="M2799" s="148" t="n"/>
      <c r="N2799" s="148" t="n"/>
      <c r="O2799" s="148" t="n"/>
      <c r="P2799" s="20" t="n"/>
      <c r="Q2799" s="20" t="n"/>
      <c r="R2799" s="20" t="n"/>
      <c r="S2799" s="20" t="n"/>
      <c r="T2799" s="20" t="n"/>
      <c r="U2799" s="20" t="n"/>
      <c r="V2799" s="20" t="n"/>
      <c r="W2799" s="20" t="n"/>
      <c r="X2799" s="39" t="n"/>
      <c r="Y2799" s="147" t="n"/>
      <c r="Z2799" s="148" t="n"/>
      <c r="AA2799" s="148" t="n"/>
      <c r="AB2799" s="148" t="n"/>
      <c r="AC2799" s="148" t="n"/>
      <c r="AD2799" s="148" t="n"/>
      <c r="AE2799" s="148" t="n"/>
      <c r="AF2799" s="148" t="n"/>
      <c r="AG2799" s="148" t="n"/>
      <c r="AH2799" s="148" t="n"/>
      <c r="AI2799" s="148" t="n"/>
      <c r="AJ2799" s="148" t="n"/>
      <c r="AK2799" s="148" t="n"/>
      <c r="AL2799" s="148" t="n"/>
      <c r="AM2799" s="148" t="n"/>
      <c r="AN2799" s="148" t="n"/>
      <c r="AO2799" s="148" t="n"/>
      <c r="AP2799" s="148" t="n"/>
      <c r="AQ2799" s="148" t="n"/>
      <c r="AR2799" s="148" t="n"/>
      <c r="AS2799" s="148" t="n"/>
      <c r="AT2799" s="148" t="n"/>
      <c r="AU2799" s="148" t="n"/>
      <c r="AV2799" s="148" t="n"/>
      <c r="AW2799" s="148" t="n"/>
      <c r="AX2799" s="148" t="n"/>
      <c r="AY2799" s="148" t="n"/>
      <c r="AZ2799" s="148" t="n"/>
      <c r="BA2799" s="148" t="n"/>
      <c r="BB2799" s="148" t="n"/>
      <c r="BC2799" s="148" t="n"/>
      <c r="BD2799" s="148" t="n"/>
      <c r="BE2799" s="148" t="n"/>
      <c r="BF2799" s="148" t="n"/>
      <c r="BG2799" s="148" t="n"/>
      <c r="BH2799" s="148" t="n"/>
      <c r="BI2799" s="149" t="n"/>
      <c r="BJ2799" s="2" t="n"/>
      <c r="BK2799" s="2" t="n"/>
      <c r="BL2799" s="2" t="n"/>
      <c r="BM2799" s="2" t="n"/>
      <c r="BN2799" s="2" t="n"/>
      <c r="BO2799" s="2" t="n"/>
      <c r="BP2799" s="143" t="n"/>
      <c r="BV2799" s="144" t="n"/>
      <c r="DU2799" s="144" t="n"/>
      <c r="DV2799" s="2" t="n"/>
      <c r="DW2799" s="2" t="n"/>
      <c r="DX2799" s="2" t="n"/>
      <c r="DY2799" s="2" t="n"/>
      <c r="DZ2799" s="2" t="n"/>
      <c r="EA2799" s="2" t="n"/>
      <c r="EB2799" s="2" t="n"/>
      <c r="EC2799" s="2" t="n"/>
    </row>
    <row r="2800" ht="6.75" customHeight="1" s="118">
      <c r="A2800" s="2" t="n"/>
      <c r="B2800" s="2" t="n"/>
      <c r="C2800" s="2" t="n"/>
      <c r="D2800" s="2" t="n"/>
      <c r="E2800" s="143" t="n"/>
      <c r="K2800" s="144" t="n"/>
      <c r="L2800" s="54" t="inlineStr">
        <is>
          <t>平成</t>
        </is>
      </c>
      <c r="M2800" s="140" t="n"/>
      <c r="N2800" s="140" t="n"/>
      <c r="O2800" s="140" t="n"/>
      <c r="P2800" s="18" t="n"/>
      <c r="Q2800" s="18" t="n"/>
      <c r="R2800" s="18" t="n"/>
      <c r="S2800" s="18" t="n"/>
      <c r="T2800" s="18" t="n"/>
      <c r="U2800" s="18" t="n"/>
      <c r="V2800" s="18" t="n"/>
      <c r="W2800" s="18" t="n"/>
      <c r="X2800" s="35" t="n"/>
      <c r="Y2800" s="172">
        <f>計算!$AY$33</f>
        <v/>
      </c>
      <c r="BI2800" s="144" t="n"/>
      <c r="BJ2800" s="2" t="n"/>
      <c r="BK2800" s="2" t="n"/>
      <c r="BL2800" s="2" t="n"/>
      <c r="BM2800" s="2" t="n"/>
      <c r="BN2800" s="2" t="n"/>
      <c r="BO2800" s="2" t="n"/>
      <c r="BP2800" s="143" t="n"/>
      <c r="BV2800" s="144" t="n"/>
      <c r="DU2800" s="144" t="n"/>
      <c r="DV2800" s="2" t="n"/>
      <c r="DW2800" s="2" t="n"/>
      <c r="DX2800" s="2" t="n"/>
      <c r="DY2800" s="2" t="n"/>
      <c r="DZ2800" s="2" t="n"/>
      <c r="EA2800" s="2" t="n"/>
      <c r="EB2800" s="2" t="n"/>
      <c r="EC2800" s="2" t="n"/>
    </row>
    <row r="2801" ht="6.75" customHeight="1" s="118">
      <c r="A2801" s="2" t="n"/>
      <c r="B2801" s="2" t="n"/>
      <c r="C2801" s="2" t="n"/>
      <c r="D2801" s="2" t="n"/>
      <c r="E2801" s="143" t="n"/>
      <c r="K2801" s="144" t="n"/>
      <c r="L2801" s="143" t="n"/>
      <c r="P2801" s="19" t="n"/>
      <c r="Q2801" s="19" t="n"/>
      <c r="R2801" s="19" t="n"/>
      <c r="S2801" s="19" t="n"/>
      <c r="T2801" s="19" t="n"/>
      <c r="U2801" s="19" t="n"/>
      <c r="V2801" s="19" t="n"/>
      <c r="W2801" s="19" t="n"/>
      <c r="X2801" s="37" t="n"/>
      <c r="Y2801" s="143" t="n"/>
      <c r="BI2801" s="144" t="n"/>
      <c r="BJ2801" s="2" t="n"/>
      <c r="BK2801" s="2" t="n"/>
      <c r="BL2801" s="2" t="n"/>
      <c r="BM2801" s="2" t="n"/>
      <c r="BN2801" s="2" t="n"/>
      <c r="BO2801" s="2" t="n"/>
      <c r="BP2801" s="143" t="n"/>
      <c r="BV2801" s="144" t="n"/>
      <c r="DU2801" s="144" t="n"/>
      <c r="DV2801" s="2" t="n"/>
      <c r="DW2801" s="2" t="n"/>
      <c r="DX2801" s="2" t="n"/>
      <c r="DY2801" s="2" t="n"/>
      <c r="DZ2801" s="2" t="n"/>
      <c r="EA2801" s="2" t="n"/>
      <c r="EB2801" s="2" t="n"/>
      <c r="EC2801" s="2" t="n"/>
    </row>
    <row r="2802" ht="6.75" customHeight="1" s="118">
      <c r="A2802" s="2" t="n"/>
      <c r="B2802" s="2" t="n"/>
      <c r="C2802" s="2" t="n"/>
      <c r="D2802" s="2" t="n"/>
      <c r="E2802" s="143" t="n"/>
      <c r="K2802" s="144" t="n"/>
      <c r="L2802" s="143" t="n"/>
      <c r="P2802" s="180">
        <f>計算!$AW$33</f>
        <v/>
      </c>
      <c r="S2802" s="52" t="inlineStr">
        <is>
          <t>年</t>
        </is>
      </c>
      <c r="U2802" s="181">
        <f>計算!$AX$33</f>
        <v/>
      </c>
      <c r="W2802" s="53" t="inlineStr">
        <is>
          <t>月</t>
        </is>
      </c>
      <c r="X2802" s="144" t="n"/>
      <c r="Y2802" s="143" t="n"/>
      <c r="BI2802" s="144" t="n"/>
      <c r="BJ2802" s="2" t="n"/>
      <c r="BK2802" s="2" t="n"/>
      <c r="BL2802" s="2" t="n"/>
      <c r="BM2802" s="2" t="n"/>
      <c r="BN2802" s="2" t="n"/>
      <c r="BO2802" s="2" t="n"/>
      <c r="BP2802" s="143" t="n"/>
      <c r="BV2802" s="144" t="n"/>
      <c r="DU2802" s="144" t="n"/>
      <c r="DV2802" s="2" t="n"/>
      <c r="DW2802" s="2" t="n"/>
      <c r="DX2802" s="2" t="n"/>
      <c r="DY2802" s="2" t="n"/>
      <c r="DZ2802" s="2" t="n"/>
      <c r="EA2802" s="2" t="n"/>
      <c r="EB2802" s="2" t="n"/>
      <c r="EC2802" s="2" t="n"/>
    </row>
    <row r="2803" ht="6.75" customHeight="1" s="118">
      <c r="A2803" s="2" t="n"/>
      <c r="B2803" s="2" t="n"/>
      <c r="C2803" s="2" t="n"/>
      <c r="D2803" s="2" t="n"/>
      <c r="E2803" s="143" t="n"/>
      <c r="K2803" s="144" t="n"/>
      <c r="L2803" s="49" t="inlineStr">
        <is>
          <t>令和</t>
        </is>
      </c>
      <c r="X2803" s="144" t="n"/>
      <c r="Y2803" s="143" t="n"/>
      <c r="BI2803" s="144" t="n"/>
      <c r="BJ2803" s="2" t="n"/>
      <c r="BK2803" s="2" t="n"/>
      <c r="BL2803" s="2" t="n"/>
      <c r="BM2803" s="2" t="n"/>
      <c r="BN2803" s="2" t="n"/>
      <c r="BO2803" s="2" t="n"/>
      <c r="BP2803" s="143" t="n"/>
      <c r="BV2803" s="144" t="n"/>
      <c r="DU2803" s="144" t="n"/>
      <c r="DV2803" s="2" t="n"/>
      <c r="DW2803" s="2" t="n"/>
      <c r="DX2803" s="2" t="n"/>
      <c r="DY2803" s="2" t="n"/>
      <c r="DZ2803" s="2" t="n"/>
      <c r="EA2803" s="2" t="n"/>
      <c r="EB2803" s="2" t="n"/>
      <c r="EC2803" s="2" t="n"/>
    </row>
    <row r="2804" ht="6.75" customHeight="1" s="118">
      <c r="A2804" s="2" t="n"/>
      <c r="B2804" s="2" t="n"/>
      <c r="C2804" s="2" t="n"/>
      <c r="D2804" s="2" t="n"/>
      <c r="E2804" s="143" t="n"/>
      <c r="K2804" s="144" t="n"/>
      <c r="L2804" s="143" t="n"/>
      <c r="P2804" s="19" t="n"/>
      <c r="Q2804" s="19" t="n"/>
      <c r="R2804" s="19" t="n"/>
      <c r="S2804" s="19" t="n"/>
      <c r="T2804" s="19" t="n"/>
      <c r="U2804" s="19" t="n"/>
      <c r="V2804" s="19" t="n"/>
      <c r="W2804" s="19" t="n"/>
      <c r="X2804" s="37" t="n"/>
      <c r="Y2804" s="143" t="n"/>
      <c r="BI2804" s="144" t="n"/>
      <c r="BJ2804" s="2" t="n"/>
      <c r="BK2804" s="2" t="n"/>
      <c r="BL2804" s="2" t="n"/>
      <c r="BM2804" s="2" t="n"/>
      <c r="BN2804" s="2" t="n"/>
      <c r="BO2804" s="2" t="n"/>
      <c r="BP2804" s="143" t="n"/>
      <c r="BU2804" s="43" t="n"/>
      <c r="BV2804" s="44" t="n"/>
      <c r="DU2804" s="144" t="n"/>
      <c r="DV2804" s="2" t="n"/>
      <c r="DW2804" s="2" t="n"/>
      <c r="DX2804" s="2" t="n"/>
      <c r="DY2804" s="2" t="n"/>
      <c r="DZ2804" s="2" t="n"/>
      <c r="EA2804" s="2" t="n"/>
      <c r="EB2804" s="2" t="n"/>
      <c r="EC2804" s="2" t="n"/>
    </row>
    <row r="2805" ht="4.5" customHeight="1" s="118">
      <c r="A2805" s="2" t="n"/>
      <c r="B2805" s="2" t="n"/>
      <c r="C2805" s="2" t="n"/>
      <c r="D2805" s="2" t="n"/>
      <c r="E2805" s="143" t="n"/>
      <c r="K2805" s="144" t="n"/>
      <c r="L2805" s="147" t="n"/>
      <c r="M2805" s="148" t="n"/>
      <c r="N2805" s="148" t="n"/>
      <c r="O2805" s="148" t="n"/>
      <c r="P2805" s="20" t="n"/>
      <c r="Q2805" s="20" t="n"/>
      <c r="R2805" s="20" t="n"/>
      <c r="S2805" s="20" t="n"/>
      <c r="T2805" s="20" t="n"/>
      <c r="U2805" s="20" t="n"/>
      <c r="V2805" s="20" t="n"/>
      <c r="W2805" s="20" t="n"/>
      <c r="X2805" s="39" t="n"/>
      <c r="Y2805" s="147" t="n"/>
      <c r="Z2805" s="148" t="n"/>
      <c r="AA2805" s="148" t="n"/>
      <c r="AB2805" s="148" t="n"/>
      <c r="AC2805" s="148" t="n"/>
      <c r="AD2805" s="148" t="n"/>
      <c r="AE2805" s="148" t="n"/>
      <c r="AF2805" s="148" t="n"/>
      <c r="AG2805" s="148" t="n"/>
      <c r="AH2805" s="148" t="n"/>
      <c r="AI2805" s="148" t="n"/>
      <c r="AJ2805" s="148" t="n"/>
      <c r="AK2805" s="148" t="n"/>
      <c r="AL2805" s="148" t="n"/>
      <c r="AM2805" s="148" t="n"/>
      <c r="AN2805" s="148" t="n"/>
      <c r="AO2805" s="148" t="n"/>
      <c r="AP2805" s="148" t="n"/>
      <c r="AQ2805" s="148" t="n"/>
      <c r="AR2805" s="148" t="n"/>
      <c r="AS2805" s="148" t="n"/>
      <c r="AT2805" s="148" t="n"/>
      <c r="AU2805" s="148" t="n"/>
      <c r="AV2805" s="148" t="n"/>
      <c r="AW2805" s="148" t="n"/>
      <c r="AX2805" s="148" t="n"/>
      <c r="AY2805" s="148" t="n"/>
      <c r="AZ2805" s="148" t="n"/>
      <c r="BA2805" s="148" t="n"/>
      <c r="BB2805" s="148" t="n"/>
      <c r="BC2805" s="148" t="n"/>
      <c r="BD2805" s="148" t="n"/>
      <c r="BE2805" s="148" t="n"/>
      <c r="BF2805" s="148" t="n"/>
      <c r="BG2805" s="148" t="n"/>
      <c r="BH2805" s="148" t="n"/>
      <c r="BI2805" s="149" t="n"/>
      <c r="BJ2805" s="2" t="n"/>
      <c r="BK2805" s="2" t="n"/>
      <c r="BL2805" s="2" t="n"/>
      <c r="BM2805" s="2" t="n"/>
      <c r="BN2805" s="2" t="n"/>
      <c r="BO2805" s="2" t="n"/>
      <c r="BP2805" s="147" t="n"/>
      <c r="BQ2805" s="148" t="n"/>
      <c r="BR2805" s="148" t="n"/>
      <c r="BS2805" s="148" t="n"/>
      <c r="BT2805" s="148" t="n"/>
      <c r="BU2805" s="42" t="n"/>
      <c r="BV2805" s="45" t="n"/>
      <c r="BW2805" s="148" t="n"/>
      <c r="BX2805" s="148" t="n"/>
      <c r="BY2805" s="148" t="n"/>
      <c r="BZ2805" s="148" t="n"/>
      <c r="CA2805" s="148" t="n"/>
      <c r="CB2805" s="148" t="n"/>
      <c r="CC2805" s="148" t="n"/>
      <c r="CD2805" s="148" t="n"/>
      <c r="CE2805" s="148" t="n"/>
      <c r="CF2805" s="148" t="n"/>
      <c r="CG2805" s="148" t="n"/>
      <c r="CH2805" s="148" t="n"/>
      <c r="CI2805" s="148" t="n"/>
      <c r="CJ2805" s="148" t="n"/>
      <c r="CK2805" s="148" t="n"/>
      <c r="CL2805" s="148" t="n"/>
      <c r="CM2805" s="148" t="n"/>
      <c r="CN2805" s="148" t="n"/>
      <c r="CO2805" s="148" t="n"/>
      <c r="CP2805" s="148" t="n"/>
      <c r="CQ2805" s="148" t="n"/>
      <c r="CR2805" s="148" t="n"/>
      <c r="CS2805" s="148" t="n"/>
      <c r="CT2805" s="148" t="n"/>
      <c r="CU2805" s="148" t="n"/>
      <c r="CV2805" s="148" t="n"/>
      <c r="CW2805" s="148" t="n"/>
      <c r="CX2805" s="148" t="n"/>
      <c r="CY2805" s="148" t="n"/>
      <c r="CZ2805" s="148" t="n"/>
      <c r="DA2805" s="148" t="n"/>
      <c r="DB2805" s="148" t="n"/>
      <c r="DC2805" s="148" t="n"/>
      <c r="DD2805" s="148" t="n"/>
      <c r="DE2805" s="148" t="n"/>
      <c r="DF2805" s="148" t="n"/>
      <c r="DG2805" s="148" t="n"/>
      <c r="DH2805" s="148" t="n"/>
      <c r="DI2805" s="148" t="n"/>
      <c r="DJ2805" s="148" t="n"/>
      <c r="DK2805" s="148" t="n"/>
      <c r="DL2805" s="148" t="n"/>
      <c r="DM2805" s="148" t="n"/>
      <c r="DN2805" s="148" t="n"/>
      <c r="DO2805" s="148" t="n"/>
      <c r="DP2805" s="148" t="n"/>
      <c r="DQ2805" s="148" t="n"/>
      <c r="DR2805" s="148" t="n"/>
      <c r="DS2805" s="148" t="n"/>
      <c r="DT2805" s="148" t="n"/>
      <c r="DU2805" s="149" t="n"/>
      <c r="DV2805" s="2" t="n"/>
      <c r="DW2805" s="2" t="n"/>
      <c r="DX2805" s="2" t="n"/>
      <c r="DY2805" s="2" t="n"/>
      <c r="DZ2805" s="2" t="n"/>
      <c r="EA2805" s="2" t="n"/>
      <c r="EB2805" s="2" t="n"/>
      <c r="EC2805" s="2" t="n"/>
    </row>
    <row r="2806" ht="6.75" customHeight="1" s="118">
      <c r="A2806" s="2" t="n"/>
      <c r="B2806" s="2" t="n"/>
      <c r="C2806" s="2" t="n"/>
      <c r="D2806" s="2" t="n"/>
      <c r="E2806" s="143" t="n"/>
      <c r="K2806" s="144" t="n"/>
      <c r="L2806" s="54" t="inlineStr">
        <is>
          <t>平成</t>
        </is>
      </c>
      <c r="M2806" s="140" t="n"/>
      <c r="N2806" s="140" t="n"/>
      <c r="O2806" s="140"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39" t="inlineStr">
        <is>
          <t>備　考</t>
        </is>
      </c>
      <c r="BQ2806" s="140" t="n"/>
      <c r="BR2806" s="140" t="n"/>
      <c r="BS2806" s="140" t="n"/>
      <c r="BT2806" s="140" t="n"/>
      <c r="BU2806" s="140" t="n"/>
      <c r="BV2806" s="141" t="n"/>
      <c r="BW2806" s="177">
        <f>計算!$AS$33</f>
        <v/>
      </c>
      <c r="BX2806" s="140" t="n"/>
      <c r="BY2806" s="140" t="n"/>
      <c r="BZ2806" s="140" t="n"/>
      <c r="CA2806" s="140" t="n"/>
      <c r="CB2806" s="140" t="n"/>
      <c r="CC2806" s="140" t="n"/>
      <c r="CD2806" s="140" t="n"/>
      <c r="CE2806" s="140" t="n"/>
      <c r="CF2806" s="140" t="n"/>
      <c r="CG2806" s="140" t="n"/>
      <c r="CH2806" s="140" t="n"/>
      <c r="CI2806" s="140" t="n"/>
      <c r="CJ2806" s="140" t="n"/>
      <c r="CK2806" s="140" t="n"/>
      <c r="CL2806" s="140" t="n"/>
      <c r="CM2806" s="140" t="n"/>
      <c r="CN2806" s="140" t="n"/>
      <c r="CO2806" s="140" t="n"/>
      <c r="CP2806" s="140" t="n"/>
      <c r="CQ2806" s="140" t="n"/>
      <c r="CR2806" s="140" t="n"/>
      <c r="CS2806" s="140" t="n"/>
      <c r="CT2806" s="140" t="n"/>
      <c r="CU2806" s="140" t="n"/>
      <c r="CV2806" s="140" t="n"/>
      <c r="CW2806" s="140" t="n"/>
      <c r="CX2806" s="140" t="n"/>
      <c r="CY2806" s="140" t="n"/>
      <c r="CZ2806" s="140" t="n"/>
      <c r="DA2806" s="140" t="n"/>
      <c r="DB2806" s="140" t="n"/>
      <c r="DC2806" s="140" t="n"/>
      <c r="DD2806" s="140" t="n"/>
      <c r="DE2806" s="140" t="n"/>
      <c r="DF2806" s="140" t="n"/>
      <c r="DG2806" s="140" t="n"/>
      <c r="DH2806" s="140" t="n"/>
      <c r="DI2806" s="140" t="n"/>
      <c r="DJ2806" s="140" t="n"/>
      <c r="DK2806" s="140" t="n"/>
      <c r="DL2806" s="140" t="n"/>
      <c r="DM2806" s="140" t="n"/>
      <c r="DN2806" s="140" t="n"/>
      <c r="DO2806" s="140" t="n"/>
      <c r="DP2806" s="140" t="n"/>
      <c r="DQ2806" s="140" t="n"/>
      <c r="DR2806" s="140" t="n"/>
      <c r="DS2806" s="140" t="n"/>
      <c r="DT2806" s="140" t="n"/>
      <c r="DU2806" s="141" t="n"/>
      <c r="DV2806" s="2" t="n"/>
      <c r="DW2806" s="2" t="n"/>
      <c r="DX2806" s="2" t="n"/>
      <c r="DY2806" s="2" t="n"/>
      <c r="DZ2806" s="2" t="n"/>
      <c r="EA2806" s="2" t="n"/>
      <c r="EB2806" s="2" t="n"/>
      <c r="EC2806" s="2" t="n"/>
    </row>
    <row r="2807" ht="6.75" customHeight="1" s="118">
      <c r="A2807" s="2" t="n"/>
      <c r="B2807" s="2" t="n"/>
      <c r="C2807" s="2" t="n"/>
      <c r="D2807" s="2" t="n"/>
      <c r="E2807" s="143" t="n"/>
      <c r="K2807" s="144" t="n"/>
      <c r="L2807" s="143"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43" t="n"/>
      <c r="BV2807" s="144" t="n"/>
      <c r="DU2807" s="144" t="n"/>
      <c r="DV2807" s="2" t="n"/>
      <c r="DW2807" s="2" t="n"/>
      <c r="DX2807" s="2" t="n"/>
      <c r="DY2807" s="2" t="n"/>
      <c r="DZ2807" s="2" t="n"/>
      <c r="EA2807" s="2" t="n"/>
      <c r="EB2807" s="2" t="n"/>
      <c r="EC2807" s="2" t="n"/>
    </row>
    <row r="2808" ht="6.75" customHeight="1" s="118">
      <c r="A2808" s="2" t="n"/>
      <c r="B2808" s="2" t="n"/>
      <c r="C2808" s="2" t="n"/>
      <c r="D2808" s="2" t="n"/>
      <c r="E2808" s="143" t="n"/>
      <c r="K2808" s="144" t="n"/>
      <c r="L2808" s="143" t="n"/>
      <c r="P2808" s="19" t="n"/>
      <c r="Q2808" s="19" t="n"/>
      <c r="R2808" s="19" t="n"/>
      <c r="S2808" s="52" t="inlineStr">
        <is>
          <t>年</t>
        </is>
      </c>
      <c r="U2808" s="11" t="n"/>
      <c r="V2808" s="11" t="n"/>
      <c r="W2808" s="53" t="inlineStr">
        <is>
          <t>月</t>
        </is>
      </c>
      <c r="X2808" s="144"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43" t="n"/>
      <c r="BV2808" s="144" t="n"/>
      <c r="DU2808" s="144" t="n"/>
      <c r="DV2808" s="2" t="n"/>
      <c r="DW2808" s="2" t="n"/>
      <c r="DX2808" s="2" t="n"/>
      <c r="DY2808" s="2" t="n"/>
      <c r="DZ2808" s="2" t="n"/>
      <c r="EA2808" s="2" t="n"/>
      <c r="EB2808" s="2" t="n"/>
      <c r="EC2808" s="2" t="n"/>
    </row>
    <row r="2809" ht="6.75" customHeight="1" s="118">
      <c r="A2809" s="2" t="n"/>
      <c r="B2809" s="2" t="n"/>
      <c r="C2809" s="2" t="n"/>
      <c r="D2809" s="2" t="n"/>
      <c r="E2809" s="143" t="n"/>
      <c r="K2809" s="144" t="n"/>
      <c r="L2809" s="49" t="inlineStr">
        <is>
          <t>令和</t>
        </is>
      </c>
      <c r="P2809" s="19" t="n"/>
      <c r="Q2809" s="19" t="n"/>
      <c r="R2809" s="19" t="n"/>
      <c r="U2809" s="11" t="n"/>
      <c r="V2809" s="11" t="n"/>
      <c r="X2809" s="144"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43" t="n"/>
      <c r="BV2809" s="144" t="n"/>
      <c r="DU2809" s="144" t="n"/>
      <c r="DV2809" s="2" t="n"/>
      <c r="DW2809" s="2" t="n"/>
      <c r="DX2809" s="2" t="n"/>
      <c r="DY2809" s="2" t="n"/>
      <c r="DZ2809" s="2" t="n"/>
      <c r="EA2809" s="2" t="n"/>
      <c r="EB2809" s="2" t="n"/>
      <c r="EC2809" s="2" t="n"/>
    </row>
    <row r="2810" ht="6.75" customHeight="1" s="118">
      <c r="A2810" s="2" t="n"/>
      <c r="B2810" s="2" t="n"/>
      <c r="C2810" s="2" t="n"/>
      <c r="D2810" s="2" t="n"/>
      <c r="E2810" s="143" t="n"/>
      <c r="K2810" s="144" t="n"/>
      <c r="L2810" s="143"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43" t="n"/>
      <c r="BV2810" s="144" t="n"/>
      <c r="DU2810" s="144" t="n"/>
      <c r="DV2810" s="2" t="n"/>
      <c r="DW2810" s="2" t="n"/>
      <c r="DX2810" s="2" t="n"/>
      <c r="DY2810" s="2" t="n"/>
      <c r="DZ2810" s="2" t="n"/>
      <c r="EA2810" s="2" t="n"/>
      <c r="EB2810" s="2" t="n"/>
      <c r="EC2810" s="2" t="n"/>
    </row>
    <row r="2811" ht="3.75" customHeight="1" s="118">
      <c r="A2811" s="2" t="n"/>
      <c r="B2811" s="2" t="n"/>
      <c r="C2811" s="2" t="n"/>
      <c r="D2811" s="2" t="n"/>
      <c r="E2811" s="143" t="n"/>
      <c r="K2811" s="144" t="n"/>
      <c r="L2811" s="147" t="n"/>
      <c r="M2811" s="148" t="n"/>
      <c r="N2811" s="148" t="n"/>
      <c r="O2811" s="148"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43" t="n"/>
      <c r="BV2811" s="144" t="n"/>
      <c r="DU2811" s="144" t="n"/>
      <c r="DV2811" s="2" t="n"/>
      <c r="DW2811" s="2" t="n"/>
      <c r="DX2811" s="2" t="n"/>
      <c r="DY2811" s="2" t="n"/>
      <c r="DZ2811" s="2" t="n"/>
      <c r="EA2811" s="2" t="n"/>
      <c r="EB2811" s="2" t="n"/>
      <c r="EC2811" s="2" t="n"/>
    </row>
    <row r="2812" ht="6.75" customHeight="1" s="118">
      <c r="A2812" s="2" t="n"/>
      <c r="B2812" s="2" t="n"/>
      <c r="C2812" s="2" t="n"/>
      <c r="D2812" s="2" t="n"/>
      <c r="E2812" s="143" t="n"/>
      <c r="K2812" s="144" t="n"/>
      <c r="L2812" s="54" t="inlineStr">
        <is>
          <t>平成</t>
        </is>
      </c>
      <c r="M2812" s="140" t="n"/>
      <c r="N2812" s="140" t="n"/>
      <c r="O2812" s="140"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43" t="n"/>
      <c r="BV2812" s="144" t="n"/>
      <c r="DU2812" s="144" t="n"/>
      <c r="DV2812" s="2" t="n"/>
      <c r="DW2812" s="2" t="n"/>
      <c r="DX2812" s="2" t="n"/>
      <c r="DY2812" s="2" t="n"/>
      <c r="DZ2812" s="2" t="n"/>
      <c r="EA2812" s="2" t="n"/>
      <c r="EB2812" s="2" t="n"/>
      <c r="EC2812" s="2" t="n"/>
    </row>
    <row r="2813" ht="6.75" customHeight="1" s="118">
      <c r="A2813" s="2" t="n"/>
      <c r="B2813" s="2" t="n"/>
      <c r="C2813" s="2" t="n"/>
      <c r="D2813" s="2" t="n"/>
      <c r="E2813" s="143" t="n"/>
      <c r="K2813" s="144" t="n"/>
      <c r="L2813" s="143"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43" t="n"/>
      <c r="BV2813" s="144" t="n"/>
      <c r="DU2813" s="144" t="n"/>
      <c r="DV2813" s="2" t="n"/>
      <c r="DW2813" s="2" t="n"/>
      <c r="DX2813" s="2" t="n"/>
      <c r="DY2813" s="2" t="n"/>
      <c r="DZ2813" s="2" t="n"/>
      <c r="EA2813" s="2" t="n"/>
      <c r="EB2813" s="2" t="n"/>
      <c r="EC2813" s="2" t="n"/>
    </row>
    <row r="2814" ht="6.75" customHeight="1" s="118">
      <c r="A2814" s="2" t="n"/>
      <c r="B2814" s="2" t="n"/>
      <c r="C2814" s="2" t="n"/>
      <c r="D2814" s="2" t="n"/>
      <c r="E2814" s="143" t="n"/>
      <c r="K2814" s="144" t="n"/>
      <c r="L2814" s="143" t="n"/>
      <c r="P2814" s="19" t="n"/>
      <c r="Q2814" s="19" t="n"/>
      <c r="R2814" s="19" t="n"/>
      <c r="S2814" s="52" t="inlineStr">
        <is>
          <t>年</t>
        </is>
      </c>
      <c r="U2814" s="11" t="n"/>
      <c r="V2814" s="11" t="n"/>
      <c r="W2814" s="53" t="inlineStr">
        <is>
          <t>月</t>
        </is>
      </c>
      <c r="X2814" s="144"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43" t="n"/>
      <c r="BV2814" s="144" t="n"/>
      <c r="DU2814" s="144" t="n"/>
      <c r="DV2814" s="2" t="n"/>
      <c r="DW2814" s="2" t="n"/>
      <c r="DX2814" s="2" t="n"/>
      <c r="DY2814" s="2" t="n"/>
      <c r="DZ2814" s="2" t="n"/>
      <c r="EA2814" s="2" t="n"/>
      <c r="EB2814" s="2" t="n"/>
      <c r="EC2814" s="2" t="n"/>
    </row>
    <row r="2815" ht="6.75" customHeight="1" s="118">
      <c r="A2815" s="2" t="n"/>
      <c r="B2815" s="2" t="n"/>
      <c r="C2815" s="2" t="n"/>
      <c r="D2815" s="2" t="n"/>
      <c r="E2815" s="143" t="n"/>
      <c r="K2815" s="144" t="n"/>
      <c r="L2815" s="49" t="inlineStr">
        <is>
          <t>令和</t>
        </is>
      </c>
      <c r="P2815" s="19" t="n"/>
      <c r="Q2815" s="19" t="n"/>
      <c r="R2815" s="19" t="n"/>
      <c r="U2815" s="11" t="n"/>
      <c r="V2815" s="11" t="n"/>
      <c r="X2815" s="144"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43" t="n"/>
      <c r="BV2815" s="144" t="n"/>
      <c r="DU2815" s="144" t="n"/>
      <c r="DV2815" s="2" t="n"/>
      <c r="DW2815" s="2" t="n"/>
      <c r="DX2815" s="2" t="n"/>
      <c r="DY2815" s="2" t="n"/>
      <c r="DZ2815" s="2" t="n"/>
      <c r="EA2815" s="2" t="n"/>
      <c r="EB2815" s="2" t="n"/>
      <c r="EC2815" s="2" t="n"/>
    </row>
    <row r="2816" ht="6.75" customHeight="1" s="118">
      <c r="A2816" s="2" t="n"/>
      <c r="B2816" s="2" t="n"/>
      <c r="C2816" s="2" t="n"/>
      <c r="D2816" s="2" t="n"/>
      <c r="E2816" s="143" t="n"/>
      <c r="K2816" s="144" t="n"/>
      <c r="L2816" s="143"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43" t="n"/>
      <c r="BV2816" s="144" t="n"/>
      <c r="DU2816" s="144" t="n"/>
      <c r="DV2816" s="2" t="n"/>
      <c r="DW2816" s="2" t="n"/>
      <c r="DX2816" s="2" t="n"/>
      <c r="DY2816" s="2" t="n"/>
      <c r="DZ2816" s="2" t="n"/>
      <c r="EA2816" s="2" t="n"/>
      <c r="EB2816" s="2" t="n"/>
      <c r="EC2816" s="2" t="n"/>
    </row>
    <row r="2817" ht="6.75" customHeight="1" s="118">
      <c r="A2817" s="2" t="n"/>
      <c r="B2817" s="2" t="n"/>
      <c r="C2817" s="2" t="n"/>
      <c r="D2817" s="2" t="n"/>
      <c r="E2817" s="147" t="n"/>
      <c r="F2817" s="148" t="n"/>
      <c r="G2817" s="148" t="n"/>
      <c r="H2817" s="148" t="n"/>
      <c r="I2817" s="148" t="n"/>
      <c r="J2817" s="148" t="n"/>
      <c r="K2817" s="149" t="n"/>
      <c r="L2817" s="147" t="n"/>
      <c r="M2817" s="148" t="n"/>
      <c r="N2817" s="148" t="n"/>
      <c r="O2817" s="148"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47" t="n"/>
      <c r="BQ2817" s="148" t="n"/>
      <c r="BR2817" s="148" t="n"/>
      <c r="BS2817" s="148" t="n"/>
      <c r="BT2817" s="148" t="n"/>
      <c r="BU2817" s="148" t="n"/>
      <c r="BV2817" s="149" t="n"/>
      <c r="BW2817" s="148" t="n"/>
      <c r="BX2817" s="148" t="n"/>
      <c r="BY2817" s="148" t="n"/>
      <c r="BZ2817" s="148" t="n"/>
      <c r="CA2817" s="148" t="n"/>
      <c r="CB2817" s="148" t="n"/>
      <c r="CC2817" s="148" t="n"/>
      <c r="CD2817" s="148" t="n"/>
      <c r="CE2817" s="148" t="n"/>
      <c r="CF2817" s="148" t="n"/>
      <c r="CG2817" s="148" t="n"/>
      <c r="CH2817" s="148" t="n"/>
      <c r="CI2817" s="148" t="n"/>
      <c r="CJ2817" s="148" t="n"/>
      <c r="CK2817" s="148" t="n"/>
      <c r="CL2817" s="148" t="n"/>
      <c r="CM2817" s="148" t="n"/>
      <c r="CN2817" s="148" t="n"/>
      <c r="CO2817" s="148" t="n"/>
      <c r="CP2817" s="148" t="n"/>
      <c r="CQ2817" s="148" t="n"/>
      <c r="CR2817" s="148" t="n"/>
      <c r="CS2817" s="148" t="n"/>
      <c r="CT2817" s="148" t="n"/>
      <c r="CU2817" s="148" t="n"/>
      <c r="CV2817" s="148" t="n"/>
      <c r="CW2817" s="148" t="n"/>
      <c r="CX2817" s="148" t="n"/>
      <c r="CY2817" s="148" t="n"/>
      <c r="CZ2817" s="148" t="n"/>
      <c r="DA2817" s="148" t="n"/>
      <c r="DB2817" s="148" t="n"/>
      <c r="DC2817" s="148" t="n"/>
      <c r="DD2817" s="148" t="n"/>
      <c r="DE2817" s="148" t="n"/>
      <c r="DF2817" s="148" t="n"/>
      <c r="DG2817" s="148" t="n"/>
      <c r="DH2817" s="148" t="n"/>
      <c r="DI2817" s="148" t="n"/>
      <c r="DJ2817" s="148" t="n"/>
      <c r="DK2817" s="148" t="n"/>
      <c r="DL2817" s="148" t="n"/>
      <c r="DM2817" s="148" t="n"/>
      <c r="DN2817" s="148" t="n"/>
      <c r="DO2817" s="148" t="n"/>
      <c r="DP2817" s="148" t="n"/>
      <c r="DQ2817" s="148" t="n"/>
      <c r="DR2817" s="148" t="n"/>
      <c r="DS2817" s="148" t="n"/>
      <c r="DT2817" s="148" t="n"/>
      <c r="DU2817" s="149"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39" t="inlineStr">
        <is>
          <t xml:space="preserve">資 　格  等      </t>
        </is>
      </c>
      <c r="BQ2826" s="140" t="n"/>
      <c r="BR2826" s="140" t="n"/>
      <c r="BS2826" s="140" t="n"/>
      <c r="BT2826" s="140" t="n"/>
      <c r="BU2826" s="140" t="n"/>
      <c r="BV2826" s="141" t="n"/>
      <c r="BW2826" s="142" t="inlineStr">
        <is>
          <t>取  得  年  月</t>
        </is>
      </c>
      <c r="BX2826" s="140" t="n"/>
      <c r="BY2826" s="140" t="n"/>
      <c r="BZ2826" s="140" t="n"/>
      <c r="CA2826" s="140" t="n"/>
      <c r="CB2826" s="140" t="n"/>
      <c r="CC2826" s="140" t="n"/>
      <c r="CD2826" s="140" t="n"/>
      <c r="CE2826" s="140" t="n"/>
      <c r="CF2826" s="140" t="n"/>
      <c r="CG2826" s="141" t="n"/>
      <c r="CH2826" s="142" t="inlineStr">
        <is>
          <t>資       格       等       の       名       称</t>
        </is>
      </c>
      <c r="CI2826" s="140" t="n"/>
      <c r="CJ2826" s="140" t="n"/>
      <c r="CK2826" s="140" t="n"/>
      <c r="CL2826" s="140" t="n"/>
      <c r="CM2826" s="140" t="n"/>
      <c r="CN2826" s="140" t="n"/>
      <c r="CO2826" s="140" t="n"/>
      <c r="CP2826" s="140" t="n"/>
      <c r="CQ2826" s="140" t="n"/>
      <c r="CR2826" s="140" t="n"/>
      <c r="CS2826" s="140" t="n"/>
      <c r="CT2826" s="140" t="n"/>
      <c r="CU2826" s="140" t="n"/>
      <c r="CV2826" s="140" t="n"/>
      <c r="CW2826" s="140" t="n"/>
      <c r="CX2826" s="140" t="n"/>
      <c r="CY2826" s="140" t="n"/>
      <c r="CZ2826" s="140" t="n"/>
      <c r="DA2826" s="140" t="n"/>
      <c r="DB2826" s="140" t="n"/>
      <c r="DC2826" s="140" t="n"/>
      <c r="DD2826" s="140" t="n"/>
      <c r="DE2826" s="140" t="n"/>
      <c r="DF2826" s="140" t="n"/>
      <c r="DG2826" s="140" t="n"/>
      <c r="DH2826" s="140" t="n"/>
      <c r="DI2826" s="140" t="n"/>
      <c r="DJ2826" s="140" t="n"/>
      <c r="DK2826" s="140" t="n"/>
      <c r="DL2826" s="140" t="n"/>
      <c r="DM2826" s="140" t="n"/>
      <c r="DN2826" s="140" t="n"/>
      <c r="DO2826" s="140" t="n"/>
      <c r="DP2826" s="140" t="n"/>
      <c r="DQ2826" s="140" t="n"/>
      <c r="DR2826" s="140" t="n"/>
      <c r="DS2826" s="140" t="n"/>
      <c r="DT2826" s="140" t="n"/>
      <c r="DU2826" s="141"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43" t="n"/>
      <c r="BV2827" s="144" t="n"/>
      <c r="BW2827" s="143" t="n"/>
      <c r="CG2827" s="144" t="n"/>
      <c r="CH2827" s="143" t="n"/>
      <c r="DU2827" s="144"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43" t="n"/>
      <c r="BV2828" s="144" t="n"/>
      <c r="BW2828" s="143" t="n"/>
      <c r="CG2828" s="144" t="n"/>
      <c r="CH2828" s="143" t="n"/>
      <c r="DU2828" s="144"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45">
        <f>IF(計算!$B$34="","",IF(N(設定!$B$3)=0,"",YEAR(設定!$B$3)-2018))&amp;""</f>
        <v/>
      </c>
      <c r="AG2829" s="95" t="inlineStr">
        <is>
          <t>年</t>
        </is>
      </c>
      <c r="AI2829" s="145">
        <f>IF(計算!$B$34="","",IF(N(設定!$B$3)=0,"",MONTH(設定!$B$3)))&amp;""</f>
        <v/>
      </c>
      <c r="AL2829" s="95" t="inlineStr">
        <is>
          <t>月</t>
        </is>
      </c>
      <c r="AN2829" s="146">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43" t="n"/>
      <c r="BV2829" s="144" t="n"/>
      <c r="BW2829" s="147" t="n"/>
      <c r="BX2829" s="148" t="n"/>
      <c r="BY2829" s="148" t="n"/>
      <c r="BZ2829" s="148" t="n"/>
      <c r="CA2829" s="148" t="n"/>
      <c r="CB2829" s="148" t="n"/>
      <c r="CC2829" s="148" t="n"/>
      <c r="CD2829" s="148" t="n"/>
      <c r="CE2829" s="148" t="n"/>
      <c r="CF2829" s="148" t="n"/>
      <c r="CG2829" s="149" t="n"/>
      <c r="CH2829" s="147" t="n"/>
      <c r="CI2829" s="148" t="n"/>
      <c r="CJ2829" s="148" t="n"/>
      <c r="CK2829" s="148" t="n"/>
      <c r="CL2829" s="148" t="n"/>
      <c r="CM2829" s="148" t="n"/>
      <c r="CN2829" s="148" t="n"/>
      <c r="CO2829" s="148" t="n"/>
      <c r="CP2829" s="148" t="n"/>
      <c r="CQ2829" s="148" t="n"/>
      <c r="CR2829" s="148" t="n"/>
      <c r="CS2829" s="148" t="n"/>
      <c r="CT2829" s="148" t="n"/>
      <c r="CU2829" s="148" t="n"/>
      <c r="CV2829" s="148" t="n"/>
      <c r="CW2829" s="148" t="n"/>
      <c r="CX2829" s="148" t="n"/>
      <c r="CY2829" s="148" t="n"/>
      <c r="CZ2829" s="148" t="n"/>
      <c r="DA2829" s="148" t="n"/>
      <c r="DB2829" s="148" t="n"/>
      <c r="DC2829" s="148" t="n"/>
      <c r="DD2829" s="148" t="n"/>
      <c r="DE2829" s="148" t="n"/>
      <c r="DF2829" s="148" t="n"/>
      <c r="DG2829" s="148" t="n"/>
      <c r="DH2829" s="148" t="n"/>
      <c r="DI2829" s="148" t="n"/>
      <c r="DJ2829" s="148" t="n"/>
      <c r="DK2829" s="148" t="n"/>
      <c r="DL2829" s="148" t="n"/>
      <c r="DM2829" s="148" t="n"/>
      <c r="DN2829" s="148" t="n"/>
      <c r="DO2829" s="148" t="n"/>
      <c r="DP2829" s="148" t="n"/>
      <c r="DQ2829" s="148" t="n"/>
      <c r="DR2829" s="148" t="n"/>
      <c r="DS2829" s="148" t="n"/>
      <c r="DT2829" s="148" t="n"/>
      <c r="DU2829" s="149"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43" t="n"/>
      <c r="BV2830" s="144" t="n"/>
      <c r="BW2830" s="150">
        <f>計算!$BD$34</f>
        <v/>
      </c>
      <c r="CG2830" s="144" t="n"/>
      <c r="CH2830" s="151">
        <f>計算!$BE$34</f>
        <v/>
      </c>
      <c r="DU2830" s="144"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48" t="n"/>
      <c r="AA2831" s="148" t="n"/>
      <c r="AB2831" s="148" t="n"/>
      <c r="AC2831" s="148" t="n"/>
      <c r="AD2831" s="148" t="n"/>
      <c r="AE2831" s="148" t="n"/>
      <c r="AF2831" s="148" t="n"/>
      <c r="AG2831" s="148" t="n"/>
      <c r="AH2831" s="148" t="n"/>
      <c r="AI2831" s="148" t="n"/>
      <c r="AJ2831" s="148" t="n"/>
      <c r="AK2831" s="148" t="n"/>
      <c r="AL2831" s="148" t="n"/>
      <c r="AM2831" s="148" t="n"/>
      <c r="AN2831" s="148" t="n"/>
      <c r="AO2831" s="148" t="n"/>
      <c r="AP2831" s="148" t="n"/>
      <c r="AQ2831" s="148" t="n"/>
      <c r="AR2831" s="148" t="n"/>
      <c r="AS2831" s="148" t="n"/>
      <c r="AT2831" s="148" t="n"/>
      <c r="AU2831" s="12" t="n"/>
      <c r="AV2831" s="7" t="n"/>
      <c r="BI2831" s="8" t="n"/>
      <c r="BJ2831" s="7" t="n"/>
      <c r="BK2831" s="2" t="n"/>
      <c r="BL2831" s="2" t="n"/>
      <c r="BM2831" s="2" t="n"/>
      <c r="BN2831" s="2" t="n"/>
      <c r="BO2831" s="2" t="n"/>
      <c r="BP2831" s="143" t="n"/>
      <c r="BV2831" s="144" t="n"/>
      <c r="BW2831" s="143" t="n"/>
      <c r="CG2831" s="144" t="n"/>
      <c r="DU2831" s="144" t="n"/>
      <c r="DV2831" s="2" t="n"/>
      <c r="DW2831" s="2" t="n"/>
      <c r="DX2831" s="2" t="n"/>
      <c r="DY2831" s="2" t="n"/>
      <c r="DZ2831" s="2" t="n"/>
      <c r="EA2831" s="2" t="n"/>
      <c r="EB2831" s="2" t="n"/>
      <c r="EC2831" s="2" t="n"/>
    </row>
    <row r="2832" ht="6.75" customHeight="1" s="118">
      <c r="A2832" s="2" t="n"/>
      <c r="B2832" s="2" t="n"/>
      <c r="C2832" s="2" t="n"/>
      <c r="D2832" s="2" t="n"/>
      <c r="E2832" s="142" t="inlineStr">
        <is>
          <t>ふ り が な</t>
        </is>
      </c>
      <c r="F2832" s="140" t="n"/>
      <c r="G2832" s="140" t="n"/>
      <c r="H2832" s="140" t="n"/>
      <c r="I2832" s="140" t="n"/>
      <c r="J2832" s="140" t="n"/>
      <c r="K2832" s="141" t="n"/>
      <c r="L2832" s="152">
        <f>計算!$C$34</f>
        <v/>
      </c>
      <c r="M2832" s="140" t="n"/>
      <c r="N2832" s="140" t="n"/>
      <c r="O2832" s="140" t="n"/>
      <c r="P2832" s="140" t="n"/>
      <c r="Q2832" s="140" t="n"/>
      <c r="R2832" s="140" t="n"/>
      <c r="S2832" s="140" t="n"/>
      <c r="T2832" s="140" t="n"/>
      <c r="U2832" s="140" t="n"/>
      <c r="V2832" s="140" t="n"/>
      <c r="W2832" s="140" t="n"/>
      <c r="X2832" s="140" t="n"/>
      <c r="Y2832" s="140" t="n"/>
      <c r="Z2832" s="140" t="n"/>
      <c r="AA2832" s="140" t="n"/>
      <c r="AB2832" s="140" t="n"/>
      <c r="AC2832" s="140" t="n"/>
      <c r="AD2832" s="140" t="n"/>
      <c r="AE2832" s="140" t="n"/>
      <c r="AF2832" s="140" t="n"/>
      <c r="AG2832" s="140" t="n"/>
      <c r="AH2832" s="140" t="n"/>
      <c r="AI2832" s="140" t="n"/>
      <c r="AJ2832" s="140" t="n"/>
      <c r="AK2832" s="140" t="n"/>
      <c r="AL2832" s="140" t="n"/>
      <c r="AM2832" s="140" t="n"/>
      <c r="AN2832" s="140" t="n"/>
      <c r="AO2832" s="140" t="n"/>
      <c r="AP2832" s="140" t="n"/>
      <c r="AQ2832" s="140" t="n"/>
      <c r="AR2832" s="140" t="n"/>
      <c r="AS2832" s="140" t="n"/>
      <c r="AT2832" s="141"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43" t="n"/>
      <c r="BV2832" s="144" t="n"/>
      <c r="BW2832" s="143" t="n"/>
      <c r="CG2832" s="144" t="n"/>
      <c r="DU2832" s="144" t="n"/>
      <c r="DV2832" s="2" t="n"/>
      <c r="DW2832" s="2" t="n"/>
      <c r="DX2832" s="2" t="n"/>
      <c r="DY2832" s="2" t="n"/>
      <c r="DZ2832" s="2" t="n"/>
      <c r="EA2832" s="2" t="n"/>
      <c r="EB2832" s="2" t="n"/>
      <c r="EC2832" s="2" t="n"/>
    </row>
    <row r="2833" ht="6.75" customHeight="1" s="118">
      <c r="A2833" s="2" t="n"/>
      <c r="B2833" s="2" t="n"/>
      <c r="C2833" s="2" t="n"/>
      <c r="D2833" s="2" t="n"/>
      <c r="E2833" s="143" t="n"/>
      <c r="K2833" s="144" t="n"/>
      <c r="AT2833" s="144"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43" t="n"/>
      <c r="BV2833" s="144" t="n"/>
      <c r="BW2833" s="143" t="n"/>
      <c r="CG2833" s="144" t="n"/>
      <c r="DU2833" s="144" t="n"/>
      <c r="DV2833" s="2" t="n"/>
      <c r="DW2833" s="2" t="n"/>
      <c r="DX2833" s="2" t="n"/>
      <c r="DY2833" s="2" t="n"/>
      <c r="DZ2833" s="2" t="n"/>
      <c r="EA2833" s="2" t="n"/>
      <c r="EB2833" s="2" t="n"/>
      <c r="EC2833" s="2" t="n"/>
    </row>
    <row r="2834" ht="6.75" customHeight="1" s="118">
      <c r="A2834" s="2" t="n"/>
      <c r="B2834" s="2" t="n"/>
      <c r="C2834" s="2" t="n"/>
      <c r="D2834" s="2" t="n"/>
      <c r="E2834" s="143" t="n"/>
      <c r="K2834" s="144" t="n"/>
      <c r="AT2834" s="144"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43" t="n"/>
      <c r="BV2834" s="144" t="n"/>
      <c r="BW2834" s="143" t="n"/>
      <c r="CG2834" s="144" t="n"/>
      <c r="DU2834" s="144" t="n"/>
      <c r="DV2834" s="2" t="n"/>
      <c r="DW2834" s="2" t="n"/>
      <c r="DX2834" s="2" t="n"/>
      <c r="DY2834" s="2" t="n"/>
      <c r="DZ2834" s="2" t="n"/>
      <c r="EA2834" s="2" t="n"/>
      <c r="EB2834" s="2" t="n"/>
      <c r="EC2834" s="2" t="n"/>
    </row>
    <row r="2835" ht="6.75" customHeight="1" s="118">
      <c r="A2835" s="2" t="n"/>
      <c r="B2835" s="2" t="n"/>
      <c r="C2835" s="2" t="n"/>
      <c r="D2835" s="2" t="n"/>
      <c r="E2835" s="147" t="n"/>
      <c r="F2835" s="148" t="n"/>
      <c r="G2835" s="148" t="n"/>
      <c r="H2835" s="148" t="n"/>
      <c r="I2835" s="148" t="n"/>
      <c r="J2835" s="148" t="n"/>
      <c r="K2835" s="149" t="n"/>
      <c r="L2835" s="148" t="n"/>
      <c r="M2835" s="148" t="n"/>
      <c r="N2835" s="148" t="n"/>
      <c r="O2835" s="148" t="n"/>
      <c r="P2835" s="148" t="n"/>
      <c r="Q2835" s="148" t="n"/>
      <c r="R2835" s="148" t="n"/>
      <c r="S2835" s="148" t="n"/>
      <c r="T2835" s="148" t="n"/>
      <c r="U2835" s="148" t="n"/>
      <c r="V2835" s="148" t="n"/>
      <c r="W2835" s="148" t="n"/>
      <c r="X2835" s="148" t="n"/>
      <c r="Y2835" s="148" t="n"/>
      <c r="Z2835" s="148" t="n"/>
      <c r="AA2835" s="148" t="n"/>
      <c r="AB2835" s="148" t="n"/>
      <c r="AC2835" s="148" t="n"/>
      <c r="AD2835" s="148" t="n"/>
      <c r="AE2835" s="148" t="n"/>
      <c r="AF2835" s="148" t="n"/>
      <c r="AG2835" s="148" t="n"/>
      <c r="AH2835" s="148" t="n"/>
      <c r="AI2835" s="148" t="n"/>
      <c r="AJ2835" s="148" t="n"/>
      <c r="AK2835" s="148" t="n"/>
      <c r="AL2835" s="148" t="n"/>
      <c r="AM2835" s="148" t="n"/>
      <c r="AN2835" s="148" t="n"/>
      <c r="AO2835" s="148" t="n"/>
      <c r="AP2835" s="148" t="n"/>
      <c r="AQ2835" s="148" t="n"/>
      <c r="AR2835" s="148" t="n"/>
      <c r="AS2835" s="148" t="n"/>
      <c r="AT2835" s="149"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43" t="n"/>
      <c r="BV2835" s="144" t="n"/>
      <c r="BW2835" s="143" t="n"/>
      <c r="CG2835" s="144" t="n"/>
      <c r="DU2835" s="144" t="n"/>
      <c r="DV2835" s="2" t="n"/>
      <c r="DW2835" s="2" t="n"/>
      <c r="DX2835" s="2" t="n"/>
      <c r="DY2835" s="2" t="n"/>
      <c r="DZ2835" s="2" t="n"/>
      <c r="EA2835" s="2" t="n"/>
      <c r="EB2835" s="2" t="n"/>
      <c r="EC2835" s="2" t="n"/>
    </row>
    <row r="2836" ht="6.75" customHeight="1" s="118">
      <c r="A2836" s="2" t="n"/>
      <c r="B2836" s="2" t="n"/>
      <c r="C2836" s="2" t="n"/>
      <c r="D2836" s="2" t="n"/>
      <c r="E2836" s="153" t="inlineStr">
        <is>
          <t>名　前</t>
        </is>
      </c>
      <c r="F2836" s="140" t="n"/>
      <c r="G2836" s="140" t="n"/>
      <c r="H2836" s="140" t="n"/>
      <c r="I2836" s="140" t="n"/>
      <c r="J2836" s="140" t="n"/>
      <c r="K2836" s="141" t="n"/>
      <c r="L2836" s="154">
        <f>計算!$B$34</f>
        <v/>
      </c>
      <c r="M2836" s="140" t="n"/>
      <c r="N2836" s="140" t="n"/>
      <c r="O2836" s="140" t="n"/>
      <c r="P2836" s="140" t="n"/>
      <c r="Q2836" s="140" t="n"/>
      <c r="R2836" s="140" t="n"/>
      <c r="S2836" s="140" t="n"/>
      <c r="T2836" s="140" t="n"/>
      <c r="U2836" s="140" t="n"/>
      <c r="V2836" s="140" t="n"/>
      <c r="W2836" s="140" t="n"/>
      <c r="X2836" s="140" t="n"/>
      <c r="Y2836" s="140" t="n"/>
      <c r="Z2836" s="140" t="n"/>
      <c r="AA2836" s="140" t="n"/>
      <c r="AB2836" s="140" t="n"/>
      <c r="AC2836" s="140" t="n"/>
      <c r="AD2836" s="140" t="n"/>
      <c r="AE2836" s="140" t="n"/>
      <c r="AF2836" s="140" t="n"/>
      <c r="AG2836" s="140" t="n"/>
      <c r="AH2836" s="140" t="n"/>
      <c r="AI2836" s="140" t="n"/>
      <c r="AJ2836" s="140" t="n"/>
      <c r="AK2836" s="140" t="n"/>
      <c r="AL2836" s="140" t="n"/>
      <c r="AM2836" s="140" t="n"/>
      <c r="AN2836" s="140" t="n"/>
      <c r="AO2836" s="140" t="n"/>
      <c r="AP2836" s="140" t="n"/>
      <c r="AQ2836" s="140" t="n"/>
      <c r="AR2836" s="140" t="n"/>
      <c r="AS2836" s="140" t="n"/>
      <c r="AT2836" s="141"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43" t="n"/>
      <c r="BV2836" s="144" t="n"/>
      <c r="BW2836" s="143" t="n"/>
      <c r="CG2836" s="144" t="n"/>
      <c r="DU2836" s="144" t="n"/>
      <c r="DV2836" s="2" t="n"/>
      <c r="DW2836" s="2" t="n"/>
      <c r="DX2836" s="2" t="n"/>
      <c r="DY2836" s="2" t="n"/>
      <c r="DZ2836" s="2" t="n"/>
      <c r="EA2836" s="2" t="n"/>
      <c r="EB2836" s="2" t="n"/>
      <c r="EC2836" s="2" t="n"/>
    </row>
    <row r="2837" ht="6.75" customHeight="1" s="118">
      <c r="A2837" s="2" t="n"/>
      <c r="B2837" s="2" t="n"/>
      <c r="C2837" s="2" t="n"/>
      <c r="D2837" s="2" t="n"/>
      <c r="E2837" s="143" t="n"/>
      <c r="K2837" s="144" t="n"/>
      <c r="L2837" s="143" t="n"/>
      <c r="AT2837" s="144" t="n"/>
      <c r="AU2837" s="8" t="n"/>
      <c r="AV2837" s="7" t="n"/>
      <c r="AW2837" s="2" t="n"/>
      <c r="AX2837" s="52" t="inlineStr">
        <is>
          <t>（30×40mm）</t>
        </is>
      </c>
      <c r="BH2837" s="2" t="n"/>
      <c r="BI2837" s="8" t="n"/>
      <c r="BJ2837" s="7" t="n"/>
      <c r="BK2837" s="2" t="n"/>
      <c r="BL2837" s="2" t="n"/>
      <c r="BM2837" s="2" t="n"/>
      <c r="BN2837" s="2" t="n"/>
      <c r="BO2837" s="2" t="n"/>
      <c r="BP2837" s="143" t="n"/>
      <c r="BV2837" s="144" t="n"/>
      <c r="BW2837" s="143" t="n"/>
      <c r="CG2837" s="144" t="n"/>
      <c r="DU2837" s="144" t="n"/>
      <c r="DV2837" s="2" t="n"/>
      <c r="DW2837" s="2" t="n"/>
      <c r="DX2837" s="2" t="n"/>
      <c r="DY2837" s="2" t="n"/>
      <c r="DZ2837" s="2" t="n"/>
      <c r="EA2837" s="2" t="n"/>
      <c r="EB2837" s="2" t="n"/>
      <c r="EC2837" s="2" t="n"/>
    </row>
    <row r="2838" ht="6.75" customHeight="1" s="118">
      <c r="A2838" s="2" t="n"/>
      <c r="B2838" s="2" t="n"/>
      <c r="C2838" s="2" t="n"/>
      <c r="D2838" s="2" t="n"/>
      <c r="E2838" s="143" t="n"/>
      <c r="K2838" s="144" t="n"/>
      <c r="L2838" s="143" t="n"/>
      <c r="AT2838" s="144" t="n"/>
      <c r="AU2838" s="8" t="n"/>
      <c r="AV2838" s="7" t="n"/>
      <c r="AW2838" s="2" t="n"/>
      <c r="BH2838" s="2" t="n"/>
      <c r="BI2838" s="8" t="n"/>
      <c r="BJ2838" s="7" t="n"/>
      <c r="BK2838" s="2" t="n"/>
      <c r="BL2838" s="2" t="n"/>
      <c r="BM2838" s="2" t="n"/>
      <c r="BN2838" s="2" t="n"/>
      <c r="BO2838" s="2" t="n"/>
      <c r="BP2838" s="143" t="n"/>
      <c r="BV2838" s="144" t="n"/>
      <c r="BW2838" s="143" t="n"/>
      <c r="CG2838" s="144" t="n"/>
      <c r="DU2838" s="144" t="n"/>
      <c r="DV2838" s="2" t="n"/>
      <c r="DW2838" s="2" t="n"/>
      <c r="DX2838" s="2" t="n"/>
      <c r="DY2838" s="2" t="n"/>
      <c r="DZ2838" s="2" t="n"/>
      <c r="EA2838" s="2" t="n"/>
      <c r="EB2838" s="2" t="n"/>
      <c r="EC2838" s="2" t="n"/>
    </row>
    <row r="2839" ht="6.75" customHeight="1" s="118">
      <c r="A2839" s="2" t="n"/>
      <c r="B2839" s="2" t="n"/>
      <c r="C2839" s="2" t="n"/>
      <c r="D2839" s="2" t="n"/>
      <c r="E2839" s="143" t="n"/>
      <c r="K2839" s="144" t="n"/>
      <c r="L2839" s="143" t="n"/>
      <c r="AT2839" s="144"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43" t="n"/>
      <c r="BV2839" s="144" t="n"/>
      <c r="BW2839" s="143" t="n"/>
      <c r="CG2839" s="144" t="n"/>
      <c r="DU2839" s="144" t="n"/>
      <c r="DV2839" s="2" t="n"/>
      <c r="DW2839" s="2" t="n"/>
      <c r="DX2839" s="2" t="n"/>
      <c r="DY2839" s="2" t="n"/>
      <c r="DZ2839" s="2" t="n"/>
      <c r="EA2839" s="2" t="n"/>
      <c r="EB2839" s="2" t="n"/>
      <c r="EC2839" s="2" t="n"/>
    </row>
    <row r="2840" ht="6.75" customHeight="1" s="118">
      <c r="A2840" s="2" t="n"/>
      <c r="B2840" s="2" t="n"/>
      <c r="C2840" s="2" t="n"/>
      <c r="D2840" s="2" t="n"/>
      <c r="E2840" s="143" t="n"/>
      <c r="K2840" s="144" t="n"/>
      <c r="L2840" s="143" t="n"/>
      <c r="AT2840" s="144"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43" t="n"/>
      <c r="BV2840" s="144" t="n"/>
      <c r="BW2840" s="143" t="n"/>
      <c r="CG2840" s="144" t="n"/>
      <c r="DU2840" s="144" t="n"/>
      <c r="DV2840" s="2" t="n"/>
      <c r="DW2840" s="2" t="n"/>
      <c r="DX2840" s="2" t="n"/>
      <c r="DY2840" s="2" t="n"/>
      <c r="DZ2840" s="2" t="n"/>
      <c r="EA2840" s="2" t="n"/>
      <c r="EB2840" s="2" t="n"/>
      <c r="EC2840" s="2" t="n"/>
    </row>
    <row r="2841" ht="4.5" customHeight="1" s="118">
      <c r="A2841" s="2" t="n"/>
      <c r="B2841" s="2" t="n"/>
      <c r="C2841" s="2" t="n"/>
      <c r="D2841" s="2" t="n"/>
      <c r="E2841" s="147" t="n"/>
      <c r="F2841" s="148" t="n"/>
      <c r="G2841" s="148" t="n"/>
      <c r="H2841" s="148" t="n"/>
      <c r="I2841" s="148" t="n"/>
      <c r="J2841" s="148" t="n"/>
      <c r="K2841" s="149" t="n"/>
      <c r="L2841" s="147" t="n"/>
      <c r="M2841" s="148" t="n"/>
      <c r="N2841" s="148" t="n"/>
      <c r="O2841" s="148" t="n"/>
      <c r="P2841" s="148" t="n"/>
      <c r="Q2841" s="148" t="n"/>
      <c r="R2841" s="148" t="n"/>
      <c r="S2841" s="148" t="n"/>
      <c r="T2841" s="148" t="n"/>
      <c r="U2841" s="148" t="n"/>
      <c r="V2841" s="148" t="n"/>
      <c r="W2841" s="148" t="n"/>
      <c r="X2841" s="148" t="n"/>
      <c r="Y2841" s="148" t="n"/>
      <c r="Z2841" s="148" t="n"/>
      <c r="AA2841" s="148" t="n"/>
      <c r="AB2841" s="148" t="n"/>
      <c r="AC2841" s="148" t="n"/>
      <c r="AD2841" s="148" t="n"/>
      <c r="AE2841" s="148" t="n"/>
      <c r="AF2841" s="148" t="n"/>
      <c r="AG2841" s="148" t="n"/>
      <c r="AH2841" s="148" t="n"/>
      <c r="AI2841" s="148" t="n"/>
      <c r="AJ2841" s="148" t="n"/>
      <c r="AK2841" s="148" t="n"/>
      <c r="AL2841" s="148" t="n"/>
      <c r="AM2841" s="148" t="n"/>
      <c r="AN2841" s="148" t="n"/>
      <c r="AO2841" s="148" t="n"/>
      <c r="AP2841" s="148" t="n"/>
      <c r="AQ2841" s="148" t="n"/>
      <c r="AR2841" s="148" t="n"/>
      <c r="AS2841" s="148" t="n"/>
      <c r="AT2841" s="149"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43" t="n"/>
      <c r="BV2841" s="144" t="n"/>
      <c r="BW2841" s="143" t="n"/>
      <c r="CG2841" s="144" t="n"/>
      <c r="DU2841" s="144" t="n"/>
      <c r="DV2841" s="2" t="n"/>
      <c r="DW2841" s="2" t="n"/>
      <c r="DX2841" s="2" t="n"/>
      <c r="DY2841" s="2" t="n"/>
      <c r="DZ2841" s="2" t="n"/>
      <c r="EA2841" s="2" t="n"/>
      <c r="EB2841" s="2" t="n"/>
      <c r="EC2841" s="2" t="n"/>
    </row>
    <row r="2842" ht="6.75" customHeight="1" s="118">
      <c r="A2842" s="2" t="n"/>
      <c r="B2842" s="2" t="n"/>
      <c r="C2842" s="2" t="n"/>
      <c r="D2842" s="2" t="n"/>
      <c r="E2842" s="153" t="inlineStr">
        <is>
          <t>生年月日</t>
        </is>
      </c>
      <c r="F2842" s="140" t="n"/>
      <c r="G2842" s="140" t="n"/>
      <c r="H2842" s="140" t="n"/>
      <c r="I2842" s="140" t="n"/>
      <c r="J2842" s="140" t="n"/>
      <c r="K2842" s="141" t="n"/>
      <c r="L2842" s="155" t="inlineStr">
        <is>
          <t>昭和 ・ 平成</t>
        </is>
      </c>
      <c r="M2842" s="140" t="n"/>
      <c r="N2842" s="140" t="n"/>
      <c r="O2842" s="140" t="n"/>
      <c r="P2842" s="140" t="n"/>
      <c r="Q2842" s="140" t="n"/>
      <c r="R2842" s="140" t="n"/>
      <c r="S2842" s="140" t="n"/>
      <c r="T2842" s="140" t="n"/>
      <c r="U2842" s="140" t="n"/>
      <c r="V2842" s="156">
        <f>計算!$D$34</f>
        <v/>
      </c>
      <c r="W2842" s="140" t="n"/>
      <c r="X2842" s="157" t="inlineStr">
        <is>
          <t>年</t>
        </is>
      </c>
      <c r="Y2842" s="140" t="n"/>
      <c r="Z2842" s="158">
        <f>計算!$E$34</f>
        <v/>
      </c>
      <c r="AA2842" s="140" t="n"/>
      <c r="AB2842" s="140" t="n"/>
      <c r="AC2842" s="157" t="inlineStr">
        <is>
          <t>月</t>
        </is>
      </c>
      <c r="AD2842" s="140" t="n"/>
      <c r="AE2842" s="158">
        <f>計算!$F$34</f>
        <v/>
      </c>
      <c r="AF2842" s="140" t="n"/>
      <c r="AG2842" s="140" t="n"/>
      <c r="AH2842" s="157" t="inlineStr">
        <is>
          <t>日　生 （満</t>
        </is>
      </c>
      <c r="AI2842" s="140" t="n"/>
      <c r="AJ2842" s="140" t="n"/>
      <c r="AK2842" s="140" t="n"/>
      <c r="AL2842" s="140" t="n"/>
      <c r="AM2842" s="140" t="n"/>
      <c r="AN2842" s="140" t="n"/>
      <c r="AO2842" s="140" t="n"/>
      <c r="AP2842" s="159">
        <f>計算!$G$34</f>
        <v/>
      </c>
      <c r="AQ2842" s="140" t="n"/>
      <c r="AR2842" s="160" t="inlineStr">
        <is>
          <t>歳）</t>
        </is>
      </c>
      <c r="AS2842" s="140" t="n"/>
      <c r="AT2842" s="141"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43" t="n"/>
      <c r="BV2842" s="144" t="n"/>
      <c r="BW2842" s="143" t="n"/>
      <c r="CG2842" s="144" t="n"/>
      <c r="DU2842" s="144" t="n"/>
      <c r="DV2842" s="2" t="n"/>
      <c r="DW2842" s="2" t="n"/>
      <c r="DX2842" s="2" t="n"/>
      <c r="DY2842" s="2" t="n"/>
      <c r="DZ2842" s="2" t="n"/>
      <c r="EA2842" s="2" t="n"/>
      <c r="EB2842" s="2" t="n"/>
      <c r="EC2842" s="2" t="n"/>
    </row>
    <row r="2843" ht="6.75" customHeight="1" s="118">
      <c r="A2843" s="2" t="n"/>
      <c r="B2843" s="2" t="n"/>
      <c r="C2843" s="2" t="n"/>
      <c r="D2843" s="2" t="n"/>
      <c r="E2843" s="143" t="n"/>
      <c r="K2843" s="144" t="n"/>
      <c r="L2843" s="143" t="n"/>
      <c r="AT2843" s="144"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43" t="n"/>
      <c r="BV2843" s="144" t="n"/>
      <c r="BW2843" s="143" t="n"/>
      <c r="CG2843" s="144" t="n"/>
      <c r="DU2843" s="144" t="n"/>
      <c r="DV2843" s="2" t="n"/>
      <c r="DW2843" s="2" t="n"/>
      <c r="DX2843" s="2" t="n"/>
      <c r="DY2843" s="2" t="n"/>
      <c r="DZ2843" s="2" t="n"/>
      <c r="EA2843" s="2" t="n"/>
      <c r="EB2843" s="2" t="n"/>
      <c r="EC2843" s="2" t="n"/>
    </row>
    <row r="2844" ht="6.75" customHeight="1" s="118">
      <c r="A2844" s="2" t="n"/>
      <c r="B2844" s="2" t="n"/>
      <c r="C2844" s="2" t="n"/>
      <c r="D2844" s="2" t="n"/>
      <c r="E2844" s="143" t="n"/>
      <c r="K2844" s="144" t="n"/>
      <c r="L2844" s="143" t="n"/>
      <c r="AT2844" s="144"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43" t="n"/>
      <c r="BV2844" s="144" t="n"/>
      <c r="BW2844" s="143" t="n"/>
      <c r="CG2844" s="144" t="n"/>
      <c r="DU2844" s="144" t="n"/>
      <c r="DV2844" s="2" t="n"/>
      <c r="DW2844" s="2" t="n"/>
      <c r="DX2844" s="2" t="n"/>
      <c r="DY2844" s="2" t="n"/>
      <c r="DZ2844" s="2" t="n"/>
      <c r="EA2844" s="2" t="n"/>
      <c r="EB2844" s="2" t="n"/>
      <c r="EC2844" s="2" t="n"/>
    </row>
    <row r="2845" ht="3.75" customHeight="1" s="118">
      <c r="A2845" s="2" t="n"/>
      <c r="B2845" s="2" t="n"/>
      <c r="C2845" s="2" t="n"/>
      <c r="D2845" s="2" t="n"/>
      <c r="E2845" s="147" t="n"/>
      <c r="F2845" s="148" t="n"/>
      <c r="G2845" s="148" t="n"/>
      <c r="H2845" s="148" t="n"/>
      <c r="I2845" s="148" t="n"/>
      <c r="J2845" s="148" t="n"/>
      <c r="K2845" s="149" t="n"/>
      <c r="L2845" s="147" t="n"/>
      <c r="M2845" s="148" t="n"/>
      <c r="N2845" s="148" t="n"/>
      <c r="O2845" s="148" t="n"/>
      <c r="P2845" s="148" t="n"/>
      <c r="Q2845" s="148" t="n"/>
      <c r="R2845" s="148" t="n"/>
      <c r="S2845" s="148" t="n"/>
      <c r="T2845" s="148" t="n"/>
      <c r="U2845" s="148" t="n"/>
      <c r="X2845" s="148" t="n"/>
      <c r="Y2845" s="148" t="n"/>
      <c r="AC2845" s="148" t="n"/>
      <c r="AD2845" s="148" t="n"/>
      <c r="AH2845" s="148" t="n"/>
      <c r="AI2845" s="148" t="n"/>
      <c r="AJ2845" s="148" t="n"/>
      <c r="AK2845" s="148" t="n"/>
      <c r="AL2845" s="148" t="n"/>
      <c r="AM2845" s="148" t="n"/>
      <c r="AN2845" s="148" t="n"/>
      <c r="AO2845" s="148" t="n"/>
      <c r="AP2845" s="148" t="n"/>
      <c r="AQ2845" s="148" t="n"/>
      <c r="AR2845" s="148" t="n"/>
      <c r="AS2845" s="148" t="n"/>
      <c r="AT2845" s="149"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43" t="n"/>
      <c r="BV2845" s="144" t="n"/>
      <c r="BW2845" s="143" t="n"/>
      <c r="CG2845" s="144" t="n"/>
      <c r="DU2845" s="144" t="n"/>
      <c r="DV2845" s="2" t="n"/>
      <c r="DW2845" s="2" t="n"/>
      <c r="DX2845" s="2" t="n"/>
      <c r="DY2845" s="2" t="n"/>
      <c r="DZ2845" s="2" t="n"/>
      <c r="EA2845" s="2" t="n"/>
      <c r="EB2845" s="2" t="n"/>
      <c r="EC2845" s="2" t="n"/>
    </row>
    <row r="2846" ht="6.75" customHeight="1" s="118">
      <c r="A2846" s="2" t="n"/>
      <c r="B2846" s="2" t="n"/>
      <c r="C2846" s="2" t="n"/>
      <c r="D2846" s="2" t="n"/>
      <c r="E2846" s="161" t="inlineStr">
        <is>
          <t>ふ り が な</t>
        </is>
      </c>
      <c r="F2846" s="140" t="n"/>
      <c r="G2846" s="140" t="n"/>
      <c r="H2846" s="140" t="n"/>
      <c r="I2846" s="140" t="n"/>
      <c r="J2846" s="140" t="n"/>
      <c r="K2846" s="141" t="n"/>
      <c r="L2846" s="162">
        <f>計算!$J$34</f>
        <v/>
      </c>
      <c r="M2846" s="140" t="n"/>
      <c r="N2846" s="140" t="n"/>
      <c r="O2846" s="140" t="n"/>
      <c r="P2846" s="140" t="n"/>
      <c r="Q2846" s="140" t="n"/>
      <c r="R2846" s="140" t="n"/>
      <c r="S2846" s="140" t="n"/>
      <c r="T2846" s="140" t="n"/>
      <c r="U2846" s="140" t="n"/>
      <c r="V2846" s="140" t="n"/>
      <c r="W2846" s="140" t="n"/>
      <c r="X2846" s="140" t="n"/>
      <c r="Y2846" s="140" t="n"/>
      <c r="Z2846" s="140" t="n"/>
      <c r="AA2846" s="140" t="n"/>
      <c r="AB2846" s="140" t="n"/>
      <c r="AC2846" s="140" t="n"/>
      <c r="AD2846" s="140" t="n"/>
      <c r="AE2846" s="140" t="n"/>
      <c r="AF2846" s="140" t="n"/>
      <c r="AG2846" s="140" t="n"/>
      <c r="AH2846" s="140" t="n"/>
      <c r="AI2846" s="140" t="n"/>
      <c r="AJ2846" s="140" t="n"/>
      <c r="AK2846" s="140" t="n"/>
      <c r="AL2846" s="140" t="n"/>
      <c r="AM2846" s="140" t="n"/>
      <c r="AN2846" s="140" t="n"/>
      <c r="AO2846" s="140" t="n"/>
      <c r="AP2846" s="140" t="n"/>
      <c r="AQ2846" s="140" t="n"/>
      <c r="AR2846" s="140" t="n"/>
      <c r="AS2846" s="140" t="n"/>
      <c r="AT2846" s="140" t="n"/>
      <c r="AU2846" s="140" t="n"/>
      <c r="AV2846" s="140" t="n"/>
      <c r="AW2846" s="140" t="n"/>
      <c r="AX2846" s="140" t="n"/>
      <c r="AY2846" s="140" t="n"/>
      <c r="AZ2846" s="140" t="n"/>
      <c r="BA2846" s="140" t="n"/>
      <c r="BB2846" s="140" t="n"/>
      <c r="BC2846" s="140" t="n"/>
      <c r="BD2846" s="140" t="n"/>
      <c r="BE2846" s="140" t="n"/>
      <c r="BF2846" s="140" t="n"/>
      <c r="BG2846" s="140" t="n"/>
      <c r="BH2846" s="140" t="n"/>
      <c r="BI2846" s="141" t="n"/>
      <c r="BJ2846" s="2" t="n"/>
      <c r="BK2846" s="2" t="n"/>
      <c r="BL2846" s="2" t="n"/>
      <c r="BM2846" s="2" t="n"/>
      <c r="BN2846" s="2" t="n"/>
      <c r="BO2846" s="2" t="n"/>
      <c r="BP2846" s="143" t="n"/>
      <c r="BV2846" s="144" t="n"/>
      <c r="BW2846" s="143" t="n"/>
      <c r="CG2846" s="144" t="n"/>
      <c r="DU2846" s="144" t="n"/>
      <c r="DV2846" s="2" t="n"/>
      <c r="DW2846" s="2" t="n"/>
      <c r="DX2846" s="2" t="n"/>
      <c r="DY2846" s="2" t="n"/>
      <c r="DZ2846" s="2" t="n"/>
      <c r="EA2846" s="2" t="n"/>
      <c r="EB2846" s="2" t="n"/>
      <c r="EC2846" s="2" t="n"/>
    </row>
    <row r="2847" ht="6.75" customHeight="1" s="118">
      <c r="A2847" s="2" t="n"/>
      <c r="B2847" s="2" t="n"/>
      <c r="C2847" s="2" t="n"/>
      <c r="D2847" s="2" t="n"/>
      <c r="E2847" s="143" t="n"/>
      <c r="K2847" s="144" t="n"/>
      <c r="BI2847" s="144" t="n"/>
      <c r="BJ2847" s="2" t="n"/>
      <c r="BK2847" s="2" t="n"/>
      <c r="BL2847" s="2" t="n"/>
      <c r="BM2847" s="2" t="n"/>
      <c r="BN2847" s="2" t="n"/>
      <c r="BO2847" s="2" t="n"/>
      <c r="BP2847" s="143" t="n"/>
      <c r="BV2847" s="144" t="n"/>
      <c r="BW2847" s="143" t="n"/>
      <c r="CG2847" s="144" t="n"/>
      <c r="DU2847" s="144" t="n"/>
      <c r="DV2847" s="2" t="n"/>
      <c r="DW2847" s="2" t="n"/>
      <c r="DX2847" s="2" t="n"/>
      <c r="DY2847" s="2" t="n"/>
      <c r="DZ2847" s="2" t="n"/>
      <c r="EA2847" s="2" t="n"/>
      <c r="EB2847" s="2" t="n"/>
      <c r="EC2847" s="2" t="n"/>
    </row>
    <row r="2848" ht="6.75" customHeight="1" s="118">
      <c r="A2848" s="2" t="n"/>
      <c r="B2848" s="2" t="n"/>
      <c r="C2848" s="2" t="n"/>
      <c r="D2848" s="2" t="n"/>
      <c r="E2848" s="163" t="n"/>
      <c r="F2848" s="164" t="n"/>
      <c r="G2848" s="164" t="n"/>
      <c r="H2848" s="164" t="n"/>
      <c r="I2848" s="164" t="n"/>
      <c r="J2848" s="164" t="n"/>
      <c r="K2848" s="165" t="n"/>
      <c r="L2848" s="164" t="n"/>
      <c r="M2848" s="164" t="n"/>
      <c r="N2848" s="164" t="n"/>
      <c r="O2848" s="164" t="n"/>
      <c r="P2848" s="164" t="n"/>
      <c r="Q2848" s="164" t="n"/>
      <c r="R2848" s="164" t="n"/>
      <c r="S2848" s="164" t="n"/>
      <c r="T2848" s="164" t="n"/>
      <c r="U2848" s="164" t="n"/>
      <c r="V2848" s="164" t="n"/>
      <c r="W2848" s="164" t="n"/>
      <c r="X2848" s="164" t="n"/>
      <c r="Y2848" s="164" t="n"/>
      <c r="Z2848" s="164" t="n"/>
      <c r="AA2848" s="164" t="n"/>
      <c r="AB2848" s="164" t="n"/>
      <c r="AC2848" s="164" t="n"/>
      <c r="AD2848" s="164" t="n"/>
      <c r="AE2848" s="164" t="n"/>
      <c r="AF2848" s="164" t="n"/>
      <c r="AG2848" s="164" t="n"/>
      <c r="AH2848" s="164" t="n"/>
      <c r="AI2848" s="164" t="n"/>
      <c r="AJ2848" s="164" t="n"/>
      <c r="AK2848" s="164" t="n"/>
      <c r="AL2848" s="164" t="n"/>
      <c r="AM2848" s="164" t="n"/>
      <c r="AN2848" s="164" t="n"/>
      <c r="AO2848" s="164" t="n"/>
      <c r="AP2848" s="164" t="n"/>
      <c r="AQ2848" s="164" t="n"/>
      <c r="AR2848" s="164" t="n"/>
      <c r="AS2848" s="164" t="n"/>
      <c r="AT2848" s="164" t="n"/>
      <c r="AU2848" s="164" t="n"/>
      <c r="AV2848" s="164" t="n"/>
      <c r="AW2848" s="164" t="n"/>
      <c r="AX2848" s="164" t="n"/>
      <c r="AY2848" s="164" t="n"/>
      <c r="AZ2848" s="164" t="n"/>
      <c r="BA2848" s="164" t="n"/>
      <c r="BB2848" s="164" t="n"/>
      <c r="BC2848" s="164" t="n"/>
      <c r="BD2848" s="164" t="n"/>
      <c r="BE2848" s="164" t="n"/>
      <c r="BF2848" s="164" t="n"/>
      <c r="BG2848" s="164" t="n"/>
      <c r="BH2848" s="164" t="n"/>
      <c r="BI2848" s="165" t="n"/>
      <c r="BJ2848" s="2" t="n"/>
      <c r="BK2848" s="2" t="n"/>
      <c r="BL2848" s="2" t="n"/>
      <c r="BM2848" s="2" t="n"/>
      <c r="BN2848" s="2" t="n"/>
      <c r="BO2848" s="2" t="n"/>
      <c r="BP2848" s="143" t="n"/>
      <c r="BV2848" s="144" t="n"/>
      <c r="BW2848" s="143" t="n"/>
      <c r="CG2848" s="144" t="n"/>
      <c r="DU2848" s="144" t="n"/>
      <c r="DV2848" s="2" t="n"/>
      <c r="DW2848" s="2" t="n"/>
      <c r="DX2848" s="2" t="n"/>
      <c r="DY2848" s="2" t="n"/>
      <c r="DZ2848" s="2" t="n"/>
      <c r="EA2848" s="2" t="n"/>
      <c r="EB2848" s="2" t="n"/>
      <c r="EC2848" s="2" t="n"/>
    </row>
    <row r="2849" ht="6.75" customHeight="1" s="118">
      <c r="A2849" s="2" t="n"/>
      <c r="B2849" s="2" t="n"/>
      <c r="C2849" s="2" t="n"/>
      <c r="D2849" s="2" t="n"/>
      <c r="E2849" s="166" t="inlineStr">
        <is>
          <t>現住所</t>
        </is>
      </c>
      <c r="F2849" s="167" t="n"/>
      <c r="G2849" s="167" t="n"/>
      <c r="H2849" s="167" t="n"/>
      <c r="I2849" s="167" t="n"/>
      <c r="J2849" s="167" t="n"/>
      <c r="K2849" s="168" t="n"/>
      <c r="L2849" s="107" t="inlineStr">
        <is>
          <t>〒</t>
        </is>
      </c>
      <c r="M2849" s="167" t="n"/>
      <c r="N2849" s="167" t="n"/>
      <c r="O2849" s="167" t="n"/>
      <c r="P2849" s="169">
        <f>計算!$H$34</f>
        <v/>
      </c>
      <c r="Q2849" s="167" t="n"/>
      <c r="R2849" s="167" t="n"/>
      <c r="S2849" s="167" t="n"/>
      <c r="T2849" s="167" t="n"/>
      <c r="U2849" s="167" t="n"/>
      <c r="V2849" s="167" t="n"/>
      <c r="W2849" s="167" t="n"/>
      <c r="X2849" s="167" t="n"/>
      <c r="Y2849" s="167" t="n"/>
      <c r="Z2849" s="167" t="n"/>
      <c r="AA2849" s="167" t="n"/>
      <c r="AB2849" s="167" t="n"/>
      <c r="AC2849" s="167" t="n"/>
      <c r="AD2849" s="167" t="n"/>
      <c r="AE2849" s="167" t="n"/>
      <c r="AF2849" s="167" t="n"/>
      <c r="AG2849" s="167" t="n"/>
      <c r="AH2849" s="167" t="n"/>
      <c r="AI2849" s="167" t="n"/>
      <c r="AJ2849" s="167"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43" t="n"/>
      <c r="BV2849" s="144" t="n"/>
      <c r="BW2849" s="143" t="n"/>
      <c r="CG2849" s="144" t="n"/>
      <c r="DU2849" s="144" t="n"/>
      <c r="DV2849" s="2" t="n"/>
      <c r="DW2849" s="2" t="n"/>
      <c r="DX2849" s="2" t="n"/>
      <c r="DY2849" s="2" t="n"/>
      <c r="DZ2849" s="2" t="n"/>
      <c r="EA2849" s="2" t="n"/>
      <c r="EB2849" s="2" t="n"/>
      <c r="EC2849" s="2" t="n"/>
    </row>
    <row r="2850" ht="4.5" customHeight="1" s="118">
      <c r="A2850" s="2" t="n"/>
      <c r="B2850" s="2" t="n"/>
      <c r="C2850" s="2" t="n"/>
      <c r="D2850" s="2" t="n"/>
      <c r="E2850" s="143" t="n"/>
      <c r="K2850" s="144" t="n"/>
      <c r="L2850" s="143"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47" t="n"/>
      <c r="BQ2850" s="148" t="n"/>
      <c r="BR2850" s="148" t="n"/>
      <c r="BS2850" s="148" t="n"/>
      <c r="BT2850" s="148" t="n"/>
      <c r="BU2850" s="148" t="n"/>
      <c r="BV2850" s="149" t="n"/>
      <c r="BW2850" s="147" t="n"/>
      <c r="BX2850" s="148" t="n"/>
      <c r="BY2850" s="148" t="n"/>
      <c r="BZ2850" s="148" t="n"/>
      <c r="CA2850" s="148" t="n"/>
      <c r="CB2850" s="148" t="n"/>
      <c r="CC2850" s="148" t="n"/>
      <c r="CD2850" s="148" t="n"/>
      <c r="CE2850" s="148" t="n"/>
      <c r="CF2850" s="148" t="n"/>
      <c r="CG2850" s="149" t="n"/>
      <c r="DU2850" s="144" t="n"/>
      <c r="DV2850" s="2" t="n"/>
      <c r="DW2850" s="2" t="n"/>
      <c r="DX2850" s="2" t="n"/>
      <c r="DY2850" s="2" t="n"/>
      <c r="DZ2850" s="2" t="n"/>
      <c r="EA2850" s="2" t="n"/>
      <c r="EB2850" s="2" t="n"/>
      <c r="EC2850" s="2" t="n"/>
    </row>
    <row r="2851" ht="6.75" customHeight="1" s="118">
      <c r="A2851" s="2" t="n"/>
      <c r="B2851" s="2" t="n"/>
      <c r="C2851" s="2" t="n"/>
      <c r="D2851" s="2" t="n"/>
      <c r="E2851" s="143" t="n"/>
      <c r="K2851" s="144" t="n"/>
      <c r="L2851" s="143"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0" t="inlineStr">
        <is>
          <t>校内外の諸活動</t>
        </is>
      </c>
      <c r="BQ2851" s="140" t="n"/>
      <c r="BR2851" s="140" t="n"/>
      <c r="BS2851" s="140" t="n"/>
      <c r="BT2851" s="140" t="n"/>
      <c r="BU2851" s="140" t="n"/>
      <c r="BV2851" s="141" t="n"/>
      <c r="BW2851" s="171">
        <f>計算!$AQ$34</f>
        <v/>
      </c>
      <c r="BX2851" s="140" t="n"/>
      <c r="BY2851" s="140" t="n"/>
      <c r="BZ2851" s="140" t="n"/>
      <c r="CA2851" s="140" t="n"/>
      <c r="CB2851" s="140" t="n"/>
      <c r="CC2851" s="140" t="n"/>
      <c r="CD2851" s="140" t="n"/>
      <c r="CE2851" s="140" t="n"/>
      <c r="CF2851" s="140" t="n"/>
      <c r="CG2851" s="140" t="n"/>
      <c r="CH2851" s="140" t="n"/>
      <c r="CI2851" s="140" t="n"/>
      <c r="CJ2851" s="140" t="n"/>
      <c r="CK2851" s="140" t="n"/>
      <c r="CL2851" s="140" t="n"/>
      <c r="CM2851" s="140" t="n"/>
      <c r="CN2851" s="140" t="n"/>
      <c r="CO2851" s="140" t="n"/>
      <c r="CP2851" s="140" t="n"/>
      <c r="CQ2851" s="140" t="n"/>
      <c r="CR2851" s="140" t="n"/>
      <c r="CS2851" s="140" t="n"/>
      <c r="CT2851" s="140" t="n"/>
      <c r="CU2851" s="140" t="n"/>
      <c r="CV2851" s="140" t="n"/>
      <c r="CW2851" s="140" t="n"/>
      <c r="CX2851" s="140" t="n"/>
      <c r="CY2851" s="140" t="n"/>
      <c r="CZ2851" s="140" t="n"/>
      <c r="DA2851" s="140" t="n"/>
      <c r="DB2851" s="140" t="n"/>
      <c r="DC2851" s="140" t="n"/>
      <c r="DD2851" s="140" t="n"/>
      <c r="DE2851" s="140" t="n"/>
      <c r="DF2851" s="140" t="n"/>
      <c r="DG2851" s="140" t="n"/>
      <c r="DH2851" s="140" t="n"/>
      <c r="DI2851" s="140" t="n"/>
      <c r="DJ2851" s="140" t="n"/>
      <c r="DK2851" s="140" t="n"/>
      <c r="DL2851" s="140" t="n"/>
      <c r="DM2851" s="140" t="n"/>
      <c r="DN2851" s="140" t="n"/>
      <c r="DO2851" s="140" t="n"/>
      <c r="DP2851" s="140" t="n"/>
      <c r="DQ2851" s="140" t="n"/>
      <c r="DR2851" s="140" t="n"/>
      <c r="DS2851" s="140" t="n"/>
      <c r="DT2851" s="140" t="n"/>
      <c r="DU2851" s="141" t="n"/>
      <c r="DV2851" s="7" t="n"/>
      <c r="DW2851" s="2" t="n"/>
      <c r="DX2851" s="2" t="n"/>
      <c r="DY2851" s="2" t="n"/>
      <c r="DZ2851" s="2" t="n"/>
      <c r="EA2851" s="2" t="n"/>
      <c r="EB2851" s="2" t="n"/>
      <c r="EC2851" s="2" t="n"/>
    </row>
    <row r="2852" ht="6.75" customHeight="1" s="118">
      <c r="A2852" s="2" t="n"/>
      <c r="B2852" s="2" t="n"/>
      <c r="C2852" s="2" t="n"/>
      <c r="D2852" s="2" t="n"/>
      <c r="E2852" s="143" t="n"/>
      <c r="K2852" s="144" t="n"/>
      <c r="L2852" s="172">
        <f>計算!$I$34</f>
        <v/>
      </c>
      <c r="BI2852" s="144" t="n"/>
      <c r="BJ2852" s="2" t="n"/>
      <c r="BK2852" s="2" t="n"/>
      <c r="BL2852" s="2" t="n"/>
      <c r="BM2852" s="2" t="n"/>
      <c r="BN2852" s="2" t="n"/>
      <c r="BO2852" s="2" t="n"/>
      <c r="BP2852" s="143" t="n"/>
      <c r="BV2852" s="144" t="n"/>
      <c r="DU2852" s="144" t="n"/>
      <c r="DV2852" s="7" t="n"/>
      <c r="DW2852" s="2" t="n"/>
      <c r="DX2852" s="2" t="n"/>
      <c r="DY2852" s="2" t="n"/>
      <c r="DZ2852" s="2" t="n"/>
      <c r="EA2852" s="2" t="n"/>
      <c r="EB2852" s="2" t="n"/>
      <c r="EC2852" s="2" t="n"/>
    </row>
    <row r="2853" ht="6.75" customHeight="1" s="118">
      <c r="A2853" s="2" t="n"/>
      <c r="B2853" s="2" t="n"/>
      <c r="C2853" s="2" t="n"/>
      <c r="D2853" s="2" t="n"/>
      <c r="E2853" s="143" t="n"/>
      <c r="K2853" s="144" t="n"/>
      <c r="L2853" s="143" t="n"/>
      <c r="BI2853" s="144" t="n"/>
      <c r="BJ2853" s="2" t="n"/>
      <c r="BK2853" s="2" t="n"/>
      <c r="BL2853" s="2" t="n"/>
      <c r="BM2853" s="2" t="n"/>
      <c r="BN2853" s="2" t="n"/>
      <c r="BO2853" s="2" t="n"/>
      <c r="BP2853" s="143" t="n"/>
      <c r="BV2853" s="144" t="n"/>
      <c r="DU2853" s="144" t="n"/>
      <c r="DV2853" s="7" t="n"/>
      <c r="DW2853" s="2" t="n"/>
      <c r="DX2853" s="2" t="n"/>
      <c r="DY2853" s="2" t="n"/>
      <c r="DZ2853" s="2" t="n"/>
      <c r="EA2853" s="2" t="n"/>
      <c r="EB2853" s="2" t="n"/>
      <c r="EC2853" s="2" t="n"/>
    </row>
    <row r="2854" ht="6.75" customHeight="1" s="118">
      <c r="A2854" s="2" t="n"/>
      <c r="B2854" s="2" t="n"/>
      <c r="C2854" s="2" t="n"/>
      <c r="D2854" s="2" t="n"/>
      <c r="E2854" s="147" t="n"/>
      <c r="F2854" s="148" t="n"/>
      <c r="G2854" s="148" t="n"/>
      <c r="H2854" s="148" t="n"/>
      <c r="I2854" s="148" t="n"/>
      <c r="J2854" s="148" t="n"/>
      <c r="K2854" s="149" t="n"/>
      <c r="L2854" s="147" t="n"/>
      <c r="M2854" s="148" t="n"/>
      <c r="N2854" s="148" t="n"/>
      <c r="O2854" s="148" t="n"/>
      <c r="P2854" s="148" t="n"/>
      <c r="Q2854" s="148" t="n"/>
      <c r="R2854" s="148" t="n"/>
      <c r="S2854" s="148" t="n"/>
      <c r="T2854" s="148" t="n"/>
      <c r="U2854" s="148" t="n"/>
      <c r="V2854" s="148" t="n"/>
      <c r="W2854" s="148" t="n"/>
      <c r="X2854" s="148" t="n"/>
      <c r="Y2854" s="148" t="n"/>
      <c r="Z2854" s="148" t="n"/>
      <c r="AA2854" s="148" t="n"/>
      <c r="AB2854" s="148" t="n"/>
      <c r="AC2854" s="148" t="n"/>
      <c r="AD2854" s="148" t="n"/>
      <c r="AE2854" s="148" t="n"/>
      <c r="AF2854" s="148" t="n"/>
      <c r="AG2854" s="148" t="n"/>
      <c r="AH2854" s="148" t="n"/>
      <c r="AI2854" s="148" t="n"/>
      <c r="AJ2854" s="148" t="n"/>
      <c r="AK2854" s="148" t="n"/>
      <c r="AL2854" s="148" t="n"/>
      <c r="AM2854" s="148" t="n"/>
      <c r="AN2854" s="148" t="n"/>
      <c r="AO2854" s="148" t="n"/>
      <c r="AP2854" s="148" t="n"/>
      <c r="AQ2854" s="148" t="n"/>
      <c r="AR2854" s="148" t="n"/>
      <c r="AS2854" s="148" t="n"/>
      <c r="AT2854" s="148" t="n"/>
      <c r="AU2854" s="148" t="n"/>
      <c r="AV2854" s="148" t="n"/>
      <c r="AW2854" s="148" t="n"/>
      <c r="AX2854" s="148" t="n"/>
      <c r="AY2854" s="148" t="n"/>
      <c r="AZ2854" s="148" t="n"/>
      <c r="BA2854" s="148" t="n"/>
      <c r="BB2854" s="148" t="n"/>
      <c r="BC2854" s="148" t="n"/>
      <c r="BD2854" s="148" t="n"/>
      <c r="BE2854" s="148" t="n"/>
      <c r="BF2854" s="148" t="n"/>
      <c r="BG2854" s="148" t="n"/>
      <c r="BH2854" s="148" t="n"/>
      <c r="BI2854" s="149" t="n"/>
      <c r="BJ2854" s="2" t="n"/>
      <c r="BK2854" s="2" t="n"/>
      <c r="BL2854" s="2" t="n"/>
      <c r="BM2854" s="2" t="n"/>
      <c r="BN2854" s="2" t="n"/>
      <c r="BO2854" s="2" t="n"/>
      <c r="BP2854" s="143" t="n"/>
      <c r="BV2854" s="144" t="n"/>
      <c r="DU2854" s="144" t="n"/>
      <c r="DV2854" s="7" t="n"/>
      <c r="DW2854" s="2" t="n"/>
      <c r="DX2854" s="2" t="n"/>
      <c r="DY2854" s="2" t="n"/>
      <c r="DZ2854" s="2" t="n"/>
      <c r="EA2854" s="2" t="n"/>
      <c r="EB2854" s="2" t="n"/>
      <c r="EC2854" s="2" t="n"/>
    </row>
    <row r="2855" ht="6.75" customHeight="1" s="118">
      <c r="A2855" s="2" t="n"/>
      <c r="B2855" s="2" t="n"/>
      <c r="C2855" s="2" t="n"/>
      <c r="D2855" s="2" t="n"/>
      <c r="E2855" s="161" t="inlineStr">
        <is>
          <t>ふ り が な</t>
        </is>
      </c>
      <c r="F2855" s="140" t="n"/>
      <c r="G2855" s="140" t="n"/>
      <c r="H2855" s="140" t="n"/>
      <c r="I2855" s="140" t="n"/>
      <c r="J2855" s="140" t="n"/>
      <c r="K2855" s="141" t="n"/>
      <c r="L2855" s="162">
        <f>計算!$M$34</f>
        <v/>
      </c>
      <c r="M2855" s="140" t="n"/>
      <c r="N2855" s="140" t="n"/>
      <c r="O2855" s="140" t="n"/>
      <c r="P2855" s="140" t="n"/>
      <c r="Q2855" s="140" t="n"/>
      <c r="R2855" s="140" t="n"/>
      <c r="S2855" s="140" t="n"/>
      <c r="T2855" s="140" t="n"/>
      <c r="U2855" s="140" t="n"/>
      <c r="V2855" s="140" t="n"/>
      <c r="W2855" s="140" t="n"/>
      <c r="X2855" s="140" t="n"/>
      <c r="Y2855" s="140" t="n"/>
      <c r="Z2855" s="140" t="n"/>
      <c r="AA2855" s="140" t="n"/>
      <c r="AB2855" s="140" t="n"/>
      <c r="AC2855" s="140" t="n"/>
      <c r="AD2855" s="140" t="n"/>
      <c r="AE2855" s="140" t="n"/>
      <c r="AF2855" s="140" t="n"/>
      <c r="AG2855" s="140" t="n"/>
      <c r="AH2855" s="140" t="n"/>
      <c r="AI2855" s="140" t="n"/>
      <c r="AJ2855" s="140" t="n"/>
      <c r="AK2855" s="140" t="n"/>
      <c r="AL2855" s="140" t="n"/>
      <c r="AM2855" s="140" t="n"/>
      <c r="AN2855" s="140" t="n"/>
      <c r="AO2855" s="140" t="n"/>
      <c r="AP2855" s="140" t="n"/>
      <c r="AQ2855" s="140" t="n"/>
      <c r="AR2855" s="140" t="n"/>
      <c r="AS2855" s="140" t="n"/>
      <c r="AT2855" s="140" t="n"/>
      <c r="AU2855" s="140" t="n"/>
      <c r="AV2855" s="140" t="n"/>
      <c r="AW2855" s="140" t="n"/>
      <c r="AX2855" s="140" t="n"/>
      <c r="AY2855" s="140" t="n"/>
      <c r="AZ2855" s="140" t="n"/>
      <c r="BA2855" s="140" t="n"/>
      <c r="BB2855" s="140" t="n"/>
      <c r="BC2855" s="140" t="n"/>
      <c r="BD2855" s="140" t="n"/>
      <c r="BE2855" s="140" t="n"/>
      <c r="BF2855" s="140" t="n"/>
      <c r="BG2855" s="140" t="n"/>
      <c r="BH2855" s="140" t="n"/>
      <c r="BI2855" s="141" t="n"/>
      <c r="BJ2855" s="2" t="n"/>
      <c r="BK2855" s="2" t="n"/>
      <c r="BL2855" s="2" t="n"/>
      <c r="BM2855" s="2" t="n"/>
      <c r="BN2855" s="2" t="n"/>
      <c r="BO2855" s="2" t="n"/>
      <c r="BP2855" s="143" t="n"/>
      <c r="BV2855" s="144" t="n"/>
      <c r="DU2855" s="144" t="n"/>
      <c r="DV2855" s="7" t="n"/>
      <c r="DW2855" s="2" t="n"/>
      <c r="DX2855" s="2" t="n"/>
      <c r="DY2855" s="2" t="n"/>
      <c r="DZ2855" s="2" t="n"/>
      <c r="EA2855" s="2" t="n"/>
      <c r="EB2855" s="2" t="n"/>
      <c r="EC2855" s="2" t="n"/>
    </row>
    <row r="2856" ht="6.75" customHeight="1" s="118">
      <c r="A2856" s="2" t="n"/>
      <c r="B2856" s="2" t="n"/>
      <c r="C2856" s="2" t="n"/>
      <c r="D2856" s="2" t="n"/>
      <c r="E2856" s="143" t="n"/>
      <c r="K2856" s="144" t="n"/>
      <c r="BI2856" s="144" t="n"/>
      <c r="BJ2856" s="2" t="n"/>
      <c r="BK2856" s="2" t="n"/>
      <c r="BL2856" s="2" t="n"/>
      <c r="BM2856" s="2" t="n"/>
      <c r="BN2856" s="2" t="n"/>
      <c r="BO2856" s="2" t="n"/>
      <c r="BP2856" s="143" t="n"/>
      <c r="BV2856" s="144" t="n"/>
      <c r="DU2856" s="144" t="n"/>
      <c r="DV2856" s="7" t="n"/>
      <c r="DW2856" s="2" t="n"/>
      <c r="DX2856" s="2" t="n"/>
      <c r="DY2856" s="2" t="n"/>
      <c r="DZ2856" s="2" t="n"/>
      <c r="EA2856" s="2" t="n"/>
      <c r="EB2856" s="2" t="n"/>
      <c r="EC2856" s="2" t="n"/>
    </row>
    <row r="2857" ht="6.75" customHeight="1" s="118">
      <c r="A2857" s="2" t="n"/>
      <c r="B2857" s="2" t="n"/>
      <c r="C2857" s="2" t="n"/>
      <c r="D2857" s="2" t="n"/>
      <c r="E2857" s="163" t="n"/>
      <c r="F2857" s="164" t="n"/>
      <c r="G2857" s="164" t="n"/>
      <c r="H2857" s="164" t="n"/>
      <c r="I2857" s="164" t="n"/>
      <c r="J2857" s="164" t="n"/>
      <c r="K2857" s="165" t="n"/>
      <c r="L2857" s="164" t="n"/>
      <c r="M2857" s="164" t="n"/>
      <c r="N2857" s="164" t="n"/>
      <c r="O2857" s="164" t="n"/>
      <c r="P2857" s="164" t="n"/>
      <c r="Q2857" s="164" t="n"/>
      <c r="R2857" s="164" t="n"/>
      <c r="S2857" s="164" t="n"/>
      <c r="T2857" s="164" t="n"/>
      <c r="U2857" s="164" t="n"/>
      <c r="V2857" s="164" t="n"/>
      <c r="W2857" s="164" t="n"/>
      <c r="X2857" s="164" t="n"/>
      <c r="Y2857" s="164" t="n"/>
      <c r="Z2857" s="164" t="n"/>
      <c r="AA2857" s="164" t="n"/>
      <c r="AB2857" s="164" t="n"/>
      <c r="AC2857" s="164" t="n"/>
      <c r="AD2857" s="164" t="n"/>
      <c r="AE2857" s="164" t="n"/>
      <c r="AF2857" s="164" t="n"/>
      <c r="AG2857" s="164" t="n"/>
      <c r="AH2857" s="164" t="n"/>
      <c r="AI2857" s="164" t="n"/>
      <c r="AJ2857" s="164" t="n"/>
      <c r="AK2857" s="164" t="n"/>
      <c r="AL2857" s="164" t="n"/>
      <c r="AM2857" s="164" t="n"/>
      <c r="AN2857" s="164" t="n"/>
      <c r="AO2857" s="164" t="n"/>
      <c r="AP2857" s="164" t="n"/>
      <c r="AQ2857" s="164" t="n"/>
      <c r="AR2857" s="164" t="n"/>
      <c r="AS2857" s="164" t="n"/>
      <c r="AT2857" s="164" t="n"/>
      <c r="AU2857" s="164" t="n"/>
      <c r="AV2857" s="164" t="n"/>
      <c r="AW2857" s="164" t="n"/>
      <c r="AX2857" s="164" t="n"/>
      <c r="AY2857" s="164" t="n"/>
      <c r="AZ2857" s="164" t="n"/>
      <c r="BA2857" s="164" t="n"/>
      <c r="BB2857" s="164" t="n"/>
      <c r="BC2857" s="164" t="n"/>
      <c r="BD2857" s="164" t="n"/>
      <c r="BE2857" s="164" t="n"/>
      <c r="BF2857" s="164" t="n"/>
      <c r="BG2857" s="164" t="n"/>
      <c r="BH2857" s="164" t="n"/>
      <c r="BI2857" s="165" t="n"/>
      <c r="BJ2857" s="2" t="n"/>
      <c r="BK2857" s="2" t="n"/>
      <c r="BL2857" s="2" t="n"/>
      <c r="BM2857" s="2" t="n"/>
      <c r="BN2857" s="2" t="n"/>
      <c r="BO2857" s="2" t="n"/>
      <c r="BP2857" s="143" t="n"/>
      <c r="BV2857" s="144" t="n"/>
      <c r="DU2857" s="144" t="n"/>
      <c r="DV2857" s="7" t="n"/>
      <c r="DW2857" s="2" t="n"/>
      <c r="DX2857" s="2" t="n"/>
      <c r="DY2857" s="2" t="n"/>
      <c r="DZ2857" s="2" t="n"/>
      <c r="EA2857" s="2" t="n"/>
      <c r="EB2857" s="2" t="n"/>
      <c r="EC2857" s="2" t="n"/>
    </row>
    <row r="2858" ht="6.75" customHeight="1" s="118">
      <c r="A2858" s="2" t="n"/>
      <c r="B2858" s="2" t="n"/>
      <c r="C2858" s="2" t="n"/>
      <c r="D2858" s="2" t="n"/>
      <c r="E2858" s="166" t="inlineStr">
        <is>
          <t>連絡先</t>
        </is>
      </c>
      <c r="F2858" s="167" t="n"/>
      <c r="G2858" s="167" t="n"/>
      <c r="H2858" s="167" t="n"/>
      <c r="I2858" s="167" t="n"/>
      <c r="J2858" s="167" t="n"/>
      <c r="K2858" s="168" t="n"/>
      <c r="L2858" s="107" t="inlineStr">
        <is>
          <t>〒</t>
        </is>
      </c>
      <c r="M2858" s="167" t="n"/>
      <c r="N2858" s="167" t="n"/>
      <c r="O2858" s="167" t="n"/>
      <c r="P2858" s="173">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43" t="n"/>
      <c r="BV2858" s="144" t="n"/>
      <c r="DU2858" s="144" t="n"/>
      <c r="DV2858" s="7" t="n"/>
      <c r="DW2858" s="2" t="n"/>
      <c r="DX2858" s="2" t="n"/>
      <c r="DY2858" s="2" t="n"/>
      <c r="DZ2858" s="2" t="n"/>
      <c r="EA2858" s="2" t="n"/>
      <c r="EB2858" s="2" t="n"/>
      <c r="EC2858" s="2" t="n"/>
    </row>
    <row r="2859" ht="6.75" customHeight="1" s="118">
      <c r="A2859" s="2" t="n"/>
      <c r="B2859" s="2" t="n"/>
      <c r="C2859" s="2" t="n"/>
      <c r="D2859" s="2" t="n"/>
      <c r="E2859" s="143" t="n"/>
      <c r="K2859" s="144" t="n"/>
      <c r="L2859" s="143"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43" t="n"/>
      <c r="BV2859" s="144" t="n"/>
      <c r="DU2859" s="144" t="n"/>
      <c r="DV2859" s="7" t="n"/>
      <c r="DW2859" s="2" t="n"/>
      <c r="DX2859" s="2" t="n"/>
      <c r="DY2859" s="2" t="n"/>
      <c r="DZ2859" s="2" t="n"/>
      <c r="EA2859" s="2" t="n"/>
      <c r="EB2859" s="2" t="n"/>
      <c r="EC2859" s="2" t="n"/>
    </row>
    <row r="2860" ht="6.75" customHeight="1" s="118">
      <c r="A2860" s="2" t="n"/>
      <c r="B2860" s="2" t="n"/>
      <c r="C2860" s="2" t="n"/>
      <c r="D2860" s="2" t="n"/>
      <c r="E2860" s="143" t="n"/>
      <c r="K2860" s="144" t="n"/>
      <c r="L2860" s="143"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43" t="n"/>
      <c r="BV2860" s="144" t="n"/>
      <c r="DU2860" s="144" t="n"/>
      <c r="DV2860" s="7" t="n"/>
      <c r="DW2860" s="2" t="n"/>
      <c r="DX2860" s="2" t="n"/>
      <c r="DY2860" s="2" t="n"/>
      <c r="DZ2860" s="2" t="n"/>
      <c r="EA2860" s="2" t="n"/>
      <c r="EB2860" s="2" t="n"/>
      <c r="EC2860" s="2" t="n"/>
    </row>
    <row r="2861" ht="6.75" customHeight="1" s="118">
      <c r="A2861" s="2" t="n"/>
      <c r="B2861" s="2" t="n"/>
      <c r="C2861" s="2" t="n"/>
      <c r="D2861" s="2" t="n"/>
      <c r="E2861" s="143" t="n"/>
      <c r="K2861" s="144" t="n"/>
      <c r="L2861" s="174">
        <f>計算!$L$34</f>
        <v/>
      </c>
      <c r="BI2861" s="144" t="n"/>
      <c r="BJ2861" s="2" t="n"/>
      <c r="BK2861" s="2" t="n"/>
      <c r="BL2861" s="2" t="n"/>
      <c r="BM2861" s="2" t="n"/>
      <c r="BN2861" s="2" t="n"/>
      <c r="BO2861" s="2" t="n"/>
      <c r="BP2861" s="143" t="n"/>
      <c r="BV2861" s="144" t="n"/>
      <c r="DU2861" s="144" t="n"/>
      <c r="DV2861" s="7" t="n"/>
      <c r="DW2861" s="2" t="n"/>
      <c r="DX2861" s="2" t="n"/>
      <c r="DY2861" s="2" t="n"/>
      <c r="DZ2861" s="2" t="n"/>
      <c r="EA2861" s="2" t="n"/>
      <c r="EB2861" s="2" t="n"/>
      <c r="EC2861" s="2" t="n"/>
    </row>
    <row r="2862" ht="6.75" customHeight="1" s="118">
      <c r="A2862" s="2" t="n"/>
      <c r="B2862" s="2" t="n"/>
      <c r="C2862" s="2" t="n"/>
      <c r="D2862" s="2" t="n"/>
      <c r="E2862" s="147" t="n"/>
      <c r="F2862" s="148" t="n"/>
      <c r="G2862" s="148" t="n"/>
      <c r="H2862" s="148" t="n"/>
      <c r="I2862" s="148" t="n"/>
      <c r="J2862" s="148" t="n"/>
      <c r="K2862" s="149" t="n"/>
      <c r="L2862" s="148" t="n"/>
      <c r="M2862" s="148" t="n"/>
      <c r="N2862" s="148" t="n"/>
      <c r="O2862" s="148" t="n"/>
      <c r="P2862" s="148" t="n"/>
      <c r="Q2862" s="148" t="n"/>
      <c r="R2862" s="148" t="n"/>
      <c r="S2862" s="148" t="n"/>
      <c r="T2862" s="148" t="n"/>
      <c r="U2862" s="148" t="n"/>
      <c r="V2862" s="148" t="n"/>
      <c r="W2862" s="148" t="n"/>
      <c r="X2862" s="148" t="n"/>
      <c r="Y2862" s="148" t="n"/>
      <c r="Z2862" s="148" t="n"/>
      <c r="AA2862" s="148" t="n"/>
      <c r="AB2862" s="148" t="n"/>
      <c r="AC2862" s="148" t="n"/>
      <c r="AD2862" s="148" t="n"/>
      <c r="AE2862" s="148" t="n"/>
      <c r="AF2862" s="148" t="n"/>
      <c r="AG2862" s="148" t="n"/>
      <c r="AH2862" s="148" t="n"/>
      <c r="AI2862" s="148" t="n"/>
      <c r="AJ2862" s="148" t="n"/>
      <c r="AK2862" s="148" t="n"/>
      <c r="AL2862" s="148" t="n"/>
      <c r="AM2862" s="148" t="n"/>
      <c r="AN2862" s="148" t="n"/>
      <c r="AO2862" s="148" t="n"/>
      <c r="AP2862" s="148" t="n"/>
      <c r="AQ2862" s="148" t="n"/>
      <c r="AR2862" s="148" t="n"/>
      <c r="AS2862" s="148" t="n"/>
      <c r="AT2862" s="148" t="n"/>
      <c r="AU2862" s="148" t="n"/>
      <c r="AV2862" s="148" t="n"/>
      <c r="AW2862" s="148" t="n"/>
      <c r="AX2862" s="148" t="n"/>
      <c r="AY2862" s="148" t="n"/>
      <c r="AZ2862" s="148" t="n"/>
      <c r="BA2862" s="148" t="n"/>
      <c r="BB2862" s="148" t="n"/>
      <c r="BC2862" s="148" t="n"/>
      <c r="BD2862" s="148" t="n"/>
      <c r="BE2862" s="148" t="n"/>
      <c r="BF2862" s="148" t="n"/>
      <c r="BG2862" s="148" t="n"/>
      <c r="BH2862" s="148" t="n"/>
      <c r="BI2862" s="149" t="n"/>
      <c r="BJ2862" s="2" t="n"/>
      <c r="BK2862" s="2" t="n"/>
      <c r="BL2862" s="2" t="n"/>
      <c r="BM2862" s="2" t="n"/>
      <c r="BN2862" s="2" t="n"/>
      <c r="BO2862" s="2" t="n"/>
      <c r="BP2862" s="143" t="n"/>
      <c r="BV2862" s="144" t="n"/>
      <c r="DU2862" s="144"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43" t="n"/>
      <c r="BV2863" s="144" t="n"/>
      <c r="DU2863" s="144"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43" t="n"/>
      <c r="BV2864" s="144" t="n"/>
      <c r="DU2864" s="144"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43" t="n"/>
      <c r="BV2865" s="144" t="n"/>
      <c r="DU2865" s="144"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43" t="n"/>
      <c r="BV2866" s="144" t="n"/>
      <c r="DU2866" s="144"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43" t="n"/>
      <c r="BV2867" s="144" t="n"/>
      <c r="DU2867" s="144"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75" t="n"/>
      <c r="BQ2868" s="140" t="n"/>
      <c r="BR2868" s="176" t="n"/>
      <c r="BS2868" s="140" t="n"/>
      <c r="BT2868" s="140" t="n"/>
      <c r="BU2868" s="28" t="n"/>
      <c r="BV2868" s="29" t="n"/>
      <c r="BW2868" s="177">
        <f>計算!$AR$34</f>
        <v/>
      </c>
      <c r="BX2868" s="140" t="n"/>
      <c r="BY2868" s="140" t="n"/>
      <c r="BZ2868" s="140" t="n"/>
      <c r="CA2868" s="140" t="n"/>
      <c r="CB2868" s="140" t="n"/>
      <c r="CC2868" s="140" t="n"/>
      <c r="CD2868" s="140" t="n"/>
      <c r="CE2868" s="140" t="n"/>
      <c r="CF2868" s="140" t="n"/>
      <c r="CG2868" s="140" t="n"/>
      <c r="CH2868" s="140" t="n"/>
      <c r="CI2868" s="140" t="n"/>
      <c r="CJ2868" s="140" t="n"/>
      <c r="CK2868" s="140" t="n"/>
      <c r="CL2868" s="140" t="n"/>
      <c r="CM2868" s="140" t="n"/>
      <c r="CN2868" s="140" t="n"/>
      <c r="CO2868" s="140" t="n"/>
      <c r="CP2868" s="140" t="n"/>
      <c r="CQ2868" s="140" t="n"/>
      <c r="CR2868" s="140" t="n"/>
      <c r="CS2868" s="140" t="n"/>
      <c r="CT2868" s="140" t="n"/>
      <c r="CU2868" s="140" t="n"/>
      <c r="CV2868" s="140" t="n"/>
      <c r="CW2868" s="140" t="n"/>
      <c r="CX2868" s="140" t="n"/>
      <c r="CY2868" s="140" t="n"/>
      <c r="CZ2868" s="140" t="n"/>
      <c r="DA2868" s="140" t="n"/>
      <c r="DB2868" s="140" t="n"/>
      <c r="DC2868" s="140" t="n"/>
      <c r="DD2868" s="140" t="n"/>
      <c r="DE2868" s="140" t="n"/>
      <c r="DF2868" s="140" t="n"/>
      <c r="DG2868" s="140" t="n"/>
      <c r="DH2868" s="140" t="n"/>
      <c r="DI2868" s="140" t="n"/>
      <c r="DJ2868" s="140" t="n"/>
      <c r="DK2868" s="140" t="n"/>
      <c r="DL2868" s="140" t="n"/>
      <c r="DM2868" s="140" t="n"/>
      <c r="DN2868" s="140" t="n"/>
      <c r="DO2868" s="140" t="n"/>
      <c r="DP2868" s="140" t="n"/>
      <c r="DQ2868" s="140" t="n"/>
      <c r="DR2868" s="140" t="n"/>
      <c r="DS2868" s="140" t="n"/>
      <c r="DT2868" s="140" t="n"/>
      <c r="DU2868" s="141"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43" t="n"/>
      <c r="BU2869" s="31" t="n"/>
      <c r="BV2869" s="32" t="n"/>
      <c r="DU2869" s="144"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43" t="n"/>
      <c r="BU2870" s="72" t="n"/>
      <c r="BV2870" s="144" t="n"/>
      <c r="DU2870" s="144"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43" t="n"/>
      <c r="BV2871" s="144" t="n"/>
      <c r="DU2871" s="144"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43" t="n"/>
      <c r="BV2872" s="144" t="n"/>
      <c r="DU2872" s="144"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43" t="n"/>
      <c r="BV2873" s="144" t="n"/>
      <c r="DU2873" s="144" t="n"/>
      <c r="DV2873" s="7" t="n"/>
      <c r="DW2873" s="2" t="n"/>
      <c r="DX2873" s="2" t="n"/>
      <c r="DY2873" s="2" t="n"/>
      <c r="DZ2873" s="2" t="n"/>
      <c r="EA2873" s="2" t="n"/>
      <c r="EB2873" s="2" t="n"/>
      <c r="EC2873" s="2" t="n"/>
    </row>
    <row r="2874" ht="6.75" customHeight="1" s="118">
      <c r="A2874" s="2" t="n"/>
      <c r="B2874" s="2" t="n"/>
      <c r="C2874" s="2" t="n"/>
      <c r="D2874" s="2" t="n"/>
      <c r="E2874" s="178" t="inlineStr">
        <is>
          <t>在籍校</t>
        </is>
      </c>
      <c r="F2874" s="140" t="n"/>
      <c r="G2874" s="140" t="n"/>
      <c r="H2874" s="140" t="n"/>
      <c r="I2874" s="140" t="n"/>
      <c r="J2874" s="140" t="n"/>
      <c r="K2874" s="141"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0" t="n"/>
      <c r="AY2874" s="140" t="n"/>
      <c r="AZ2874" s="140" t="n"/>
      <c r="BA2874" s="140" t="n"/>
      <c r="BB2874" s="140" t="n"/>
      <c r="BC2874" s="140" t="n"/>
      <c r="BD2874" s="140" t="n"/>
      <c r="BE2874" s="140" t="n"/>
      <c r="BF2874" s="140" t="n"/>
      <c r="BG2874" s="140" t="n"/>
      <c r="BH2874" s="140" t="n"/>
      <c r="BI2874" s="141" t="n"/>
      <c r="BJ2874" s="2" t="n"/>
      <c r="BK2874" s="2" t="n"/>
      <c r="BL2874" s="2" t="n"/>
      <c r="BM2874" s="2" t="n"/>
      <c r="BN2874" s="2" t="n"/>
      <c r="BO2874" s="2" t="n"/>
      <c r="BP2874" s="143" t="n"/>
      <c r="BV2874" s="144" t="n"/>
      <c r="DU2874" s="144" t="n"/>
      <c r="DV2874" s="2" t="n"/>
      <c r="DW2874" s="2" t="n"/>
      <c r="DX2874" s="2" t="n"/>
      <c r="DY2874" s="2" t="n"/>
      <c r="DZ2874" s="2" t="n"/>
      <c r="EA2874" s="2" t="n"/>
      <c r="EB2874" s="2" t="n"/>
      <c r="EC2874" s="2" t="n"/>
    </row>
    <row r="2875" ht="6.75" customHeight="1" s="118">
      <c r="A2875" s="2" t="n"/>
      <c r="B2875" s="2" t="n"/>
      <c r="C2875" s="2" t="n"/>
      <c r="D2875" s="2" t="n"/>
      <c r="E2875" s="143" t="n"/>
      <c r="K2875" s="144" t="n"/>
      <c r="L2875" s="36" t="n"/>
      <c r="M2875" s="19" t="n"/>
      <c r="N2875" s="19" t="n"/>
      <c r="O2875" s="19" t="n"/>
      <c r="P2875" s="19" t="n"/>
      <c r="Q2875" s="19" t="n"/>
      <c r="R2875" s="19" t="n"/>
      <c r="S2875" s="19" t="n"/>
      <c r="T2875" s="19" t="n"/>
      <c r="U2875" s="19" t="n"/>
      <c r="V2875" s="19" t="n"/>
      <c r="W2875" s="19" t="n"/>
      <c r="X2875" s="37" t="n"/>
      <c r="Y2875" s="179">
        <f>計算!$N$34</f>
        <v/>
      </c>
      <c r="BI2875" s="144" t="n"/>
      <c r="BJ2875" s="2" t="n"/>
      <c r="BK2875" s="2" t="n"/>
      <c r="BL2875" s="2" t="n"/>
      <c r="BM2875" s="2" t="n"/>
      <c r="BN2875" s="2" t="n"/>
      <c r="BO2875" s="2" t="n"/>
      <c r="BP2875" s="143" t="n"/>
      <c r="BV2875" s="144" t="n"/>
      <c r="DU2875" s="144" t="n"/>
      <c r="DV2875" s="2" t="n"/>
      <c r="DW2875" s="2" t="n"/>
      <c r="DX2875" s="2" t="n"/>
      <c r="DY2875" s="2" t="n"/>
      <c r="DZ2875" s="2" t="n"/>
      <c r="EA2875" s="2" t="n"/>
      <c r="EB2875" s="2" t="n"/>
      <c r="EC2875" s="2" t="n"/>
    </row>
    <row r="2876" ht="6.75" customHeight="1" s="118">
      <c r="A2876" s="2" t="n"/>
      <c r="B2876" s="2" t="n"/>
      <c r="C2876" s="2" t="n"/>
      <c r="D2876" s="2" t="n"/>
      <c r="E2876" s="143" t="n"/>
      <c r="K2876" s="144" t="n"/>
      <c r="L2876" s="36" t="n"/>
      <c r="M2876" s="19" t="n"/>
      <c r="N2876" s="19" t="n"/>
      <c r="O2876" s="19" t="n"/>
      <c r="P2876" s="180">
        <f>IF(計算!$B$34="","",設定!$B$6)&amp;""</f>
        <v/>
      </c>
      <c r="S2876" s="11" t="n"/>
      <c r="T2876" s="11" t="n"/>
      <c r="U2876" s="181">
        <f>IF(計算!$B$34="","",設定!$B$7)&amp;""</f>
        <v/>
      </c>
      <c r="W2876" s="11" t="n"/>
      <c r="X2876" s="12" t="n"/>
      <c r="Y2876" s="143" t="n"/>
      <c r="BI2876" s="144" t="n"/>
      <c r="BJ2876" s="2" t="n"/>
      <c r="BK2876" s="2" t="n"/>
      <c r="BL2876" s="2" t="n"/>
      <c r="BM2876" s="2" t="n"/>
      <c r="BN2876" s="2" t="n"/>
      <c r="BO2876" s="2" t="n"/>
      <c r="BP2876" s="143" t="n"/>
      <c r="BV2876" s="144" t="n"/>
      <c r="DU2876" s="144" t="n"/>
      <c r="DV2876" s="2" t="n"/>
      <c r="DW2876" s="2" t="n"/>
      <c r="DX2876" s="2" t="n"/>
      <c r="DY2876" s="2" t="n"/>
      <c r="DZ2876" s="2" t="n"/>
      <c r="EA2876" s="2" t="n"/>
      <c r="EB2876" s="2" t="n"/>
      <c r="EC2876" s="2" t="n"/>
    </row>
    <row r="2877" ht="6.75" customHeight="1" s="118">
      <c r="A2877" s="2" t="n"/>
      <c r="B2877" s="2" t="n"/>
      <c r="C2877" s="2" t="n"/>
      <c r="D2877" s="2" t="n"/>
      <c r="E2877" s="143" t="n"/>
      <c r="K2877" s="144" t="n"/>
      <c r="L2877" s="92" t="inlineStr">
        <is>
          <t>令和</t>
        </is>
      </c>
      <c r="S2877" s="52" t="inlineStr">
        <is>
          <t>年</t>
        </is>
      </c>
      <c r="W2877" s="53" t="inlineStr">
        <is>
          <t>月</t>
        </is>
      </c>
      <c r="X2877" s="144" t="n"/>
      <c r="Y2877" s="143" t="n"/>
      <c r="BI2877" s="144" t="n"/>
      <c r="BJ2877" s="2" t="n"/>
      <c r="BK2877" s="2" t="n"/>
      <c r="BL2877" s="2" t="n"/>
      <c r="BM2877" s="2" t="n"/>
      <c r="BN2877" s="2" t="n"/>
      <c r="BO2877" s="2" t="n"/>
      <c r="BP2877" s="143" t="n"/>
      <c r="BV2877" s="144" t="n"/>
      <c r="DU2877" s="144" t="n"/>
      <c r="DV2877" s="2" t="n"/>
      <c r="DW2877" s="2" t="n"/>
      <c r="DX2877" s="2" t="n"/>
      <c r="DY2877" s="2" t="n"/>
      <c r="DZ2877" s="2" t="n"/>
      <c r="EA2877" s="2" t="n"/>
      <c r="EB2877" s="2" t="n"/>
      <c r="EC2877" s="2" t="n"/>
    </row>
    <row r="2878" ht="6.75" customHeight="1" s="118">
      <c r="A2878" s="2" t="n"/>
      <c r="B2878" s="2" t="n"/>
      <c r="C2878" s="2" t="n"/>
      <c r="D2878" s="2" t="n"/>
      <c r="E2878" s="143" t="n"/>
      <c r="K2878" s="144" t="n"/>
      <c r="L2878" s="143" t="n"/>
      <c r="X2878" s="144" t="n"/>
      <c r="Y2878" s="143" t="n"/>
      <c r="AW2878" s="75" t="inlineStr">
        <is>
          <t>卒業</t>
        </is>
      </c>
      <c r="BI2878" s="144" t="n"/>
      <c r="BJ2878" s="2" t="n"/>
      <c r="BK2878" s="2" t="n"/>
      <c r="BL2878" s="2" t="n"/>
      <c r="BM2878" s="2" t="n"/>
      <c r="BN2878" s="2" t="n"/>
      <c r="BO2878" s="2" t="n"/>
      <c r="BP2878" s="143" t="n"/>
      <c r="BV2878" s="144" t="n"/>
      <c r="DU2878" s="144" t="n"/>
      <c r="DV2878" s="2" t="n"/>
      <c r="DW2878" s="2" t="n"/>
      <c r="DX2878" s="2" t="n"/>
      <c r="DY2878" s="2" t="n"/>
      <c r="DZ2878" s="2" t="n"/>
      <c r="EA2878" s="2" t="n"/>
      <c r="EB2878" s="2" t="n"/>
      <c r="EC2878" s="2" t="n"/>
    </row>
    <row r="2879" ht="6.75" customHeight="1" s="118">
      <c r="A2879" s="2" t="n"/>
      <c r="B2879" s="2" t="n"/>
      <c r="C2879" s="2" t="n"/>
      <c r="D2879" s="2" t="n"/>
      <c r="E2879" s="143" t="n"/>
      <c r="K2879" s="144" t="n"/>
      <c r="L2879" s="36" t="n"/>
      <c r="M2879" s="19" t="n"/>
      <c r="N2879" s="19" t="n"/>
      <c r="O2879" s="19" t="n"/>
      <c r="P2879" s="19" t="n"/>
      <c r="Q2879" s="19" t="n"/>
      <c r="R2879" s="19" t="n"/>
      <c r="S2879" s="19" t="n"/>
      <c r="T2879" s="19" t="n"/>
      <c r="U2879" s="19" t="n"/>
      <c r="V2879" s="19" t="n"/>
      <c r="W2879" s="19" t="n"/>
      <c r="X2879" s="37" t="n"/>
      <c r="Y2879" s="143" t="n"/>
      <c r="BI2879" s="144" t="n"/>
      <c r="BJ2879" s="2" t="n"/>
      <c r="BK2879" s="2" t="n"/>
      <c r="BL2879" s="2" t="n"/>
      <c r="BM2879" s="2" t="n"/>
      <c r="BN2879" s="2" t="n"/>
      <c r="BO2879" s="2" t="n"/>
      <c r="BP2879" s="143" t="n"/>
      <c r="BV2879" s="144" t="n"/>
      <c r="DU2879" s="144" t="n"/>
      <c r="DV2879" s="2" t="n"/>
      <c r="DW2879" s="2" t="n"/>
      <c r="DX2879" s="2" t="n"/>
      <c r="DY2879" s="2" t="n"/>
      <c r="DZ2879" s="2" t="n"/>
      <c r="EA2879" s="2" t="n"/>
      <c r="EB2879" s="2" t="n"/>
      <c r="EC2879" s="2" t="n"/>
    </row>
    <row r="2880" ht="6.75" customHeight="1" s="118">
      <c r="A2880" s="2" t="n"/>
      <c r="B2880" s="2" t="n"/>
      <c r="C2880" s="2" t="n"/>
      <c r="D2880" s="2" t="n"/>
      <c r="E2880" s="143" t="n"/>
      <c r="K2880" s="144" t="n"/>
      <c r="L2880" s="36" t="n"/>
      <c r="M2880" s="19" t="n"/>
      <c r="N2880" s="19" t="n"/>
      <c r="O2880" s="19" t="n"/>
      <c r="P2880" s="19" t="n"/>
      <c r="Q2880" s="19" t="n"/>
      <c r="R2880" s="19" t="n"/>
      <c r="S2880" s="19" t="n"/>
      <c r="T2880" s="19" t="n"/>
      <c r="U2880" s="19" t="n"/>
      <c r="V2880" s="19" t="n"/>
      <c r="W2880" s="19" t="n"/>
      <c r="X2880" s="37" t="n"/>
      <c r="Y2880" s="143" t="n"/>
      <c r="BI2880" s="144" t="n"/>
      <c r="BJ2880" s="2" t="n"/>
      <c r="BK2880" s="2" t="n"/>
      <c r="BL2880" s="2" t="n"/>
      <c r="BM2880" s="2" t="n"/>
      <c r="BN2880" s="2" t="n"/>
      <c r="BO2880" s="2" t="n"/>
      <c r="BP2880" s="143" t="n"/>
      <c r="BV2880" s="144" t="n"/>
      <c r="DU2880" s="144" t="n"/>
      <c r="DV2880" s="2" t="n"/>
      <c r="DW2880" s="2" t="n"/>
      <c r="DX2880" s="2" t="n"/>
      <c r="DY2880" s="2" t="n"/>
      <c r="DZ2880" s="2" t="n"/>
      <c r="EA2880" s="2" t="n"/>
      <c r="EB2880" s="2" t="n"/>
      <c r="EC2880" s="2" t="n"/>
    </row>
    <row r="2881" ht="6.75" customHeight="1" s="118">
      <c r="A2881" s="2" t="n"/>
      <c r="B2881" s="2" t="n"/>
      <c r="C2881" s="2" t="n"/>
      <c r="D2881" s="2" t="n"/>
      <c r="E2881" s="147" t="n"/>
      <c r="F2881" s="148" t="n"/>
      <c r="G2881" s="148" t="n"/>
      <c r="H2881" s="148" t="n"/>
      <c r="I2881" s="148" t="n"/>
      <c r="J2881" s="148" t="n"/>
      <c r="K2881" s="149"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48" t="n"/>
      <c r="AX2881" s="148" t="n"/>
      <c r="AY2881" s="148" t="n"/>
      <c r="AZ2881" s="148" t="n"/>
      <c r="BA2881" s="148" t="n"/>
      <c r="BB2881" s="148" t="n"/>
      <c r="BC2881" s="148" t="n"/>
      <c r="BD2881" s="148" t="n"/>
      <c r="BE2881" s="148" t="n"/>
      <c r="BF2881" s="148" t="n"/>
      <c r="BG2881" s="148" t="n"/>
      <c r="BH2881" s="148" t="n"/>
      <c r="BI2881" s="149" t="n"/>
      <c r="BJ2881" s="2" t="n"/>
      <c r="BK2881" s="2" t="n"/>
      <c r="BL2881" s="2" t="n"/>
      <c r="BM2881" s="2" t="n"/>
      <c r="BN2881" s="2" t="n"/>
      <c r="BO2881" s="2" t="n"/>
      <c r="BP2881" s="143" t="n"/>
      <c r="BV2881" s="144" t="n"/>
      <c r="DU2881" s="144"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0" t="n"/>
      <c r="U2882" s="17" t="n"/>
      <c r="V2882" s="17" t="n"/>
      <c r="W2882" s="76" t="n"/>
      <c r="X2882" s="140"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43" t="n"/>
      <c r="BV2882" s="144" t="n"/>
      <c r="DU2882" s="144"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43" t="n"/>
      <c r="BV2883" s="144" t="n"/>
      <c r="DU2883" s="144"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43" t="n"/>
      <c r="BV2884" s="144" t="n"/>
      <c r="DU2884" s="144" t="n"/>
      <c r="DV2884" s="2" t="n"/>
      <c r="DW2884" s="2" t="n"/>
      <c r="DX2884" s="2" t="n"/>
      <c r="DY2884" s="2" t="n"/>
      <c r="DZ2884" s="2" t="n"/>
      <c r="EA2884" s="2" t="n"/>
      <c r="EB2884" s="2" t="n"/>
      <c r="EC2884" s="2" t="n"/>
    </row>
    <row r="2885" ht="6.75" customHeight="1" s="118">
      <c r="A2885" s="2" t="n"/>
      <c r="B2885" s="2" t="n"/>
      <c r="C2885" s="2" t="n"/>
      <c r="D2885" s="2" t="n"/>
      <c r="E2885" s="182" t="inlineStr">
        <is>
          <t>職　歴</t>
        </is>
      </c>
      <c r="K2885" s="144" t="n"/>
      <c r="L2885" s="54" t="inlineStr">
        <is>
          <t>平成</t>
        </is>
      </c>
      <c r="M2885" s="140" t="n"/>
      <c r="N2885" s="140" t="n"/>
      <c r="O2885" s="140" t="n"/>
      <c r="P2885" s="19" t="n"/>
      <c r="Q2885" s="19" t="n"/>
      <c r="R2885" s="19" t="n"/>
      <c r="S2885" s="19" t="n"/>
      <c r="T2885" s="19" t="n"/>
      <c r="U2885" s="19" t="n"/>
      <c r="V2885" s="19" t="n"/>
      <c r="W2885" s="19" t="n"/>
      <c r="X2885" s="37" t="n"/>
      <c r="Y2885" s="172">
        <f>計算!$AV$34</f>
        <v/>
      </c>
      <c r="BI2885" s="144" t="n"/>
      <c r="BJ2885" s="2" t="n"/>
      <c r="BK2885" s="2" t="n"/>
      <c r="BL2885" s="2" t="n"/>
      <c r="BM2885" s="2" t="n"/>
      <c r="BN2885" s="2" t="n"/>
      <c r="BO2885" s="2" t="n"/>
      <c r="BP2885" s="143" t="n"/>
      <c r="BV2885" s="144" t="n"/>
      <c r="DU2885" s="144" t="n"/>
      <c r="DV2885" s="2" t="n"/>
      <c r="DW2885" s="2" t="n"/>
      <c r="DX2885" s="2" t="n"/>
      <c r="DY2885" s="2" t="n"/>
      <c r="DZ2885" s="2" t="n"/>
      <c r="EA2885" s="2" t="n"/>
      <c r="EB2885" s="2" t="n"/>
      <c r="EC2885" s="2" t="n"/>
    </row>
    <row r="2886" ht="6.75" customHeight="1" s="118">
      <c r="A2886" s="2" t="n"/>
      <c r="B2886" s="2" t="n"/>
      <c r="C2886" s="2" t="n"/>
      <c r="D2886" s="2" t="n"/>
      <c r="E2886" s="143" t="n"/>
      <c r="K2886" s="144" t="n"/>
      <c r="L2886" s="143" t="n"/>
      <c r="P2886" s="19" t="n"/>
      <c r="Q2886" s="19" t="n"/>
      <c r="R2886" s="19" t="n"/>
      <c r="S2886" s="19" t="n"/>
      <c r="T2886" s="19" t="n"/>
      <c r="U2886" s="19" t="n"/>
      <c r="V2886" s="19" t="n"/>
      <c r="W2886" s="19" t="n"/>
      <c r="X2886" s="37" t="n"/>
      <c r="Y2886" s="143" t="n"/>
      <c r="BI2886" s="144" t="n"/>
      <c r="BJ2886" s="2" t="n"/>
      <c r="BK2886" s="2" t="n"/>
      <c r="BL2886" s="2" t="n"/>
      <c r="BM2886" s="2" t="n"/>
      <c r="BN2886" s="2" t="n"/>
      <c r="BO2886" s="2" t="n"/>
      <c r="BP2886" s="143" t="n"/>
      <c r="BV2886" s="144" t="n"/>
      <c r="DU2886" s="144" t="n"/>
      <c r="DV2886" s="2" t="n"/>
      <c r="DW2886" s="2" t="n"/>
      <c r="DX2886" s="2" t="n"/>
      <c r="DY2886" s="2" t="n"/>
      <c r="DZ2886" s="2" t="n"/>
      <c r="EA2886" s="2" t="n"/>
      <c r="EB2886" s="2" t="n"/>
      <c r="EC2886" s="2" t="n"/>
    </row>
    <row r="2887" ht="6.75" customHeight="1" s="118">
      <c r="A2887" s="2" t="n"/>
      <c r="B2887" s="2" t="n"/>
      <c r="C2887" s="2" t="n"/>
      <c r="D2887" s="2" t="n"/>
      <c r="E2887" s="143" t="n"/>
      <c r="K2887" s="144" t="n"/>
      <c r="L2887" s="143" t="n"/>
      <c r="P2887" s="180">
        <f>計算!$AT$34</f>
        <v/>
      </c>
      <c r="S2887" s="52" t="inlineStr">
        <is>
          <t>年</t>
        </is>
      </c>
      <c r="U2887" s="181">
        <f>計算!$AU$34</f>
        <v/>
      </c>
      <c r="W2887" s="53" t="inlineStr">
        <is>
          <t>月</t>
        </is>
      </c>
      <c r="X2887" s="144" t="n"/>
      <c r="Y2887" s="143" t="n"/>
      <c r="BI2887" s="144" t="n"/>
      <c r="BJ2887" s="2" t="n"/>
      <c r="BK2887" s="2" t="n"/>
      <c r="BL2887" s="2" t="n"/>
      <c r="BM2887" s="2" t="n"/>
      <c r="BN2887" s="2" t="n"/>
      <c r="BO2887" s="2" t="n"/>
      <c r="BP2887" s="143" t="n"/>
      <c r="BV2887" s="144" t="n"/>
      <c r="DU2887" s="144" t="n"/>
      <c r="DV2887" s="2" t="n"/>
      <c r="DW2887" s="2" t="n"/>
      <c r="DX2887" s="2" t="n"/>
      <c r="DY2887" s="2" t="n"/>
      <c r="DZ2887" s="2" t="n"/>
      <c r="EA2887" s="2" t="n"/>
      <c r="EB2887" s="2" t="n"/>
      <c r="EC2887" s="2" t="n"/>
    </row>
    <row r="2888" ht="6.75" customHeight="1" s="118">
      <c r="A2888" s="2" t="n"/>
      <c r="B2888" s="2" t="n"/>
      <c r="C2888" s="2" t="n"/>
      <c r="D2888" s="2" t="n"/>
      <c r="E2888" s="143" t="n"/>
      <c r="K2888" s="144" t="n"/>
      <c r="L2888" s="49" t="inlineStr">
        <is>
          <t>令和</t>
        </is>
      </c>
      <c r="X2888" s="144" t="n"/>
      <c r="Y2888" s="143" t="n"/>
      <c r="BI2888" s="144" t="n"/>
      <c r="BJ2888" s="2" t="n"/>
      <c r="BK2888" s="2" t="n"/>
      <c r="BL2888" s="2" t="n"/>
      <c r="BM2888" s="2" t="n"/>
      <c r="BN2888" s="2" t="n"/>
      <c r="BO2888" s="2" t="n"/>
      <c r="BP2888" s="143" t="n"/>
      <c r="BV2888" s="144" t="n"/>
      <c r="DU2888" s="144" t="n"/>
      <c r="DV2888" s="2" t="n"/>
      <c r="DW2888" s="2" t="n"/>
      <c r="DX2888" s="2" t="n"/>
      <c r="DY2888" s="2" t="n"/>
      <c r="DZ2888" s="2" t="n"/>
      <c r="EA2888" s="2" t="n"/>
      <c r="EB2888" s="2" t="n"/>
      <c r="EC2888" s="2" t="n"/>
    </row>
    <row r="2889" ht="6.75" customHeight="1" s="118">
      <c r="A2889" s="2" t="n"/>
      <c r="B2889" s="2" t="n"/>
      <c r="C2889" s="2" t="n"/>
      <c r="D2889" s="2" t="n"/>
      <c r="E2889" s="143" t="n"/>
      <c r="K2889" s="144" t="n"/>
      <c r="L2889" s="143" t="n"/>
      <c r="P2889" s="19" t="n"/>
      <c r="Q2889" s="19" t="n"/>
      <c r="R2889" s="19" t="n"/>
      <c r="S2889" s="19" t="n"/>
      <c r="T2889" s="19" t="n"/>
      <c r="U2889" s="19" t="n"/>
      <c r="V2889" s="19" t="n"/>
      <c r="W2889" s="19" t="n"/>
      <c r="X2889" s="37" t="n"/>
      <c r="Y2889" s="143" t="n"/>
      <c r="BI2889" s="144" t="n"/>
      <c r="BJ2889" s="2" t="n"/>
      <c r="BK2889" s="2" t="n"/>
      <c r="BL2889" s="2" t="n"/>
      <c r="BM2889" s="2" t="n"/>
      <c r="BN2889" s="2" t="n"/>
      <c r="BO2889" s="2" t="n"/>
      <c r="BP2889" s="143" t="n"/>
      <c r="BV2889" s="144" t="n"/>
      <c r="DU2889" s="144" t="n"/>
      <c r="DV2889" s="2" t="n"/>
      <c r="DW2889" s="2" t="n"/>
      <c r="DX2889" s="2" t="n"/>
      <c r="DY2889" s="2" t="n"/>
      <c r="DZ2889" s="2" t="n"/>
      <c r="EA2889" s="2" t="n"/>
      <c r="EB2889" s="2" t="n"/>
      <c r="EC2889" s="2" t="n"/>
    </row>
    <row r="2890" ht="5.25" customHeight="1" s="118">
      <c r="A2890" s="2" t="n"/>
      <c r="B2890" s="2" t="n"/>
      <c r="C2890" s="2" t="n"/>
      <c r="D2890" s="2" t="n"/>
      <c r="E2890" s="143" t="n"/>
      <c r="K2890" s="144" t="n"/>
      <c r="L2890" s="147" t="n"/>
      <c r="M2890" s="148" t="n"/>
      <c r="N2890" s="148" t="n"/>
      <c r="O2890" s="148" t="n"/>
      <c r="P2890" s="20" t="n"/>
      <c r="Q2890" s="20" t="n"/>
      <c r="R2890" s="20" t="n"/>
      <c r="S2890" s="20" t="n"/>
      <c r="T2890" s="20" t="n"/>
      <c r="U2890" s="20" t="n"/>
      <c r="V2890" s="20" t="n"/>
      <c r="W2890" s="20" t="n"/>
      <c r="X2890" s="39" t="n"/>
      <c r="Y2890" s="147" t="n"/>
      <c r="Z2890" s="148" t="n"/>
      <c r="AA2890" s="148" t="n"/>
      <c r="AB2890" s="148" t="n"/>
      <c r="AC2890" s="148" t="n"/>
      <c r="AD2890" s="148" t="n"/>
      <c r="AE2890" s="148" t="n"/>
      <c r="AF2890" s="148" t="n"/>
      <c r="AG2890" s="148" t="n"/>
      <c r="AH2890" s="148" t="n"/>
      <c r="AI2890" s="148" t="n"/>
      <c r="AJ2890" s="148" t="n"/>
      <c r="AK2890" s="148" t="n"/>
      <c r="AL2890" s="148" t="n"/>
      <c r="AM2890" s="148" t="n"/>
      <c r="AN2890" s="148" t="n"/>
      <c r="AO2890" s="148" t="n"/>
      <c r="AP2890" s="148" t="n"/>
      <c r="AQ2890" s="148" t="n"/>
      <c r="AR2890" s="148" t="n"/>
      <c r="AS2890" s="148" t="n"/>
      <c r="AT2890" s="148" t="n"/>
      <c r="AU2890" s="148" t="n"/>
      <c r="AV2890" s="148" t="n"/>
      <c r="AW2890" s="148" t="n"/>
      <c r="AX2890" s="148" t="n"/>
      <c r="AY2890" s="148" t="n"/>
      <c r="AZ2890" s="148" t="n"/>
      <c r="BA2890" s="148" t="n"/>
      <c r="BB2890" s="148" t="n"/>
      <c r="BC2890" s="148" t="n"/>
      <c r="BD2890" s="148" t="n"/>
      <c r="BE2890" s="148" t="n"/>
      <c r="BF2890" s="148" t="n"/>
      <c r="BG2890" s="148" t="n"/>
      <c r="BH2890" s="148" t="n"/>
      <c r="BI2890" s="149" t="n"/>
      <c r="BJ2890" s="2" t="n"/>
      <c r="BK2890" s="2" t="n"/>
      <c r="BL2890" s="2" t="n"/>
      <c r="BM2890" s="2" t="n"/>
      <c r="BN2890" s="2" t="n"/>
      <c r="BO2890" s="2" t="n"/>
      <c r="BP2890" s="143" t="n"/>
      <c r="BV2890" s="144" t="n"/>
      <c r="DU2890" s="144" t="n"/>
      <c r="DV2890" s="2" t="n"/>
      <c r="DW2890" s="2" t="n"/>
      <c r="DX2890" s="2" t="n"/>
      <c r="DY2890" s="2" t="n"/>
      <c r="DZ2890" s="2" t="n"/>
      <c r="EA2890" s="2" t="n"/>
      <c r="EB2890" s="2" t="n"/>
      <c r="EC2890" s="2" t="n"/>
    </row>
    <row r="2891" ht="6.75" customHeight="1" s="118">
      <c r="A2891" s="2" t="n"/>
      <c r="B2891" s="2" t="n"/>
      <c r="C2891" s="2" t="n"/>
      <c r="D2891" s="2" t="n"/>
      <c r="E2891" s="143" t="n"/>
      <c r="K2891" s="144" t="n"/>
      <c r="L2891" s="54" t="inlineStr">
        <is>
          <t>平成</t>
        </is>
      </c>
      <c r="M2891" s="140" t="n"/>
      <c r="N2891" s="140" t="n"/>
      <c r="O2891" s="140" t="n"/>
      <c r="P2891" s="18" t="n"/>
      <c r="Q2891" s="18" t="n"/>
      <c r="R2891" s="18" t="n"/>
      <c r="S2891" s="18" t="n"/>
      <c r="T2891" s="18" t="n"/>
      <c r="U2891" s="18" t="n"/>
      <c r="V2891" s="18" t="n"/>
      <c r="W2891" s="18" t="n"/>
      <c r="X2891" s="35" t="n"/>
      <c r="Y2891" s="172">
        <f>計算!$AY$34</f>
        <v/>
      </c>
      <c r="BI2891" s="144" t="n"/>
      <c r="BJ2891" s="2" t="n"/>
      <c r="BK2891" s="2" t="n"/>
      <c r="BL2891" s="2" t="n"/>
      <c r="BM2891" s="2" t="n"/>
      <c r="BN2891" s="2" t="n"/>
      <c r="BO2891" s="2" t="n"/>
      <c r="BP2891" s="143" t="n"/>
      <c r="BV2891" s="144" t="n"/>
      <c r="DU2891" s="144" t="n"/>
      <c r="DV2891" s="2" t="n"/>
      <c r="DW2891" s="2" t="n"/>
      <c r="DX2891" s="2" t="n"/>
      <c r="DY2891" s="2" t="n"/>
      <c r="DZ2891" s="2" t="n"/>
      <c r="EA2891" s="2" t="n"/>
      <c r="EB2891" s="2" t="n"/>
      <c r="EC2891" s="2" t="n"/>
    </row>
    <row r="2892" ht="6.75" customHeight="1" s="118">
      <c r="A2892" s="2" t="n"/>
      <c r="B2892" s="2" t="n"/>
      <c r="C2892" s="2" t="n"/>
      <c r="D2892" s="2" t="n"/>
      <c r="E2892" s="143" t="n"/>
      <c r="K2892" s="144" t="n"/>
      <c r="L2892" s="143" t="n"/>
      <c r="P2892" s="19" t="n"/>
      <c r="Q2892" s="19" t="n"/>
      <c r="R2892" s="19" t="n"/>
      <c r="S2892" s="19" t="n"/>
      <c r="T2892" s="19" t="n"/>
      <c r="U2892" s="19" t="n"/>
      <c r="V2892" s="19" t="n"/>
      <c r="W2892" s="19" t="n"/>
      <c r="X2892" s="37" t="n"/>
      <c r="Y2892" s="143" t="n"/>
      <c r="BI2892" s="144" t="n"/>
      <c r="BJ2892" s="2" t="n"/>
      <c r="BK2892" s="2" t="n"/>
      <c r="BL2892" s="2" t="n"/>
      <c r="BM2892" s="2" t="n"/>
      <c r="BN2892" s="2" t="n"/>
      <c r="BO2892" s="2" t="n"/>
      <c r="BP2892" s="143" t="n"/>
      <c r="BV2892" s="144" t="n"/>
      <c r="DU2892" s="144" t="n"/>
      <c r="DV2892" s="2" t="n"/>
      <c r="DW2892" s="2" t="n"/>
      <c r="DX2892" s="2" t="n"/>
      <c r="DY2892" s="2" t="n"/>
      <c r="DZ2892" s="2" t="n"/>
      <c r="EA2892" s="2" t="n"/>
      <c r="EB2892" s="2" t="n"/>
      <c r="EC2892" s="2" t="n"/>
    </row>
    <row r="2893" ht="6.75" customHeight="1" s="118">
      <c r="A2893" s="2" t="n"/>
      <c r="B2893" s="2" t="n"/>
      <c r="C2893" s="2" t="n"/>
      <c r="D2893" s="2" t="n"/>
      <c r="E2893" s="143" t="n"/>
      <c r="K2893" s="144" t="n"/>
      <c r="L2893" s="143" t="n"/>
      <c r="P2893" s="180">
        <f>計算!$AW$34</f>
        <v/>
      </c>
      <c r="S2893" s="52" t="inlineStr">
        <is>
          <t>年</t>
        </is>
      </c>
      <c r="U2893" s="181">
        <f>計算!$AX$34</f>
        <v/>
      </c>
      <c r="W2893" s="53" t="inlineStr">
        <is>
          <t>月</t>
        </is>
      </c>
      <c r="X2893" s="144" t="n"/>
      <c r="Y2893" s="143" t="n"/>
      <c r="BI2893" s="144" t="n"/>
      <c r="BJ2893" s="2" t="n"/>
      <c r="BK2893" s="2" t="n"/>
      <c r="BL2893" s="2" t="n"/>
      <c r="BM2893" s="2" t="n"/>
      <c r="BN2893" s="2" t="n"/>
      <c r="BO2893" s="2" t="n"/>
      <c r="BP2893" s="143" t="n"/>
      <c r="BV2893" s="144" t="n"/>
      <c r="DU2893" s="144" t="n"/>
      <c r="DV2893" s="2" t="n"/>
      <c r="DW2893" s="2" t="n"/>
      <c r="DX2893" s="2" t="n"/>
      <c r="DY2893" s="2" t="n"/>
      <c r="DZ2893" s="2" t="n"/>
      <c r="EA2893" s="2" t="n"/>
      <c r="EB2893" s="2" t="n"/>
      <c r="EC2893" s="2" t="n"/>
    </row>
    <row r="2894" ht="6.75" customHeight="1" s="118">
      <c r="A2894" s="2" t="n"/>
      <c r="B2894" s="2" t="n"/>
      <c r="C2894" s="2" t="n"/>
      <c r="D2894" s="2" t="n"/>
      <c r="E2894" s="143" t="n"/>
      <c r="K2894" s="144" t="n"/>
      <c r="L2894" s="49" t="inlineStr">
        <is>
          <t>令和</t>
        </is>
      </c>
      <c r="X2894" s="144" t="n"/>
      <c r="Y2894" s="143" t="n"/>
      <c r="BI2894" s="144" t="n"/>
      <c r="BJ2894" s="2" t="n"/>
      <c r="BK2894" s="2" t="n"/>
      <c r="BL2894" s="2" t="n"/>
      <c r="BM2894" s="2" t="n"/>
      <c r="BN2894" s="2" t="n"/>
      <c r="BO2894" s="2" t="n"/>
      <c r="BP2894" s="143" t="n"/>
      <c r="BV2894" s="144" t="n"/>
      <c r="DU2894" s="144" t="n"/>
      <c r="DV2894" s="2" t="n"/>
      <c r="DW2894" s="2" t="n"/>
      <c r="DX2894" s="2" t="n"/>
      <c r="DY2894" s="2" t="n"/>
      <c r="DZ2894" s="2" t="n"/>
      <c r="EA2894" s="2" t="n"/>
      <c r="EB2894" s="2" t="n"/>
      <c r="EC2894" s="2" t="n"/>
    </row>
    <row r="2895" ht="6.75" customHeight="1" s="118">
      <c r="A2895" s="2" t="n"/>
      <c r="B2895" s="2" t="n"/>
      <c r="C2895" s="2" t="n"/>
      <c r="D2895" s="2" t="n"/>
      <c r="E2895" s="143" t="n"/>
      <c r="K2895" s="144" t="n"/>
      <c r="L2895" s="143" t="n"/>
      <c r="P2895" s="19" t="n"/>
      <c r="Q2895" s="19" t="n"/>
      <c r="R2895" s="19" t="n"/>
      <c r="S2895" s="19" t="n"/>
      <c r="T2895" s="19" t="n"/>
      <c r="U2895" s="19" t="n"/>
      <c r="V2895" s="19" t="n"/>
      <c r="W2895" s="19" t="n"/>
      <c r="X2895" s="37" t="n"/>
      <c r="Y2895" s="143" t="n"/>
      <c r="BI2895" s="144" t="n"/>
      <c r="BJ2895" s="2" t="n"/>
      <c r="BK2895" s="2" t="n"/>
      <c r="BL2895" s="2" t="n"/>
      <c r="BM2895" s="2" t="n"/>
      <c r="BN2895" s="2" t="n"/>
      <c r="BO2895" s="2" t="n"/>
      <c r="BP2895" s="143" t="n"/>
      <c r="BU2895" s="43" t="n"/>
      <c r="BV2895" s="44" t="n"/>
      <c r="DU2895" s="144" t="n"/>
      <c r="DV2895" s="2" t="n"/>
      <c r="DW2895" s="2" t="n"/>
      <c r="DX2895" s="2" t="n"/>
      <c r="DY2895" s="2" t="n"/>
      <c r="DZ2895" s="2" t="n"/>
      <c r="EA2895" s="2" t="n"/>
      <c r="EB2895" s="2" t="n"/>
      <c r="EC2895" s="2" t="n"/>
    </row>
    <row r="2896" ht="4.5" customHeight="1" s="118">
      <c r="A2896" s="2" t="n"/>
      <c r="B2896" s="2" t="n"/>
      <c r="C2896" s="2" t="n"/>
      <c r="D2896" s="2" t="n"/>
      <c r="E2896" s="143" t="n"/>
      <c r="K2896" s="144" t="n"/>
      <c r="L2896" s="147" t="n"/>
      <c r="M2896" s="148" t="n"/>
      <c r="N2896" s="148" t="n"/>
      <c r="O2896" s="148" t="n"/>
      <c r="P2896" s="20" t="n"/>
      <c r="Q2896" s="20" t="n"/>
      <c r="R2896" s="20" t="n"/>
      <c r="S2896" s="20" t="n"/>
      <c r="T2896" s="20" t="n"/>
      <c r="U2896" s="20" t="n"/>
      <c r="V2896" s="20" t="n"/>
      <c r="W2896" s="20" t="n"/>
      <c r="X2896" s="39" t="n"/>
      <c r="Y2896" s="147" t="n"/>
      <c r="Z2896" s="148" t="n"/>
      <c r="AA2896" s="148" t="n"/>
      <c r="AB2896" s="148" t="n"/>
      <c r="AC2896" s="148" t="n"/>
      <c r="AD2896" s="148" t="n"/>
      <c r="AE2896" s="148" t="n"/>
      <c r="AF2896" s="148" t="n"/>
      <c r="AG2896" s="148" t="n"/>
      <c r="AH2896" s="148" t="n"/>
      <c r="AI2896" s="148" t="n"/>
      <c r="AJ2896" s="148" t="n"/>
      <c r="AK2896" s="148" t="n"/>
      <c r="AL2896" s="148" t="n"/>
      <c r="AM2896" s="148" t="n"/>
      <c r="AN2896" s="148" t="n"/>
      <c r="AO2896" s="148" t="n"/>
      <c r="AP2896" s="148" t="n"/>
      <c r="AQ2896" s="148" t="n"/>
      <c r="AR2896" s="148" t="n"/>
      <c r="AS2896" s="148" t="n"/>
      <c r="AT2896" s="148" t="n"/>
      <c r="AU2896" s="148" t="n"/>
      <c r="AV2896" s="148" t="n"/>
      <c r="AW2896" s="148" t="n"/>
      <c r="AX2896" s="148" t="n"/>
      <c r="AY2896" s="148" t="n"/>
      <c r="AZ2896" s="148" t="n"/>
      <c r="BA2896" s="148" t="n"/>
      <c r="BB2896" s="148" t="n"/>
      <c r="BC2896" s="148" t="n"/>
      <c r="BD2896" s="148" t="n"/>
      <c r="BE2896" s="148" t="n"/>
      <c r="BF2896" s="148" t="n"/>
      <c r="BG2896" s="148" t="n"/>
      <c r="BH2896" s="148" t="n"/>
      <c r="BI2896" s="149" t="n"/>
      <c r="BJ2896" s="2" t="n"/>
      <c r="BK2896" s="2" t="n"/>
      <c r="BL2896" s="2" t="n"/>
      <c r="BM2896" s="2" t="n"/>
      <c r="BN2896" s="2" t="n"/>
      <c r="BO2896" s="2" t="n"/>
      <c r="BP2896" s="147" t="n"/>
      <c r="BQ2896" s="148" t="n"/>
      <c r="BR2896" s="148" t="n"/>
      <c r="BS2896" s="148" t="n"/>
      <c r="BT2896" s="148" t="n"/>
      <c r="BU2896" s="42" t="n"/>
      <c r="BV2896" s="45" t="n"/>
      <c r="BW2896" s="148" t="n"/>
      <c r="BX2896" s="148" t="n"/>
      <c r="BY2896" s="148" t="n"/>
      <c r="BZ2896" s="148" t="n"/>
      <c r="CA2896" s="148" t="n"/>
      <c r="CB2896" s="148" t="n"/>
      <c r="CC2896" s="148" t="n"/>
      <c r="CD2896" s="148" t="n"/>
      <c r="CE2896" s="148" t="n"/>
      <c r="CF2896" s="148" t="n"/>
      <c r="CG2896" s="148" t="n"/>
      <c r="CH2896" s="148" t="n"/>
      <c r="CI2896" s="148" t="n"/>
      <c r="CJ2896" s="148" t="n"/>
      <c r="CK2896" s="148" t="n"/>
      <c r="CL2896" s="148" t="n"/>
      <c r="CM2896" s="148" t="n"/>
      <c r="CN2896" s="148" t="n"/>
      <c r="CO2896" s="148" t="n"/>
      <c r="CP2896" s="148" t="n"/>
      <c r="CQ2896" s="148" t="n"/>
      <c r="CR2896" s="148" t="n"/>
      <c r="CS2896" s="148" t="n"/>
      <c r="CT2896" s="148" t="n"/>
      <c r="CU2896" s="148" t="n"/>
      <c r="CV2896" s="148" t="n"/>
      <c r="CW2896" s="148" t="n"/>
      <c r="CX2896" s="148" t="n"/>
      <c r="CY2896" s="148" t="n"/>
      <c r="CZ2896" s="148" t="n"/>
      <c r="DA2896" s="148" t="n"/>
      <c r="DB2896" s="148" t="n"/>
      <c r="DC2896" s="148" t="n"/>
      <c r="DD2896" s="148" t="n"/>
      <c r="DE2896" s="148" t="n"/>
      <c r="DF2896" s="148" t="n"/>
      <c r="DG2896" s="148" t="n"/>
      <c r="DH2896" s="148" t="n"/>
      <c r="DI2896" s="148" t="n"/>
      <c r="DJ2896" s="148" t="n"/>
      <c r="DK2896" s="148" t="n"/>
      <c r="DL2896" s="148" t="n"/>
      <c r="DM2896" s="148" t="n"/>
      <c r="DN2896" s="148" t="n"/>
      <c r="DO2896" s="148" t="n"/>
      <c r="DP2896" s="148" t="n"/>
      <c r="DQ2896" s="148" t="n"/>
      <c r="DR2896" s="148" t="n"/>
      <c r="DS2896" s="148" t="n"/>
      <c r="DT2896" s="148" t="n"/>
      <c r="DU2896" s="149" t="n"/>
      <c r="DV2896" s="2" t="n"/>
      <c r="DW2896" s="2" t="n"/>
      <c r="DX2896" s="2" t="n"/>
      <c r="DY2896" s="2" t="n"/>
      <c r="DZ2896" s="2" t="n"/>
      <c r="EA2896" s="2" t="n"/>
      <c r="EB2896" s="2" t="n"/>
      <c r="EC2896" s="2" t="n"/>
    </row>
    <row r="2897" ht="6.75" customHeight="1" s="118">
      <c r="A2897" s="2" t="n"/>
      <c r="B2897" s="2" t="n"/>
      <c r="C2897" s="2" t="n"/>
      <c r="D2897" s="2" t="n"/>
      <c r="E2897" s="143" t="n"/>
      <c r="K2897" s="144" t="n"/>
      <c r="L2897" s="54" t="inlineStr">
        <is>
          <t>平成</t>
        </is>
      </c>
      <c r="M2897" s="140" t="n"/>
      <c r="N2897" s="140" t="n"/>
      <c r="O2897" s="140"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39" t="inlineStr">
        <is>
          <t>備　考</t>
        </is>
      </c>
      <c r="BQ2897" s="140" t="n"/>
      <c r="BR2897" s="140" t="n"/>
      <c r="BS2897" s="140" t="n"/>
      <c r="BT2897" s="140" t="n"/>
      <c r="BU2897" s="140" t="n"/>
      <c r="BV2897" s="141" t="n"/>
      <c r="BW2897" s="177">
        <f>計算!$AS$34</f>
        <v/>
      </c>
      <c r="BX2897" s="140" t="n"/>
      <c r="BY2897" s="140" t="n"/>
      <c r="BZ2897" s="140" t="n"/>
      <c r="CA2897" s="140" t="n"/>
      <c r="CB2897" s="140" t="n"/>
      <c r="CC2897" s="140" t="n"/>
      <c r="CD2897" s="140" t="n"/>
      <c r="CE2897" s="140" t="n"/>
      <c r="CF2897" s="140" t="n"/>
      <c r="CG2897" s="140" t="n"/>
      <c r="CH2897" s="140" t="n"/>
      <c r="CI2897" s="140" t="n"/>
      <c r="CJ2897" s="140" t="n"/>
      <c r="CK2897" s="140" t="n"/>
      <c r="CL2897" s="140" t="n"/>
      <c r="CM2897" s="140" t="n"/>
      <c r="CN2897" s="140" t="n"/>
      <c r="CO2897" s="140" t="n"/>
      <c r="CP2897" s="140" t="n"/>
      <c r="CQ2897" s="140" t="n"/>
      <c r="CR2897" s="140" t="n"/>
      <c r="CS2897" s="140" t="n"/>
      <c r="CT2897" s="140" t="n"/>
      <c r="CU2897" s="140" t="n"/>
      <c r="CV2897" s="140" t="n"/>
      <c r="CW2897" s="140" t="n"/>
      <c r="CX2897" s="140" t="n"/>
      <c r="CY2897" s="140" t="n"/>
      <c r="CZ2897" s="140" t="n"/>
      <c r="DA2897" s="140" t="n"/>
      <c r="DB2897" s="140" t="n"/>
      <c r="DC2897" s="140" t="n"/>
      <c r="DD2897" s="140" t="n"/>
      <c r="DE2897" s="140" t="n"/>
      <c r="DF2897" s="140" t="n"/>
      <c r="DG2897" s="140" t="n"/>
      <c r="DH2897" s="140" t="n"/>
      <c r="DI2897" s="140" t="n"/>
      <c r="DJ2897" s="140" t="n"/>
      <c r="DK2897" s="140" t="n"/>
      <c r="DL2897" s="140" t="n"/>
      <c r="DM2897" s="140" t="n"/>
      <c r="DN2897" s="140" t="n"/>
      <c r="DO2897" s="140" t="n"/>
      <c r="DP2897" s="140" t="n"/>
      <c r="DQ2897" s="140" t="n"/>
      <c r="DR2897" s="140" t="n"/>
      <c r="DS2897" s="140" t="n"/>
      <c r="DT2897" s="140" t="n"/>
      <c r="DU2897" s="141" t="n"/>
      <c r="DV2897" s="2" t="n"/>
      <c r="DW2897" s="2" t="n"/>
      <c r="DX2897" s="2" t="n"/>
      <c r="DY2897" s="2" t="n"/>
      <c r="DZ2897" s="2" t="n"/>
      <c r="EA2897" s="2" t="n"/>
      <c r="EB2897" s="2" t="n"/>
      <c r="EC2897" s="2" t="n"/>
    </row>
    <row r="2898" ht="6.75" customHeight="1" s="118">
      <c r="A2898" s="2" t="n"/>
      <c r="B2898" s="2" t="n"/>
      <c r="C2898" s="2" t="n"/>
      <c r="D2898" s="2" t="n"/>
      <c r="E2898" s="143" t="n"/>
      <c r="K2898" s="144" t="n"/>
      <c r="L2898" s="143"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43" t="n"/>
      <c r="BV2898" s="144" t="n"/>
      <c r="DU2898" s="144" t="n"/>
      <c r="DV2898" s="2" t="n"/>
      <c r="DW2898" s="2" t="n"/>
      <c r="DX2898" s="2" t="n"/>
      <c r="DY2898" s="2" t="n"/>
      <c r="DZ2898" s="2" t="n"/>
      <c r="EA2898" s="2" t="n"/>
      <c r="EB2898" s="2" t="n"/>
      <c r="EC2898" s="2" t="n"/>
    </row>
    <row r="2899" ht="6.75" customHeight="1" s="118">
      <c r="A2899" s="2" t="n"/>
      <c r="B2899" s="2" t="n"/>
      <c r="C2899" s="2" t="n"/>
      <c r="D2899" s="2" t="n"/>
      <c r="E2899" s="143" t="n"/>
      <c r="K2899" s="144" t="n"/>
      <c r="L2899" s="143" t="n"/>
      <c r="P2899" s="19" t="n"/>
      <c r="Q2899" s="19" t="n"/>
      <c r="R2899" s="19" t="n"/>
      <c r="S2899" s="52" t="inlineStr">
        <is>
          <t>年</t>
        </is>
      </c>
      <c r="U2899" s="11" t="n"/>
      <c r="V2899" s="11" t="n"/>
      <c r="W2899" s="53" t="inlineStr">
        <is>
          <t>月</t>
        </is>
      </c>
      <c r="X2899" s="144"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43" t="n"/>
      <c r="BV2899" s="144" t="n"/>
      <c r="DU2899" s="144" t="n"/>
      <c r="DV2899" s="2" t="n"/>
      <c r="DW2899" s="2" t="n"/>
      <c r="DX2899" s="2" t="n"/>
      <c r="DY2899" s="2" t="n"/>
      <c r="DZ2899" s="2" t="n"/>
      <c r="EA2899" s="2" t="n"/>
      <c r="EB2899" s="2" t="n"/>
      <c r="EC2899" s="2" t="n"/>
    </row>
    <row r="2900" ht="6.75" customHeight="1" s="118">
      <c r="A2900" s="2" t="n"/>
      <c r="B2900" s="2" t="n"/>
      <c r="C2900" s="2" t="n"/>
      <c r="D2900" s="2" t="n"/>
      <c r="E2900" s="143" t="n"/>
      <c r="K2900" s="144" t="n"/>
      <c r="L2900" s="49" t="inlineStr">
        <is>
          <t>令和</t>
        </is>
      </c>
      <c r="P2900" s="19" t="n"/>
      <c r="Q2900" s="19" t="n"/>
      <c r="R2900" s="19" t="n"/>
      <c r="U2900" s="11" t="n"/>
      <c r="V2900" s="11" t="n"/>
      <c r="X2900" s="144"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43" t="n"/>
      <c r="BV2900" s="144" t="n"/>
      <c r="DU2900" s="144" t="n"/>
      <c r="DV2900" s="2" t="n"/>
      <c r="DW2900" s="2" t="n"/>
      <c r="DX2900" s="2" t="n"/>
      <c r="DY2900" s="2" t="n"/>
      <c r="DZ2900" s="2" t="n"/>
      <c r="EA2900" s="2" t="n"/>
      <c r="EB2900" s="2" t="n"/>
      <c r="EC2900" s="2" t="n"/>
    </row>
    <row r="2901" ht="6.75" customHeight="1" s="118">
      <c r="A2901" s="2" t="n"/>
      <c r="B2901" s="2" t="n"/>
      <c r="C2901" s="2" t="n"/>
      <c r="D2901" s="2" t="n"/>
      <c r="E2901" s="143" t="n"/>
      <c r="K2901" s="144" t="n"/>
      <c r="L2901" s="143"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43" t="n"/>
      <c r="BV2901" s="144" t="n"/>
      <c r="DU2901" s="144" t="n"/>
      <c r="DV2901" s="2" t="n"/>
      <c r="DW2901" s="2" t="n"/>
      <c r="DX2901" s="2" t="n"/>
      <c r="DY2901" s="2" t="n"/>
      <c r="DZ2901" s="2" t="n"/>
      <c r="EA2901" s="2" t="n"/>
      <c r="EB2901" s="2" t="n"/>
      <c r="EC2901" s="2" t="n"/>
    </row>
    <row r="2902" ht="3.75" customHeight="1" s="118">
      <c r="A2902" s="2" t="n"/>
      <c r="B2902" s="2" t="n"/>
      <c r="C2902" s="2" t="n"/>
      <c r="D2902" s="2" t="n"/>
      <c r="E2902" s="143" t="n"/>
      <c r="K2902" s="144" t="n"/>
      <c r="L2902" s="147" t="n"/>
      <c r="M2902" s="148" t="n"/>
      <c r="N2902" s="148" t="n"/>
      <c r="O2902" s="148"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43" t="n"/>
      <c r="BV2902" s="144" t="n"/>
      <c r="DU2902" s="144" t="n"/>
      <c r="DV2902" s="2" t="n"/>
      <c r="DW2902" s="2" t="n"/>
      <c r="DX2902" s="2" t="n"/>
      <c r="DY2902" s="2" t="n"/>
      <c r="DZ2902" s="2" t="n"/>
      <c r="EA2902" s="2" t="n"/>
      <c r="EB2902" s="2" t="n"/>
      <c r="EC2902" s="2" t="n"/>
    </row>
    <row r="2903" ht="6.75" customHeight="1" s="118">
      <c r="A2903" s="2" t="n"/>
      <c r="B2903" s="2" t="n"/>
      <c r="C2903" s="2" t="n"/>
      <c r="D2903" s="2" t="n"/>
      <c r="E2903" s="143" t="n"/>
      <c r="K2903" s="144" t="n"/>
      <c r="L2903" s="54" t="inlineStr">
        <is>
          <t>平成</t>
        </is>
      </c>
      <c r="M2903" s="140" t="n"/>
      <c r="N2903" s="140" t="n"/>
      <c r="O2903" s="140"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43" t="n"/>
      <c r="BV2903" s="144" t="n"/>
      <c r="DU2903" s="144" t="n"/>
      <c r="DV2903" s="2" t="n"/>
      <c r="DW2903" s="2" t="n"/>
      <c r="DX2903" s="2" t="n"/>
      <c r="DY2903" s="2" t="n"/>
      <c r="DZ2903" s="2" t="n"/>
      <c r="EA2903" s="2" t="n"/>
      <c r="EB2903" s="2" t="n"/>
      <c r="EC2903" s="2" t="n"/>
    </row>
    <row r="2904" ht="6.75" customHeight="1" s="118">
      <c r="A2904" s="2" t="n"/>
      <c r="B2904" s="2" t="n"/>
      <c r="C2904" s="2" t="n"/>
      <c r="D2904" s="2" t="n"/>
      <c r="E2904" s="143" t="n"/>
      <c r="K2904" s="144" t="n"/>
      <c r="L2904" s="143"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43" t="n"/>
      <c r="BV2904" s="144" t="n"/>
      <c r="DU2904" s="144" t="n"/>
      <c r="DV2904" s="2" t="n"/>
      <c r="DW2904" s="2" t="n"/>
      <c r="DX2904" s="2" t="n"/>
      <c r="DY2904" s="2" t="n"/>
      <c r="DZ2904" s="2" t="n"/>
      <c r="EA2904" s="2" t="n"/>
      <c r="EB2904" s="2" t="n"/>
      <c r="EC2904" s="2" t="n"/>
    </row>
    <row r="2905" ht="6.75" customHeight="1" s="118">
      <c r="A2905" s="2" t="n"/>
      <c r="B2905" s="2" t="n"/>
      <c r="C2905" s="2" t="n"/>
      <c r="D2905" s="2" t="n"/>
      <c r="E2905" s="143" t="n"/>
      <c r="K2905" s="144" t="n"/>
      <c r="L2905" s="143" t="n"/>
      <c r="P2905" s="19" t="n"/>
      <c r="Q2905" s="19" t="n"/>
      <c r="R2905" s="19" t="n"/>
      <c r="S2905" s="52" t="inlineStr">
        <is>
          <t>年</t>
        </is>
      </c>
      <c r="U2905" s="11" t="n"/>
      <c r="V2905" s="11" t="n"/>
      <c r="W2905" s="53" t="inlineStr">
        <is>
          <t>月</t>
        </is>
      </c>
      <c r="X2905" s="144"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43" t="n"/>
      <c r="BV2905" s="144" t="n"/>
      <c r="DU2905" s="144" t="n"/>
      <c r="DV2905" s="2" t="n"/>
      <c r="DW2905" s="2" t="n"/>
      <c r="DX2905" s="2" t="n"/>
      <c r="DY2905" s="2" t="n"/>
      <c r="DZ2905" s="2" t="n"/>
      <c r="EA2905" s="2" t="n"/>
      <c r="EB2905" s="2" t="n"/>
      <c r="EC2905" s="2" t="n"/>
    </row>
    <row r="2906" ht="6.75" customHeight="1" s="118">
      <c r="A2906" s="2" t="n"/>
      <c r="B2906" s="2" t="n"/>
      <c r="C2906" s="2" t="n"/>
      <c r="D2906" s="2" t="n"/>
      <c r="E2906" s="143" t="n"/>
      <c r="K2906" s="144" t="n"/>
      <c r="L2906" s="49" t="inlineStr">
        <is>
          <t>令和</t>
        </is>
      </c>
      <c r="P2906" s="19" t="n"/>
      <c r="Q2906" s="19" t="n"/>
      <c r="R2906" s="19" t="n"/>
      <c r="U2906" s="11" t="n"/>
      <c r="V2906" s="11" t="n"/>
      <c r="X2906" s="144"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43" t="n"/>
      <c r="BV2906" s="144" t="n"/>
      <c r="DU2906" s="144" t="n"/>
      <c r="DV2906" s="2" t="n"/>
      <c r="DW2906" s="2" t="n"/>
      <c r="DX2906" s="2" t="n"/>
      <c r="DY2906" s="2" t="n"/>
      <c r="DZ2906" s="2" t="n"/>
      <c r="EA2906" s="2" t="n"/>
      <c r="EB2906" s="2" t="n"/>
      <c r="EC2906" s="2" t="n"/>
    </row>
    <row r="2907" ht="6.75" customHeight="1" s="118">
      <c r="A2907" s="2" t="n"/>
      <c r="B2907" s="2" t="n"/>
      <c r="C2907" s="2" t="n"/>
      <c r="D2907" s="2" t="n"/>
      <c r="E2907" s="143" t="n"/>
      <c r="K2907" s="144" t="n"/>
      <c r="L2907" s="143"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43" t="n"/>
      <c r="BV2907" s="144" t="n"/>
      <c r="DU2907" s="144" t="n"/>
      <c r="DV2907" s="2" t="n"/>
      <c r="DW2907" s="2" t="n"/>
      <c r="DX2907" s="2" t="n"/>
      <c r="DY2907" s="2" t="n"/>
      <c r="DZ2907" s="2" t="n"/>
      <c r="EA2907" s="2" t="n"/>
      <c r="EB2907" s="2" t="n"/>
      <c r="EC2907" s="2" t="n"/>
    </row>
    <row r="2908" ht="6.75" customHeight="1" s="118">
      <c r="A2908" s="2" t="n"/>
      <c r="B2908" s="2" t="n"/>
      <c r="C2908" s="2" t="n"/>
      <c r="D2908" s="2" t="n"/>
      <c r="E2908" s="147" t="n"/>
      <c r="F2908" s="148" t="n"/>
      <c r="G2908" s="148" t="n"/>
      <c r="H2908" s="148" t="n"/>
      <c r="I2908" s="148" t="n"/>
      <c r="J2908" s="148" t="n"/>
      <c r="K2908" s="149" t="n"/>
      <c r="L2908" s="147" t="n"/>
      <c r="M2908" s="148" t="n"/>
      <c r="N2908" s="148" t="n"/>
      <c r="O2908" s="148"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47" t="n"/>
      <c r="BQ2908" s="148" t="n"/>
      <c r="BR2908" s="148" t="n"/>
      <c r="BS2908" s="148" t="n"/>
      <c r="BT2908" s="148" t="n"/>
      <c r="BU2908" s="148" t="n"/>
      <c r="BV2908" s="149" t="n"/>
      <c r="BW2908" s="148" t="n"/>
      <c r="BX2908" s="148" t="n"/>
      <c r="BY2908" s="148" t="n"/>
      <c r="BZ2908" s="148" t="n"/>
      <c r="CA2908" s="148" t="n"/>
      <c r="CB2908" s="148" t="n"/>
      <c r="CC2908" s="148" t="n"/>
      <c r="CD2908" s="148" t="n"/>
      <c r="CE2908" s="148" t="n"/>
      <c r="CF2908" s="148" t="n"/>
      <c r="CG2908" s="148" t="n"/>
      <c r="CH2908" s="148" t="n"/>
      <c r="CI2908" s="148" t="n"/>
      <c r="CJ2908" s="148" t="n"/>
      <c r="CK2908" s="148" t="n"/>
      <c r="CL2908" s="148" t="n"/>
      <c r="CM2908" s="148" t="n"/>
      <c r="CN2908" s="148" t="n"/>
      <c r="CO2908" s="148" t="n"/>
      <c r="CP2908" s="148" t="n"/>
      <c r="CQ2908" s="148" t="n"/>
      <c r="CR2908" s="148" t="n"/>
      <c r="CS2908" s="148" t="n"/>
      <c r="CT2908" s="148" t="n"/>
      <c r="CU2908" s="148" t="n"/>
      <c r="CV2908" s="148" t="n"/>
      <c r="CW2908" s="148" t="n"/>
      <c r="CX2908" s="148" t="n"/>
      <c r="CY2908" s="148" t="n"/>
      <c r="CZ2908" s="148" t="n"/>
      <c r="DA2908" s="148" t="n"/>
      <c r="DB2908" s="148" t="n"/>
      <c r="DC2908" s="148" t="n"/>
      <c r="DD2908" s="148" t="n"/>
      <c r="DE2908" s="148" t="n"/>
      <c r="DF2908" s="148" t="n"/>
      <c r="DG2908" s="148" t="n"/>
      <c r="DH2908" s="148" t="n"/>
      <c r="DI2908" s="148" t="n"/>
      <c r="DJ2908" s="148" t="n"/>
      <c r="DK2908" s="148" t="n"/>
      <c r="DL2908" s="148" t="n"/>
      <c r="DM2908" s="148" t="n"/>
      <c r="DN2908" s="148" t="n"/>
      <c r="DO2908" s="148" t="n"/>
      <c r="DP2908" s="148" t="n"/>
      <c r="DQ2908" s="148" t="n"/>
      <c r="DR2908" s="148" t="n"/>
      <c r="DS2908" s="148" t="n"/>
      <c r="DT2908" s="148" t="n"/>
      <c r="DU2908" s="149"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39" t="inlineStr">
        <is>
          <t xml:space="preserve">資 　格  等      </t>
        </is>
      </c>
      <c r="BQ2917" s="140" t="n"/>
      <c r="BR2917" s="140" t="n"/>
      <c r="BS2917" s="140" t="n"/>
      <c r="BT2917" s="140" t="n"/>
      <c r="BU2917" s="140" t="n"/>
      <c r="BV2917" s="141" t="n"/>
      <c r="BW2917" s="142" t="inlineStr">
        <is>
          <t>取  得  年  月</t>
        </is>
      </c>
      <c r="BX2917" s="140" t="n"/>
      <c r="BY2917" s="140" t="n"/>
      <c r="BZ2917" s="140" t="n"/>
      <c r="CA2917" s="140" t="n"/>
      <c r="CB2917" s="140" t="n"/>
      <c r="CC2917" s="140" t="n"/>
      <c r="CD2917" s="140" t="n"/>
      <c r="CE2917" s="140" t="n"/>
      <c r="CF2917" s="140" t="n"/>
      <c r="CG2917" s="141" t="n"/>
      <c r="CH2917" s="142" t="inlineStr">
        <is>
          <t>資       格       等       の       名       称</t>
        </is>
      </c>
      <c r="CI2917" s="140" t="n"/>
      <c r="CJ2917" s="140" t="n"/>
      <c r="CK2917" s="140" t="n"/>
      <c r="CL2917" s="140" t="n"/>
      <c r="CM2917" s="140" t="n"/>
      <c r="CN2917" s="140" t="n"/>
      <c r="CO2917" s="140" t="n"/>
      <c r="CP2917" s="140" t="n"/>
      <c r="CQ2917" s="140" t="n"/>
      <c r="CR2917" s="140" t="n"/>
      <c r="CS2917" s="140" t="n"/>
      <c r="CT2917" s="140" t="n"/>
      <c r="CU2917" s="140" t="n"/>
      <c r="CV2917" s="140" t="n"/>
      <c r="CW2917" s="140" t="n"/>
      <c r="CX2917" s="140" t="n"/>
      <c r="CY2917" s="140" t="n"/>
      <c r="CZ2917" s="140" t="n"/>
      <c r="DA2917" s="140" t="n"/>
      <c r="DB2917" s="140" t="n"/>
      <c r="DC2917" s="140" t="n"/>
      <c r="DD2917" s="140" t="n"/>
      <c r="DE2917" s="140" t="n"/>
      <c r="DF2917" s="140" t="n"/>
      <c r="DG2917" s="140" t="n"/>
      <c r="DH2917" s="140" t="n"/>
      <c r="DI2917" s="140" t="n"/>
      <c r="DJ2917" s="140" t="n"/>
      <c r="DK2917" s="140" t="n"/>
      <c r="DL2917" s="140" t="n"/>
      <c r="DM2917" s="140" t="n"/>
      <c r="DN2917" s="140" t="n"/>
      <c r="DO2917" s="140" t="n"/>
      <c r="DP2917" s="140" t="n"/>
      <c r="DQ2917" s="140" t="n"/>
      <c r="DR2917" s="140" t="n"/>
      <c r="DS2917" s="140" t="n"/>
      <c r="DT2917" s="140" t="n"/>
      <c r="DU2917" s="141"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43" t="n"/>
      <c r="BV2918" s="144" t="n"/>
      <c r="BW2918" s="143" t="n"/>
      <c r="CG2918" s="144" t="n"/>
      <c r="CH2918" s="143" t="n"/>
      <c r="DU2918" s="144"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43" t="n"/>
      <c r="BV2919" s="144" t="n"/>
      <c r="BW2919" s="143" t="n"/>
      <c r="CG2919" s="144" t="n"/>
      <c r="CH2919" s="143" t="n"/>
      <c r="DU2919" s="144"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45">
        <f>IF(計算!$B$35="","",IF(N(設定!$B$3)=0,"",YEAR(設定!$B$3)-2018))&amp;""</f>
        <v/>
      </c>
      <c r="AG2920" s="95" t="inlineStr">
        <is>
          <t>年</t>
        </is>
      </c>
      <c r="AI2920" s="145">
        <f>IF(計算!$B$35="","",IF(N(設定!$B$3)=0,"",MONTH(設定!$B$3)))&amp;""</f>
        <v/>
      </c>
      <c r="AL2920" s="95" t="inlineStr">
        <is>
          <t>月</t>
        </is>
      </c>
      <c r="AN2920" s="146">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43" t="n"/>
      <c r="BV2920" s="144" t="n"/>
      <c r="BW2920" s="147" t="n"/>
      <c r="BX2920" s="148" t="n"/>
      <c r="BY2920" s="148" t="n"/>
      <c r="BZ2920" s="148" t="n"/>
      <c r="CA2920" s="148" t="n"/>
      <c r="CB2920" s="148" t="n"/>
      <c r="CC2920" s="148" t="n"/>
      <c r="CD2920" s="148" t="n"/>
      <c r="CE2920" s="148" t="n"/>
      <c r="CF2920" s="148" t="n"/>
      <c r="CG2920" s="149" t="n"/>
      <c r="CH2920" s="147" t="n"/>
      <c r="CI2920" s="148" t="n"/>
      <c r="CJ2920" s="148" t="n"/>
      <c r="CK2920" s="148" t="n"/>
      <c r="CL2920" s="148" t="n"/>
      <c r="CM2920" s="148" t="n"/>
      <c r="CN2920" s="148" t="n"/>
      <c r="CO2920" s="148" t="n"/>
      <c r="CP2920" s="148" t="n"/>
      <c r="CQ2920" s="148" t="n"/>
      <c r="CR2920" s="148" t="n"/>
      <c r="CS2920" s="148" t="n"/>
      <c r="CT2920" s="148" t="n"/>
      <c r="CU2920" s="148" t="n"/>
      <c r="CV2920" s="148" t="n"/>
      <c r="CW2920" s="148" t="n"/>
      <c r="CX2920" s="148" t="n"/>
      <c r="CY2920" s="148" t="n"/>
      <c r="CZ2920" s="148" t="n"/>
      <c r="DA2920" s="148" t="n"/>
      <c r="DB2920" s="148" t="n"/>
      <c r="DC2920" s="148" t="n"/>
      <c r="DD2920" s="148" t="n"/>
      <c r="DE2920" s="148" t="n"/>
      <c r="DF2920" s="148" t="n"/>
      <c r="DG2920" s="148" t="n"/>
      <c r="DH2920" s="148" t="n"/>
      <c r="DI2920" s="148" t="n"/>
      <c r="DJ2920" s="148" t="n"/>
      <c r="DK2920" s="148" t="n"/>
      <c r="DL2920" s="148" t="n"/>
      <c r="DM2920" s="148" t="n"/>
      <c r="DN2920" s="148" t="n"/>
      <c r="DO2920" s="148" t="n"/>
      <c r="DP2920" s="148" t="n"/>
      <c r="DQ2920" s="148" t="n"/>
      <c r="DR2920" s="148" t="n"/>
      <c r="DS2920" s="148" t="n"/>
      <c r="DT2920" s="148" t="n"/>
      <c r="DU2920" s="149"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43" t="n"/>
      <c r="BV2921" s="144" t="n"/>
      <c r="BW2921" s="150">
        <f>計算!$BD$35</f>
        <v/>
      </c>
      <c r="CG2921" s="144" t="n"/>
      <c r="CH2921" s="151">
        <f>計算!$BE$35</f>
        <v/>
      </c>
      <c r="DU2921" s="144"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48" t="n"/>
      <c r="AA2922" s="148" t="n"/>
      <c r="AB2922" s="148" t="n"/>
      <c r="AC2922" s="148" t="n"/>
      <c r="AD2922" s="148" t="n"/>
      <c r="AE2922" s="148" t="n"/>
      <c r="AF2922" s="148" t="n"/>
      <c r="AG2922" s="148" t="n"/>
      <c r="AH2922" s="148" t="n"/>
      <c r="AI2922" s="148" t="n"/>
      <c r="AJ2922" s="148" t="n"/>
      <c r="AK2922" s="148" t="n"/>
      <c r="AL2922" s="148" t="n"/>
      <c r="AM2922" s="148" t="n"/>
      <c r="AN2922" s="148" t="n"/>
      <c r="AO2922" s="148" t="n"/>
      <c r="AP2922" s="148" t="n"/>
      <c r="AQ2922" s="148" t="n"/>
      <c r="AR2922" s="148" t="n"/>
      <c r="AS2922" s="148" t="n"/>
      <c r="AT2922" s="148" t="n"/>
      <c r="AU2922" s="12" t="n"/>
      <c r="AV2922" s="7" t="n"/>
      <c r="BI2922" s="8" t="n"/>
      <c r="BJ2922" s="7" t="n"/>
      <c r="BK2922" s="2" t="n"/>
      <c r="BL2922" s="2" t="n"/>
      <c r="BM2922" s="2" t="n"/>
      <c r="BN2922" s="2" t="n"/>
      <c r="BO2922" s="2" t="n"/>
      <c r="BP2922" s="143" t="n"/>
      <c r="BV2922" s="144" t="n"/>
      <c r="BW2922" s="143" t="n"/>
      <c r="CG2922" s="144" t="n"/>
      <c r="DU2922" s="144" t="n"/>
      <c r="DV2922" s="2" t="n"/>
      <c r="DW2922" s="2" t="n"/>
      <c r="DX2922" s="2" t="n"/>
      <c r="DY2922" s="2" t="n"/>
      <c r="DZ2922" s="2" t="n"/>
      <c r="EA2922" s="2" t="n"/>
      <c r="EB2922" s="2" t="n"/>
      <c r="EC2922" s="2" t="n"/>
    </row>
    <row r="2923" ht="6.75" customHeight="1" s="118">
      <c r="A2923" s="2" t="n"/>
      <c r="B2923" s="2" t="n"/>
      <c r="C2923" s="2" t="n"/>
      <c r="D2923" s="2" t="n"/>
      <c r="E2923" s="142" t="inlineStr">
        <is>
          <t>ふ り が な</t>
        </is>
      </c>
      <c r="F2923" s="140" t="n"/>
      <c r="G2923" s="140" t="n"/>
      <c r="H2923" s="140" t="n"/>
      <c r="I2923" s="140" t="n"/>
      <c r="J2923" s="140" t="n"/>
      <c r="K2923" s="141" t="n"/>
      <c r="L2923" s="152">
        <f>計算!$C$35</f>
        <v/>
      </c>
      <c r="M2923" s="140" t="n"/>
      <c r="N2923" s="140" t="n"/>
      <c r="O2923" s="140" t="n"/>
      <c r="P2923" s="140" t="n"/>
      <c r="Q2923" s="140" t="n"/>
      <c r="R2923" s="140" t="n"/>
      <c r="S2923" s="140" t="n"/>
      <c r="T2923" s="140" t="n"/>
      <c r="U2923" s="140" t="n"/>
      <c r="V2923" s="140" t="n"/>
      <c r="W2923" s="140" t="n"/>
      <c r="X2923" s="140" t="n"/>
      <c r="Y2923" s="140" t="n"/>
      <c r="Z2923" s="140" t="n"/>
      <c r="AA2923" s="140" t="n"/>
      <c r="AB2923" s="140" t="n"/>
      <c r="AC2923" s="140" t="n"/>
      <c r="AD2923" s="140" t="n"/>
      <c r="AE2923" s="140" t="n"/>
      <c r="AF2923" s="140" t="n"/>
      <c r="AG2923" s="140" t="n"/>
      <c r="AH2923" s="140" t="n"/>
      <c r="AI2923" s="140" t="n"/>
      <c r="AJ2923" s="140" t="n"/>
      <c r="AK2923" s="140" t="n"/>
      <c r="AL2923" s="140" t="n"/>
      <c r="AM2923" s="140" t="n"/>
      <c r="AN2923" s="140" t="n"/>
      <c r="AO2923" s="140" t="n"/>
      <c r="AP2923" s="140" t="n"/>
      <c r="AQ2923" s="140" t="n"/>
      <c r="AR2923" s="140" t="n"/>
      <c r="AS2923" s="140" t="n"/>
      <c r="AT2923" s="141"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43" t="n"/>
      <c r="BV2923" s="144" t="n"/>
      <c r="BW2923" s="143" t="n"/>
      <c r="CG2923" s="144" t="n"/>
      <c r="DU2923" s="144" t="n"/>
      <c r="DV2923" s="2" t="n"/>
      <c r="DW2923" s="2" t="n"/>
      <c r="DX2923" s="2" t="n"/>
      <c r="DY2923" s="2" t="n"/>
      <c r="DZ2923" s="2" t="n"/>
      <c r="EA2923" s="2" t="n"/>
      <c r="EB2923" s="2" t="n"/>
      <c r="EC2923" s="2" t="n"/>
    </row>
    <row r="2924" ht="6.75" customHeight="1" s="118">
      <c r="A2924" s="2" t="n"/>
      <c r="B2924" s="2" t="n"/>
      <c r="C2924" s="2" t="n"/>
      <c r="D2924" s="2" t="n"/>
      <c r="E2924" s="143" t="n"/>
      <c r="K2924" s="144" t="n"/>
      <c r="AT2924" s="144"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43" t="n"/>
      <c r="BV2924" s="144" t="n"/>
      <c r="BW2924" s="143" t="n"/>
      <c r="CG2924" s="144" t="n"/>
      <c r="DU2924" s="144" t="n"/>
      <c r="DV2924" s="2" t="n"/>
      <c r="DW2924" s="2" t="n"/>
      <c r="DX2924" s="2" t="n"/>
      <c r="DY2924" s="2" t="n"/>
      <c r="DZ2924" s="2" t="n"/>
      <c r="EA2924" s="2" t="n"/>
      <c r="EB2924" s="2" t="n"/>
      <c r="EC2924" s="2" t="n"/>
    </row>
    <row r="2925" ht="6.75" customHeight="1" s="118">
      <c r="A2925" s="2" t="n"/>
      <c r="B2925" s="2" t="n"/>
      <c r="C2925" s="2" t="n"/>
      <c r="D2925" s="2" t="n"/>
      <c r="E2925" s="143" t="n"/>
      <c r="K2925" s="144" t="n"/>
      <c r="AT2925" s="144"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43" t="n"/>
      <c r="BV2925" s="144" t="n"/>
      <c r="BW2925" s="143" t="n"/>
      <c r="CG2925" s="144" t="n"/>
      <c r="DU2925" s="144" t="n"/>
      <c r="DV2925" s="2" t="n"/>
      <c r="DW2925" s="2" t="n"/>
      <c r="DX2925" s="2" t="n"/>
      <c r="DY2925" s="2" t="n"/>
      <c r="DZ2925" s="2" t="n"/>
      <c r="EA2925" s="2" t="n"/>
      <c r="EB2925" s="2" t="n"/>
      <c r="EC2925" s="2" t="n"/>
    </row>
    <row r="2926" ht="6.75" customHeight="1" s="118">
      <c r="A2926" s="2" t="n"/>
      <c r="B2926" s="2" t="n"/>
      <c r="C2926" s="2" t="n"/>
      <c r="D2926" s="2" t="n"/>
      <c r="E2926" s="147" t="n"/>
      <c r="F2926" s="148" t="n"/>
      <c r="G2926" s="148" t="n"/>
      <c r="H2926" s="148" t="n"/>
      <c r="I2926" s="148" t="n"/>
      <c r="J2926" s="148" t="n"/>
      <c r="K2926" s="149" t="n"/>
      <c r="L2926" s="148" t="n"/>
      <c r="M2926" s="148" t="n"/>
      <c r="N2926" s="148" t="n"/>
      <c r="O2926" s="148" t="n"/>
      <c r="P2926" s="148" t="n"/>
      <c r="Q2926" s="148" t="n"/>
      <c r="R2926" s="148" t="n"/>
      <c r="S2926" s="148" t="n"/>
      <c r="T2926" s="148" t="n"/>
      <c r="U2926" s="148" t="n"/>
      <c r="V2926" s="148" t="n"/>
      <c r="W2926" s="148" t="n"/>
      <c r="X2926" s="148" t="n"/>
      <c r="Y2926" s="148" t="n"/>
      <c r="Z2926" s="148" t="n"/>
      <c r="AA2926" s="148" t="n"/>
      <c r="AB2926" s="148" t="n"/>
      <c r="AC2926" s="148" t="n"/>
      <c r="AD2926" s="148" t="n"/>
      <c r="AE2926" s="148" t="n"/>
      <c r="AF2926" s="148" t="n"/>
      <c r="AG2926" s="148" t="n"/>
      <c r="AH2926" s="148" t="n"/>
      <c r="AI2926" s="148" t="n"/>
      <c r="AJ2926" s="148" t="n"/>
      <c r="AK2926" s="148" t="n"/>
      <c r="AL2926" s="148" t="n"/>
      <c r="AM2926" s="148" t="n"/>
      <c r="AN2926" s="148" t="n"/>
      <c r="AO2926" s="148" t="n"/>
      <c r="AP2926" s="148" t="n"/>
      <c r="AQ2926" s="148" t="n"/>
      <c r="AR2926" s="148" t="n"/>
      <c r="AS2926" s="148" t="n"/>
      <c r="AT2926" s="149"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43" t="n"/>
      <c r="BV2926" s="144" t="n"/>
      <c r="BW2926" s="143" t="n"/>
      <c r="CG2926" s="144" t="n"/>
      <c r="DU2926" s="144" t="n"/>
      <c r="DV2926" s="2" t="n"/>
      <c r="DW2926" s="2" t="n"/>
      <c r="DX2926" s="2" t="n"/>
      <c r="DY2926" s="2" t="n"/>
      <c r="DZ2926" s="2" t="n"/>
      <c r="EA2926" s="2" t="n"/>
      <c r="EB2926" s="2" t="n"/>
      <c r="EC2926" s="2" t="n"/>
    </row>
    <row r="2927" ht="6.75" customHeight="1" s="118">
      <c r="A2927" s="2" t="n"/>
      <c r="B2927" s="2" t="n"/>
      <c r="C2927" s="2" t="n"/>
      <c r="D2927" s="2" t="n"/>
      <c r="E2927" s="153" t="inlineStr">
        <is>
          <t>名　前</t>
        </is>
      </c>
      <c r="F2927" s="140" t="n"/>
      <c r="G2927" s="140" t="n"/>
      <c r="H2927" s="140" t="n"/>
      <c r="I2927" s="140" t="n"/>
      <c r="J2927" s="140" t="n"/>
      <c r="K2927" s="141" t="n"/>
      <c r="L2927" s="154">
        <f>計算!$B$35</f>
        <v/>
      </c>
      <c r="M2927" s="140" t="n"/>
      <c r="N2927" s="140" t="n"/>
      <c r="O2927" s="140" t="n"/>
      <c r="P2927" s="140" t="n"/>
      <c r="Q2927" s="140" t="n"/>
      <c r="R2927" s="140" t="n"/>
      <c r="S2927" s="140" t="n"/>
      <c r="T2927" s="140" t="n"/>
      <c r="U2927" s="140" t="n"/>
      <c r="V2927" s="140" t="n"/>
      <c r="W2927" s="140" t="n"/>
      <c r="X2927" s="140" t="n"/>
      <c r="Y2927" s="140" t="n"/>
      <c r="Z2927" s="140" t="n"/>
      <c r="AA2927" s="140" t="n"/>
      <c r="AB2927" s="140" t="n"/>
      <c r="AC2927" s="140" t="n"/>
      <c r="AD2927" s="140" t="n"/>
      <c r="AE2927" s="140" t="n"/>
      <c r="AF2927" s="140" t="n"/>
      <c r="AG2927" s="140" t="n"/>
      <c r="AH2927" s="140" t="n"/>
      <c r="AI2927" s="140" t="n"/>
      <c r="AJ2927" s="140" t="n"/>
      <c r="AK2927" s="140" t="n"/>
      <c r="AL2927" s="140" t="n"/>
      <c r="AM2927" s="140" t="n"/>
      <c r="AN2927" s="140" t="n"/>
      <c r="AO2927" s="140" t="n"/>
      <c r="AP2927" s="140" t="n"/>
      <c r="AQ2927" s="140" t="n"/>
      <c r="AR2927" s="140" t="n"/>
      <c r="AS2927" s="140" t="n"/>
      <c r="AT2927" s="141"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43" t="n"/>
      <c r="BV2927" s="144" t="n"/>
      <c r="BW2927" s="143" t="n"/>
      <c r="CG2927" s="144" t="n"/>
      <c r="DU2927" s="144" t="n"/>
      <c r="DV2927" s="2" t="n"/>
      <c r="DW2927" s="2" t="n"/>
      <c r="DX2927" s="2" t="n"/>
      <c r="DY2927" s="2" t="n"/>
      <c r="DZ2927" s="2" t="n"/>
      <c r="EA2927" s="2" t="n"/>
      <c r="EB2927" s="2" t="n"/>
      <c r="EC2927" s="2" t="n"/>
    </row>
    <row r="2928" ht="6.75" customHeight="1" s="118">
      <c r="A2928" s="2" t="n"/>
      <c r="B2928" s="2" t="n"/>
      <c r="C2928" s="2" t="n"/>
      <c r="D2928" s="2" t="n"/>
      <c r="E2928" s="143" t="n"/>
      <c r="K2928" s="144" t="n"/>
      <c r="L2928" s="143" t="n"/>
      <c r="AT2928" s="144" t="n"/>
      <c r="AU2928" s="8" t="n"/>
      <c r="AV2928" s="7" t="n"/>
      <c r="AW2928" s="2" t="n"/>
      <c r="AX2928" s="52" t="inlineStr">
        <is>
          <t>（30×40mm）</t>
        </is>
      </c>
      <c r="BH2928" s="2" t="n"/>
      <c r="BI2928" s="8" t="n"/>
      <c r="BJ2928" s="7" t="n"/>
      <c r="BK2928" s="2" t="n"/>
      <c r="BL2928" s="2" t="n"/>
      <c r="BM2928" s="2" t="n"/>
      <c r="BN2928" s="2" t="n"/>
      <c r="BO2928" s="2" t="n"/>
      <c r="BP2928" s="143" t="n"/>
      <c r="BV2928" s="144" t="n"/>
      <c r="BW2928" s="143" t="n"/>
      <c r="CG2928" s="144" t="n"/>
      <c r="DU2928" s="144" t="n"/>
      <c r="DV2928" s="2" t="n"/>
      <c r="DW2928" s="2" t="n"/>
      <c r="DX2928" s="2" t="n"/>
      <c r="DY2928" s="2" t="n"/>
      <c r="DZ2928" s="2" t="n"/>
      <c r="EA2928" s="2" t="n"/>
      <c r="EB2928" s="2" t="n"/>
      <c r="EC2928" s="2" t="n"/>
    </row>
    <row r="2929" ht="6.75" customHeight="1" s="118">
      <c r="A2929" s="2" t="n"/>
      <c r="B2929" s="2" t="n"/>
      <c r="C2929" s="2" t="n"/>
      <c r="D2929" s="2" t="n"/>
      <c r="E2929" s="143" t="n"/>
      <c r="K2929" s="144" t="n"/>
      <c r="L2929" s="143" t="n"/>
      <c r="AT2929" s="144" t="n"/>
      <c r="AU2929" s="8" t="n"/>
      <c r="AV2929" s="7" t="n"/>
      <c r="AW2929" s="2" t="n"/>
      <c r="BH2929" s="2" t="n"/>
      <c r="BI2929" s="8" t="n"/>
      <c r="BJ2929" s="7" t="n"/>
      <c r="BK2929" s="2" t="n"/>
      <c r="BL2929" s="2" t="n"/>
      <c r="BM2929" s="2" t="n"/>
      <c r="BN2929" s="2" t="n"/>
      <c r="BO2929" s="2" t="n"/>
      <c r="BP2929" s="143" t="n"/>
      <c r="BV2929" s="144" t="n"/>
      <c r="BW2929" s="143" t="n"/>
      <c r="CG2929" s="144" t="n"/>
      <c r="DU2929" s="144" t="n"/>
      <c r="DV2929" s="2" t="n"/>
      <c r="DW2929" s="2" t="n"/>
      <c r="DX2929" s="2" t="n"/>
      <c r="DY2929" s="2" t="n"/>
      <c r="DZ2929" s="2" t="n"/>
      <c r="EA2929" s="2" t="n"/>
      <c r="EB2929" s="2" t="n"/>
      <c r="EC2929" s="2" t="n"/>
    </row>
    <row r="2930" ht="6.75" customHeight="1" s="118">
      <c r="A2930" s="2" t="n"/>
      <c r="B2930" s="2" t="n"/>
      <c r="C2930" s="2" t="n"/>
      <c r="D2930" s="2" t="n"/>
      <c r="E2930" s="143" t="n"/>
      <c r="K2930" s="144" t="n"/>
      <c r="L2930" s="143" t="n"/>
      <c r="AT2930" s="144"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43" t="n"/>
      <c r="BV2930" s="144" t="n"/>
      <c r="BW2930" s="143" t="n"/>
      <c r="CG2930" s="144" t="n"/>
      <c r="DU2930" s="144" t="n"/>
      <c r="DV2930" s="2" t="n"/>
      <c r="DW2930" s="2" t="n"/>
      <c r="DX2930" s="2" t="n"/>
      <c r="DY2930" s="2" t="n"/>
      <c r="DZ2930" s="2" t="n"/>
      <c r="EA2930" s="2" t="n"/>
      <c r="EB2930" s="2" t="n"/>
      <c r="EC2930" s="2" t="n"/>
    </row>
    <row r="2931" ht="6.75" customHeight="1" s="118">
      <c r="A2931" s="2" t="n"/>
      <c r="B2931" s="2" t="n"/>
      <c r="C2931" s="2" t="n"/>
      <c r="D2931" s="2" t="n"/>
      <c r="E2931" s="143" t="n"/>
      <c r="K2931" s="144" t="n"/>
      <c r="L2931" s="143" t="n"/>
      <c r="AT2931" s="144"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43" t="n"/>
      <c r="BV2931" s="144" t="n"/>
      <c r="BW2931" s="143" t="n"/>
      <c r="CG2931" s="144" t="n"/>
      <c r="DU2931" s="144" t="n"/>
      <c r="DV2931" s="2" t="n"/>
      <c r="DW2931" s="2" t="n"/>
      <c r="DX2931" s="2" t="n"/>
      <c r="DY2931" s="2" t="n"/>
      <c r="DZ2931" s="2" t="n"/>
      <c r="EA2931" s="2" t="n"/>
      <c r="EB2931" s="2" t="n"/>
      <c r="EC2931" s="2" t="n"/>
    </row>
    <row r="2932" ht="4.5" customHeight="1" s="118">
      <c r="A2932" s="2" t="n"/>
      <c r="B2932" s="2" t="n"/>
      <c r="C2932" s="2" t="n"/>
      <c r="D2932" s="2" t="n"/>
      <c r="E2932" s="147" t="n"/>
      <c r="F2932" s="148" t="n"/>
      <c r="G2932" s="148" t="n"/>
      <c r="H2932" s="148" t="n"/>
      <c r="I2932" s="148" t="n"/>
      <c r="J2932" s="148" t="n"/>
      <c r="K2932" s="149" t="n"/>
      <c r="L2932" s="147" t="n"/>
      <c r="M2932" s="148" t="n"/>
      <c r="N2932" s="148" t="n"/>
      <c r="O2932" s="148" t="n"/>
      <c r="P2932" s="148" t="n"/>
      <c r="Q2932" s="148" t="n"/>
      <c r="R2932" s="148" t="n"/>
      <c r="S2932" s="148" t="n"/>
      <c r="T2932" s="148" t="n"/>
      <c r="U2932" s="148" t="n"/>
      <c r="V2932" s="148" t="n"/>
      <c r="W2932" s="148" t="n"/>
      <c r="X2932" s="148" t="n"/>
      <c r="Y2932" s="148" t="n"/>
      <c r="Z2932" s="148" t="n"/>
      <c r="AA2932" s="148" t="n"/>
      <c r="AB2932" s="148" t="n"/>
      <c r="AC2932" s="148" t="n"/>
      <c r="AD2932" s="148" t="n"/>
      <c r="AE2932" s="148" t="n"/>
      <c r="AF2932" s="148" t="n"/>
      <c r="AG2932" s="148" t="n"/>
      <c r="AH2932" s="148" t="n"/>
      <c r="AI2932" s="148" t="n"/>
      <c r="AJ2932" s="148" t="n"/>
      <c r="AK2932" s="148" t="n"/>
      <c r="AL2932" s="148" t="n"/>
      <c r="AM2932" s="148" t="n"/>
      <c r="AN2932" s="148" t="n"/>
      <c r="AO2932" s="148" t="n"/>
      <c r="AP2932" s="148" t="n"/>
      <c r="AQ2932" s="148" t="n"/>
      <c r="AR2932" s="148" t="n"/>
      <c r="AS2932" s="148" t="n"/>
      <c r="AT2932" s="149"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43" t="n"/>
      <c r="BV2932" s="144" t="n"/>
      <c r="BW2932" s="143" t="n"/>
      <c r="CG2932" s="144" t="n"/>
      <c r="DU2932" s="144" t="n"/>
      <c r="DV2932" s="2" t="n"/>
      <c r="DW2932" s="2" t="n"/>
      <c r="DX2932" s="2" t="n"/>
      <c r="DY2932" s="2" t="n"/>
      <c r="DZ2932" s="2" t="n"/>
      <c r="EA2932" s="2" t="n"/>
      <c r="EB2932" s="2" t="n"/>
      <c r="EC2932" s="2" t="n"/>
    </row>
    <row r="2933" ht="6.75" customHeight="1" s="118">
      <c r="A2933" s="2" t="n"/>
      <c r="B2933" s="2" t="n"/>
      <c r="C2933" s="2" t="n"/>
      <c r="D2933" s="2" t="n"/>
      <c r="E2933" s="153" t="inlineStr">
        <is>
          <t>生年月日</t>
        </is>
      </c>
      <c r="F2933" s="140" t="n"/>
      <c r="G2933" s="140" t="n"/>
      <c r="H2933" s="140" t="n"/>
      <c r="I2933" s="140" t="n"/>
      <c r="J2933" s="140" t="n"/>
      <c r="K2933" s="141" t="n"/>
      <c r="L2933" s="155" t="inlineStr">
        <is>
          <t>昭和 ・ 平成</t>
        </is>
      </c>
      <c r="M2933" s="140" t="n"/>
      <c r="N2933" s="140" t="n"/>
      <c r="O2933" s="140" t="n"/>
      <c r="P2933" s="140" t="n"/>
      <c r="Q2933" s="140" t="n"/>
      <c r="R2933" s="140" t="n"/>
      <c r="S2933" s="140" t="n"/>
      <c r="T2933" s="140" t="n"/>
      <c r="U2933" s="140" t="n"/>
      <c r="V2933" s="156">
        <f>計算!$D$35</f>
        <v/>
      </c>
      <c r="W2933" s="140" t="n"/>
      <c r="X2933" s="157" t="inlineStr">
        <is>
          <t>年</t>
        </is>
      </c>
      <c r="Y2933" s="140" t="n"/>
      <c r="Z2933" s="158">
        <f>計算!$E$35</f>
        <v/>
      </c>
      <c r="AA2933" s="140" t="n"/>
      <c r="AB2933" s="140" t="n"/>
      <c r="AC2933" s="157" t="inlineStr">
        <is>
          <t>月</t>
        </is>
      </c>
      <c r="AD2933" s="140" t="n"/>
      <c r="AE2933" s="158">
        <f>計算!$F$35</f>
        <v/>
      </c>
      <c r="AF2933" s="140" t="n"/>
      <c r="AG2933" s="140" t="n"/>
      <c r="AH2933" s="157" t="inlineStr">
        <is>
          <t>日　生 （満</t>
        </is>
      </c>
      <c r="AI2933" s="140" t="n"/>
      <c r="AJ2933" s="140" t="n"/>
      <c r="AK2933" s="140" t="n"/>
      <c r="AL2933" s="140" t="n"/>
      <c r="AM2933" s="140" t="n"/>
      <c r="AN2933" s="140" t="n"/>
      <c r="AO2933" s="140" t="n"/>
      <c r="AP2933" s="159">
        <f>計算!$G$35</f>
        <v/>
      </c>
      <c r="AQ2933" s="140" t="n"/>
      <c r="AR2933" s="160" t="inlineStr">
        <is>
          <t>歳）</t>
        </is>
      </c>
      <c r="AS2933" s="140" t="n"/>
      <c r="AT2933" s="141"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43" t="n"/>
      <c r="BV2933" s="144" t="n"/>
      <c r="BW2933" s="143" t="n"/>
      <c r="CG2933" s="144" t="n"/>
      <c r="DU2933" s="144" t="n"/>
      <c r="DV2933" s="2" t="n"/>
      <c r="DW2933" s="2" t="n"/>
      <c r="DX2933" s="2" t="n"/>
      <c r="DY2933" s="2" t="n"/>
      <c r="DZ2933" s="2" t="n"/>
      <c r="EA2933" s="2" t="n"/>
      <c r="EB2933" s="2" t="n"/>
      <c r="EC2933" s="2" t="n"/>
    </row>
    <row r="2934" ht="6.75" customHeight="1" s="118">
      <c r="A2934" s="2" t="n"/>
      <c r="B2934" s="2" t="n"/>
      <c r="C2934" s="2" t="n"/>
      <c r="D2934" s="2" t="n"/>
      <c r="E2934" s="143" t="n"/>
      <c r="K2934" s="144" t="n"/>
      <c r="L2934" s="143" t="n"/>
      <c r="AT2934" s="144"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43" t="n"/>
      <c r="BV2934" s="144" t="n"/>
      <c r="BW2934" s="143" t="n"/>
      <c r="CG2934" s="144" t="n"/>
      <c r="DU2934" s="144" t="n"/>
      <c r="DV2934" s="2" t="n"/>
      <c r="DW2934" s="2" t="n"/>
      <c r="DX2934" s="2" t="n"/>
      <c r="DY2934" s="2" t="n"/>
      <c r="DZ2934" s="2" t="n"/>
      <c r="EA2934" s="2" t="n"/>
      <c r="EB2934" s="2" t="n"/>
      <c r="EC2934" s="2" t="n"/>
    </row>
    <row r="2935" ht="6.75" customHeight="1" s="118">
      <c r="A2935" s="2" t="n"/>
      <c r="B2935" s="2" t="n"/>
      <c r="C2935" s="2" t="n"/>
      <c r="D2935" s="2" t="n"/>
      <c r="E2935" s="143" t="n"/>
      <c r="K2935" s="144" t="n"/>
      <c r="L2935" s="143" t="n"/>
      <c r="AT2935" s="144"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43" t="n"/>
      <c r="BV2935" s="144" t="n"/>
      <c r="BW2935" s="143" t="n"/>
      <c r="CG2935" s="144" t="n"/>
      <c r="DU2935" s="144" t="n"/>
      <c r="DV2935" s="2" t="n"/>
      <c r="DW2935" s="2" t="n"/>
      <c r="DX2935" s="2" t="n"/>
      <c r="DY2935" s="2" t="n"/>
      <c r="DZ2935" s="2" t="n"/>
      <c r="EA2935" s="2" t="n"/>
      <c r="EB2935" s="2" t="n"/>
      <c r="EC2935" s="2" t="n"/>
    </row>
    <row r="2936" ht="3.75" customHeight="1" s="118">
      <c r="A2936" s="2" t="n"/>
      <c r="B2936" s="2" t="n"/>
      <c r="C2936" s="2" t="n"/>
      <c r="D2936" s="2" t="n"/>
      <c r="E2936" s="147" t="n"/>
      <c r="F2936" s="148" t="n"/>
      <c r="G2936" s="148" t="n"/>
      <c r="H2936" s="148" t="n"/>
      <c r="I2936" s="148" t="n"/>
      <c r="J2936" s="148" t="n"/>
      <c r="K2936" s="149" t="n"/>
      <c r="L2936" s="147" t="n"/>
      <c r="M2936" s="148" t="n"/>
      <c r="N2936" s="148" t="n"/>
      <c r="O2936" s="148" t="n"/>
      <c r="P2936" s="148" t="n"/>
      <c r="Q2936" s="148" t="n"/>
      <c r="R2936" s="148" t="n"/>
      <c r="S2936" s="148" t="n"/>
      <c r="T2936" s="148" t="n"/>
      <c r="U2936" s="148" t="n"/>
      <c r="X2936" s="148" t="n"/>
      <c r="Y2936" s="148" t="n"/>
      <c r="AC2936" s="148" t="n"/>
      <c r="AD2936" s="148" t="n"/>
      <c r="AH2936" s="148" t="n"/>
      <c r="AI2936" s="148" t="n"/>
      <c r="AJ2936" s="148" t="n"/>
      <c r="AK2936" s="148" t="n"/>
      <c r="AL2936" s="148" t="n"/>
      <c r="AM2936" s="148" t="n"/>
      <c r="AN2936" s="148" t="n"/>
      <c r="AO2936" s="148" t="n"/>
      <c r="AP2936" s="148" t="n"/>
      <c r="AQ2936" s="148" t="n"/>
      <c r="AR2936" s="148" t="n"/>
      <c r="AS2936" s="148" t="n"/>
      <c r="AT2936" s="149"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43" t="n"/>
      <c r="BV2936" s="144" t="n"/>
      <c r="BW2936" s="143" t="n"/>
      <c r="CG2936" s="144" t="n"/>
      <c r="DU2936" s="144" t="n"/>
      <c r="DV2936" s="2" t="n"/>
      <c r="DW2936" s="2" t="n"/>
      <c r="DX2936" s="2" t="n"/>
      <c r="DY2936" s="2" t="n"/>
      <c r="DZ2936" s="2" t="n"/>
      <c r="EA2936" s="2" t="n"/>
      <c r="EB2936" s="2" t="n"/>
      <c r="EC2936" s="2" t="n"/>
    </row>
    <row r="2937" ht="6.75" customHeight="1" s="118">
      <c r="A2937" s="2" t="n"/>
      <c r="B2937" s="2" t="n"/>
      <c r="C2937" s="2" t="n"/>
      <c r="D2937" s="2" t="n"/>
      <c r="E2937" s="161" t="inlineStr">
        <is>
          <t>ふ り が な</t>
        </is>
      </c>
      <c r="F2937" s="140" t="n"/>
      <c r="G2937" s="140" t="n"/>
      <c r="H2937" s="140" t="n"/>
      <c r="I2937" s="140" t="n"/>
      <c r="J2937" s="140" t="n"/>
      <c r="K2937" s="141" t="n"/>
      <c r="L2937" s="162">
        <f>計算!$J$35</f>
        <v/>
      </c>
      <c r="M2937" s="140" t="n"/>
      <c r="N2937" s="140" t="n"/>
      <c r="O2937" s="140" t="n"/>
      <c r="P2937" s="140" t="n"/>
      <c r="Q2937" s="140" t="n"/>
      <c r="R2937" s="140" t="n"/>
      <c r="S2937" s="140" t="n"/>
      <c r="T2937" s="140" t="n"/>
      <c r="U2937" s="140" t="n"/>
      <c r="V2937" s="140" t="n"/>
      <c r="W2937" s="140" t="n"/>
      <c r="X2937" s="140" t="n"/>
      <c r="Y2937" s="140" t="n"/>
      <c r="Z2937" s="140" t="n"/>
      <c r="AA2937" s="140" t="n"/>
      <c r="AB2937" s="140" t="n"/>
      <c r="AC2937" s="140" t="n"/>
      <c r="AD2937" s="140" t="n"/>
      <c r="AE2937" s="140" t="n"/>
      <c r="AF2937" s="140" t="n"/>
      <c r="AG2937" s="140" t="n"/>
      <c r="AH2937" s="140" t="n"/>
      <c r="AI2937" s="140" t="n"/>
      <c r="AJ2937" s="140" t="n"/>
      <c r="AK2937" s="140" t="n"/>
      <c r="AL2937" s="140" t="n"/>
      <c r="AM2937" s="140" t="n"/>
      <c r="AN2937" s="140" t="n"/>
      <c r="AO2937" s="140" t="n"/>
      <c r="AP2937" s="140" t="n"/>
      <c r="AQ2937" s="140" t="n"/>
      <c r="AR2937" s="140" t="n"/>
      <c r="AS2937" s="140" t="n"/>
      <c r="AT2937" s="140" t="n"/>
      <c r="AU2937" s="140" t="n"/>
      <c r="AV2937" s="140" t="n"/>
      <c r="AW2937" s="140" t="n"/>
      <c r="AX2937" s="140" t="n"/>
      <c r="AY2937" s="140" t="n"/>
      <c r="AZ2937" s="140" t="n"/>
      <c r="BA2937" s="140" t="n"/>
      <c r="BB2937" s="140" t="n"/>
      <c r="BC2937" s="140" t="n"/>
      <c r="BD2937" s="140" t="n"/>
      <c r="BE2937" s="140" t="n"/>
      <c r="BF2937" s="140" t="n"/>
      <c r="BG2937" s="140" t="n"/>
      <c r="BH2937" s="140" t="n"/>
      <c r="BI2937" s="141" t="n"/>
      <c r="BJ2937" s="2" t="n"/>
      <c r="BK2937" s="2" t="n"/>
      <c r="BL2937" s="2" t="n"/>
      <c r="BM2937" s="2" t="n"/>
      <c r="BN2937" s="2" t="n"/>
      <c r="BO2937" s="2" t="n"/>
      <c r="BP2937" s="143" t="n"/>
      <c r="BV2937" s="144" t="n"/>
      <c r="BW2937" s="143" t="n"/>
      <c r="CG2937" s="144" t="n"/>
      <c r="DU2937" s="144" t="n"/>
      <c r="DV2937" s="2" t="n"/>
      <c r="DW2937" s="2" t="n"/>
      <c r="DX2937" s="2" t="n"/>
      <c r="DY2937" s="2" t="n"/>
      <c r="DZ2937" s="2" t="n"/>
      <c r="EA2937" s="2" t="n"/>
      <c r="EB2937" s="2" t="n"/>
      <c r="EC2937" s="2" t="n"/>
    </row>
    <row r="2938" ht="6.75" customHeight="1" s="118">
      <c r="A2938" s="2" t="n"/>
      <c r="B2938" s="2" t="n"/>
      <c r="C2938" s="2" t="n"/>
      <c r="D2938" s="2" t="n"/>
      <c r="E2938" s="143" t="n"/>
      <c r="K2938" s="144" t="n"/>
      <c r="BI2938" s="144" t="n"/>
      <c r="BJ2938" s="2" t="n"/>
      <c r="BK2938" s="2" t="n"/>
      <c r="BL2938" s="2" t="n"/>
      <c r="BM2938" s="2" t="n"/>
      <c r="BN2938" s="2" t="n"/>
      <c r="BO2938" s="2" t="n"/>
      <c r="BP2938" s="143" t="n"/>
      <c r="BV2938" s="144" t="n"/>
      <c r="BW2938" s="143" t="n"/>
      <c r="CG2938" s="144" t="n"/>
      <c r="DU2938" s="144" t="n"/>
      <c r="DV2938" s="2" t="n"/>
      <c r="DW2938" s="2" t="n"/>
      <c r="DX2938" s="2" t="n"/>
      <c r="DY2938" s="2" t="n"/>
      <c r="DZ2938" s="2" t="n"/>
      <c r="EA2938" s="2" t="n"/>
      <c r="EB2938" s="2" t="n"/>
      <c r="EC2938" s="2" t="n"/>
    </row>
    <row r="2939" ht="6.75" customHeight="1" s="118">
      <c r="A2939" s="2" t="n"/>
      <c r="B2939" s="2" t="n"/>
      <c r="C2939" s="2" t="n"/>
      <c r="D2939" s="2" t="n"/>
      <c r="E2939" s="163" t="n"/>
      <c r="F2939" s="164" t="n"/>
      <c r="G2939" s="164" t="n"/>
      <c r="H2939" s="164" t="n"/>
      <c r="I2939" s="164" t="n"/>
      <c r="J2939" s="164" t="n"/>
      <c r="K2939" s="165" t="n"/>
      <c r="L2939" s="164" t="n"/>
      <c r="M2939" s="164" t="n"/>
      <c r="N2939" s="164" t="n"/>
      <c r="O2939" s="164" t="n"/>
      <c r="P2939" s="164" t="n"/>
      <c r="Q2939" s="164" t="n"/>
      <c r="R2939" s="164" t="n"/>
      <c r="S2939" s="164" t="n"/>
      <c r="T2939" s="164" t="n"/>
      <c r="U2939" s="164" t="n"/>
      <c r="V2939" s="164" t="n"/>
      <c r="W2939" s="164" t="n"/>
      <c r="X2939" s="164" t="n"/>
      <c r="Y2939" s="164" t="n"/>
      <c r="Z2939" s="164" t="n"/>
      <c r="AA2939" s="164" t="n"/>
      <c r="AB2939" s="164" t="n"/>
      <c r="AC2939" s="164" t="n"/>
      <c r="AD2939" s="164" t="n"/>
      <c r="AE2939" s="164" t="n"/>
      <c r="AF2939" s="164" t="n"/>
      <c r="AG2939" s="164" t="n"/>
      <c r="AH2939" s="164" t="n"/>
      <c r="AI2939" s="164" t="n"/>
      <c r="AJ2939" s="164" t="n"/>
      <c r="AK2939" s="164" t="n"/>
      <c r="AL2939" s="164" t="n"/>
      <c r="AM2939" s="164" t="n"/>
      <c r="AN2939" s="164" t="n"/>
      <c r="AO2939" s="164" t="n"/>
      <c r="AP2939" s="164" t="n"/>
      <c r="AQ2939" s="164" t="n"/>
      <c r="AR2939" s="164" t="n"/>
      <c r="AS2939" s="164" t="n"/>
      <c r="AT2939" s="164" t="n"/>
      <c r="AU2939" s="164" t="n"/>
      <c r="AV2939" s="164" t="n"/>
      <c r="AW2939" s="164" t="n"/>
      <c r="AX2939" s="164" t="n"/>
      <c r="AY2939" s="164" t="n"/>
      <c r="AZ2939" s="164" t="n"/>
      <c r="BA2939" s="164" t="n"/>
      <c r="BB2939" s="164" t="n"/>
      <c r="BC2939" s="164" t="n"/>
      <c r="BD2939" s="164" t="n"/>
      <c r="BE2939" s="164" t="n"/>
      <c r="BF2939" s="164" t="n"/>
      <c r="BG2939" s="164" t="n"/>
      <c r="BH2939" s="164" t="n"/>
      <c r="BI2939" s="165" t="n"/>
      <c r="BJ2939" s="2" t="n"/>
      <c r="BK2939" s="2" t="n"/>
      <c r="BL2939" s="2" t="n"/>
      <c r="BM2939" s="2" t="n"/>
      <c r="BN2939" s="2" t="n"/>
      <c r="BO2939" s="2" t="n"/>
      <c r="BP2939" s="143" t="n"/>
      <c r="BV2939" s="144" t="n"/>
      <c r="BW2939" s="143" t="n"/>
      <c r="CG2939" s="144" t="n"/>
      <c r="DU2939" s="144" t="n"/>
      <c r="DV2939" s="2" t="n"/>
      <c r="DW2939" s="2" t="n"/>
      <c r="DX2939" s="2" t="n"/>
      <c r="DY2939" s="2" t="n"/>
      <c r="DZ2939" s="2" t="n"/>
      <c r="EA2939" s="2" t="n"/>
      <c r="EB2939" s="2" t="n"/>
      <c r="EC2939" s="2" t="n"/>
    </row>
    <row r="2940" ht="6.75" customHeight="1" s="118">
      <c r="A2940" s="2" t="n"/>
      <c r="B2940" s="2" t="n"/>
      <c r="C2940" s="2" t="n"/>
      <c r="D2940" s="2" t="n"/>
      <c r="E2940" s="166" t="inlineStr">
        <is>
          <t>現住所</t>
        </is>
      </c>
      <c r="F2940" s="167" t="n"/>
      <c r="G2940" s="167" t="n"/>
      <c r="H2940" s="167" t="n"/>
      <c r="I2940" s="167" t="n"/>
      <c r="J2940" s="167" t="n"/>
      <c r="K2940" s="168" t="n"/>
      <c r="L2940" s="107" t="inlineStr">
        <is>
          <t>〒</t>
        </is>
      </c>
      <c r="M2940" s="167" t="n"/>
      <c r="N2940" s="167" t="n"/>
      <c r="O2940" s="167" t="n"/>
      <c r="P2940" s="169">
        <f>計算!$H$35</f>
        <v/>
      </c>
      <c r="Q2940" s="167" t="n"/>
      <c r="R2940" s="167" t="n"/>
      <c r="S2940" s="167" t="n"/>
      <c r="T2940" s="167" t="n"/>
      <c r="U2940" s="167" t="n"/>
      <c r="V2940" s="167" t="n"/>
      <c r="W2940" s="167" t="n"/>
      <c r="X2940" s="167" t="n"/>
      <c r="Y2940" s="167" t="n"/>
      <c r="Z2940" s="167" t="n"/>
      <c r="AA2940" s="167" t="n"/>
      <c r="AB2940" s="167" t="n"/>
      <c r="AC2940" s="167" t="n"/>
      <c r="AD2940" s="167" t="n"/>
      <c r="AE2940" s="167" t="n"/>
      <c r="AF2940" s="167" t="n"/>
      <c r="AG2940" s="167" t="n"/>
      <c r="AH2940" s="167" t="n"/>
      <c r="AI2940" s="167" t="n"/>
      <c r="AJ2940" s="167"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43" t="n"/>
      <c r="BV2940" s="144" t="n"/>
      <c r="BW2940" s="143" t="n"/>
      <c r="CG2940" s="144" t="n"/>
      <c r="DU2940" s="144" t="n"/>
      <c r="DV2940" s="2" t="n"/>
      <c r="DW2940" s="2" t="n"/>
      <c r="DX2940" s="2" t="n"/>
      <c r="DY2940" s="2" t="n"/>
      <c r="DZ2940" s="2" t="n"/>
      <c r="EA2940" s="2" t="n"/>
      <c r="EB2940" s="2" t="n"/>
      <c r="EC2940" s="2" t="n"/>
    </row>
    <row r="2941" ht="4.5" customHeight="1" s="118">
      <c r="A2941" s="2" t="n"/>
      <c r="B2941" s="2" t="n"/>
      <c r="C2941" s="2" t="n"/>
      <c r="D2941" s="2" t="n"/>
      <c r="E2941" s="143" t="n"/>
      <c r="K2941" s="144" t="n"/>
      <c r="L2941" s="143"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47" t="n"/>
      <c r="BQ2941" s="148" t="n"/>
      <c r="BR2941" s="148" t="n"/>
      <c r="BS2941" s="148" t="n"/>
      <c r="BT2941" s="148" t="n"/>
      <c r="BU2941" s="148" t="n"/>
      <c r="BV2941" s="149" t="n"/>
      <c r="BW2941" s="147" t="n"/>
      <c r="BX2941" s="148" t="n"/>
      <c r="BY2941" s="148" t="n"/>
      <c r="BZ2941" s="148" t="n"/>
      <c r="CA2941" s="148" t="n"/>
      <c r="CB2941" s="148" t="n"/>
      <c r="CC2941" s="148" t="n"/>
      <c r="CD2941" s="148" t="n"/>
      <c r="CE2941" s="148" t="n"/>
      <c r="CF2941" s="148" t="n"/>
      <c r="CG2941" s="149" t="n"/>
      <c r="DU2941" s="144" t="n"/>
      <c r="DV2941" s="2" t="n"/>
      <c r="DW2941" s="2" t="n"/>
      <c r="DX2941" s="2" t="n"/>
      <c r="DY2941" s="2" t="n"/>
      <c r="DZ2941" s="2" t="n"/>
      <c r="EA2941" s="2" t="n"/>
      <c r="EB2941" s="2" t="n"/>
      <c r="EC2941" s="2" t="n"/>
    </row>
    <row r="2942" ht="6.75" customHeight="1" s="118">
      <c r="A2942" s="2" t="n"/>
      <c r="B2942" s="2" t="n"/>
      <c r="C2942" s="2" t="n"/>
      <c r="D2942" s="2" t="n"/>
      <c r="E2942" s="143" t="n"/>
      <c r="K2942" s="144" t="n"/>
      <c r="L2942" s="143"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0" t="inlineStr">
        <is>
          <t>校内外の諸活動</t>
        </is>
      </c>
      <c r="BQ2942" s="140" t="n"/>
      <c r="BR2942" s="140" t="n"/>
      <c r="BS2942" s="140" t="n"/>
      <c r="BT2942" s="140" t="n"/>
      <c r="BU2942" s="140" t="n"/>
      <c r="BV2942" s="141" t="n"/>
      <c r="BW2942" s="171">
        <f>計算!$AQ$35</f>
        <v/>
      </c>
      <c r="BX2942" s="140" t="n"/>
      <c r="BY2942" s="140" t="n"/>
      <c r="BZ2942" s="140" t="n"/>
      <c r="CA2942" s="140" t="n"/>
      <c r="CB2942" s="140" t="n"/>
      <c r="CC2942" s="140" t="n"/>
      <c r="CD2942" s="140" t="n"/>
      <c r="CE2942" s="140" t="n"/>
      <c r="CF2942" s="140" t="n"/>
      <c r="CG2942" s="140" t="n"/>
      <c r="CH2942" s="140" t="n"/>
      <c r="CI2942" s="140" t="n"/>
      <c r="CJ2942" s="140" t="n"/>
      <c r="CK2942" s="140" t="n"/>
      <c r="CL2942" s="140" t="n"/>
      <c r="CM2942" s="140" t="n"/>
      <c r="CN2942" s="140" t="n"/>
      <c r="CO2942" s="140" t="n"/>
      <c r="CP2942" s="140" t="n"/>
      <c r="CQ2942" s="140" t="n"/>
      <c r="CR2942" s="140" t="n"/>
      <c r="CS2942" s="140" t="n"/>
      <c r="CT2942" s="140" t="n"/>
      <c r="CU2942" s="140" t="n"/>
      <c r="CV2942" s="140" t="n"/>
      <c r="CW2942" s="140" t="n"/>
      <c r="CX2942" s="140" t="n"/>
      <c r="CY2942" s="140" t="n"/>
      <c r="CZ2942" s="140" t="n"/>
      <c r="DA2942" s="140" t="n"/>
      <c r="DB2942" s="140" t="n"/>
      <c r="DC2942" s="140" t="n"/>
      <c r="DD2942" s="140" t="n"/>
      <c r="DE2942" s="140" t="n"/>
      <c r="DF2942" s="140" t="n"/>
      <c r="DG2942" s="140" t="n"/>
      <c r="DH2942" s="140" t="n"/>
      <c r="DI2942" s="140" t="n"/>
      <c r="DJ2942" s="140" t="n"/>
      <c r="DK2942" s="140" t="n"/>
      <c r="DL2942" s="140" t="n"/>
      <c r="DM2942" s="140" t="n"/>
      <c r="DN2942" s="140" t="n"/>
      <c r="DO2942" s="140" t="n"/>
      <c r="DP2942" s="140" t="n"/>
      <c r="DQ2942" s="140" t="n"/>
      <c r="DR2942" s="140" t="n"/>
      <c r="DS2942" s="140" t="n"/>
      <c r="DT2942" s="140" t="n"/>
      <c r="DU2942" s="141" t="n"/>
      <c r="DV2942" s="7" t="n"/>
      <c r="DW2942" s="2" t="n"/>
      <c r="DX2942" s="2" t="n"/>
      <c r="DY2942" s="2" t="n"/>
      <c r="DZ2942" s="2" t="n"/>
      <c r="EA2942" s="2" t="n"/>
      <c r="EB2942" s="2" t="n"/>
      <c r="EC2942" s="2" t="n"/>
    </row>
    <row r="2943" ht="6.75" customHeight="1" s="118">
      <c r="A2943" s="2" t="n"/>
      <c r="B2943" s="2" t="n"/>
      <c r="C2943" s="2" t="n"/>
      <c r="D2943" s="2" t="n"/>
      <c r="E2943" s="143" t="n"/>
      <c r="K2943" s="144" t="n"/>
      <c r="L2943" s="172">
        <f>計算!$I$35</f>
        <v/>
      </c>
      <c r="BI2943" s="144" t="n"/>
      <c r="BJ2943" s="2" t="n"/>
      <c r="BK2943" s="2" t="n"/>
      <c r="BL2943" s="2" t="n"/>
      <c r="BM2943" s="2" t="n"/>
      <c r="BN2943" s="2" t="n"/>
      <c r="BO2943" s="2" t="n"/>
      <c r="BP2943" s="143" t="n"/>
      <c r="BV2943" s="144" t="n"/>
      <c r="DU2943" s="144" t="n"/>
      <c r="DV2943" s="7" t="n"/>
      <c r="DW2943" s="2" t="n"/>
      <c r="DX2943" s="2" t="n"/>
      <c r="DY2943" s="2" t="n"/>
      <c r="DZ2943" s="2" t="n"/>
      <c r="EA2943" s="2" t="n"/>
      <c r="EB2943" s="2" t="n"/>
      <c r="EC2943" s="2" t="n"/>
    </row>
    <row r="2944" ht="6.75" customHeight="1" s="118">
      <c r="A2944" s="2" t="n"/>
      <c r="B2944" s="2" t="n"/>
      <c r="C2944" s="2" t="n"/>
      <c r="D2944" s="2" t="n"/>
      <c r="E2944" s="143" t="n"/>
      <c r="K2944" s="144" t="n"/>
      <c r="L2944" s="143" t="n"/>
      <c r="BI2944" s="144" t="n"/>
      <c r="BJ2944" s="2" t="n"/>
      <c r="BK2944" s="2" t="n"/>
      <c r="BL2944" s="2" t="n"/>
      <c r="BM2944" s="2" t="n"/>
      <c r="BN2944" s="2" t="n"/>
      <c r="BO2944" s="2" t="n"/>
      <c r="BP2944" s="143" t="n"/>
      <c r="BV2944" s="144" t="n"/>
      <c r="DU2944" s="144" t="n"/>
      <c r="DV2944" s="7" t="n"/>
      <c r="DW2944" s="2" t="n"/>
      <c r="DX2944" s="2" t="n"/>
      <c r="DY2944" s="2" t="n"/>
      <c r="DZ2944" s="2" t="n"/>
      <c r="EA2944" s="2" t="n"/>
      <c r="EB2944" s="2" t="n"/>
      <c r="EC2944" s="2" t="n"/>
    </row>
    <row r="2945" ht="6.75" customHeight="1" s="118">
      <c r="A2945" s="2" t="n"/>
      <c r="B2945" s="2" t="n"/>
      <c r="C2945" s="2" t="n"/>
      <c r="D2945" s="2" t="n"/>
      <c r="E2945" s="147" t="n"/>
      <c r="F2945" s="148" t="n"/>
      <c r="G2945" s="148" t="n"/>
      <c r="H2945" s="148" t="n"/>
      <c r="I2945" s="148" t="n"/>
      <c r="J2945" s="148" t="n"/>
      <c r="K2945" s="149" t="n"/>
      <c r="L2945" s="147" t="n"/>
      <c r="M2945" s="148" t="n"/>
      <c r="N2945" s="148" t="n"/>
      <c r="O2945" s="148" t="n"/>
      <c r="P2945" s="148" t="n"/>
      <c r="Q2945" s="148" t="n"/>
      <c r="R2945" s="148" t="n"/>
      <c r="S2945" s="148" t="n"/>
      <c r="T2945" s="148" t="n"/>
      <c r="U2945" s="148" t="n"/>
      <c r="V2945" s="148" t="n"/>
      <c r="W2945" s="148" t="n"/>
      <c r="X2945" s="148" t="n"/>
      <c r="Y2945" s="148" t="n"/>
      <c r="Z2945" s="148" t="n"/>
      <c r="AA2945" s="148" t="n"/>
      <c r="AB2945" s="148" t="n"/>
      <c r="AC2945" s="148" t="n"/>
      <c r="AD2945" s="148" t="n"/>
      <c r="AE2945" s="148" t="n"/>
      <c r="AF2945" s="148" t="n"/>
      <c r="AG2945" s="148" t="n"/>
      <c r="AH2945" s="148" t="n"/>
      <c r="AI2945" s="148" t="n"/>
      <c r="AJ2945" s="148" t="n"/>
      <c r="AK2945" s="148" t="n"/>
      <c r="AL2945" s="148" t="n"/>
      <c r="AM2945" s="148" t="n"/>
      <c r="AN2945" s="148" t="n"/>
      <c r="AO2945" s="148" t="n"/>
      <c r="AP2945" s="148" t="n"/>
      <c r="AQ2945" s="148" t="n"/>
      <c r="AR2945" s="148" t="n"/>
      <c r="AS2945" s="148" t="n"/>
      <c r="AT2945" s="148" t="n"/>
      <c r="AU2945" s="148" t="n"/>
      <c r="AV2945" s="148" t="n"/>
      <c r="AW2945" s="148" t="n"/>
      <c r="AX2945" s="148" t="n"/>
      <c r="AY2945" s="148" t="n"/>
      <c r="AZ2945" s="148" t="n"/>
      <c r="BA2945" s="148" t="n"/>
      <c r="BB2945" s="148" t="n"/>
      <c r="BC2945" s="148" t="n"/>
      <c r="BD2945" s="148" t="n"/>
      <c r="BE2945" s="148" t="n"/>
      <c r="BF2945" s="148" t="n"/>
      <c r="BG2945" s="148" t="n"/>
      <c r="BH2945" s="148" t="n"/>
      <c r="BI2945" s="149" t="n"/>
      <c r="BJ2945" s="2" t="n"/>
      <c r="BK2945" s="2" t="n"/>
      <c r="BL2945" s="2" t="n"/>
      <c r="BM2945" s="2" t="n"/>
      <c r="BN2945" s="2" t="n"/>
      <c r="BO2945" s="2" t="n"/>
      <c r="BP2945" s="143" t="n"/>
      <c r="BV2945" s="144" t="n"/>
      <c r="DU2945" s="144" t="n"/>
      <c r="DV2945" s="7" t="n"/>
      <c r="DW2945" s="2" t="n"/>
      <c r="DX2945" s="2" t="n"/>
      <c r="DY2945" s="2" t="n"/>
      <c r="DZ2945" s="2" t="n"/>
      <c r="EA2945" s="2" t="n"/>
      <c r="EB2945" s="2" t="n"/>
      <c r="EC2945" s="2" t="n"/>
    </row>
    <row r="2946" ht="6.75" customHeight="1" s="118">
      <c r="A2946" s="2" t="n"/>
      <c r="B2946" s="2" t="n"/>
      <c r="C2946" s="2" t="n"/>
      <c r="D2946" s="2" t="n"/>
      <c r="E2946" s="161" t="inlineStr">
        <is>
          <t>ふ り が な</t>
        </is>
      </c>
      <c r="F2946" s="140" t="n"/>
      <c r="G2946" s="140" t="n"/>
      <c r="H2946" s="140" t="n"/>
      <c r="I2946" s="140" t="n"/>
      <c r="J2946" s="140" t="n"/>
      <c r="K2946" s="141" t="n"/>
      <c r="L2946" s="162">
        <f>計算!$M$35</f>
        <v/>
      </c>
      <c r="M2946" s="140" t="n"/>
      <c r="N2946" s="140" t="n"/>
      <c r="O2946" s="140" t="n"/>
      <c r="P2946" s="140" t="n"/>
      <c r="Q2946" s="140" t="n"/>
      <c r="R2946" s="140" t="n"/>
      <c r="S2946" s="140" t="n"/>
      <c r="T2946" s="140" t="n"/>
      <c r="U2946" s="140" t="n"/>
      <c r="V2946" s="140" t="n"/>
      <c r="W2946" s="140" t="n"/>
      <c r="X2946" s="140" t="n"/>
      <c r="Y2946" s="140" t="n"/>
      <c r="Z2946" s="140" t="n"/>
      <c r="AA2946" s="140" t="n"/>
      <c r="AB2946" s="140" t="n"/>
      <c r="AC2946" s="140" t="n"/>
      <c r="AD2946" s="140" t="n"/>
      <c r="AE2946" s="140" t="n"/>
      <c r="AF2946" s="140" t="n"/>
      <c r="AG2946" s="140" t="n"/>
      <c r="AH2946" s="140" t="n"/>
      <c r="AI2946" s="140" t="n"/>
      <c r="AJ2946" s="140" t="n"/>
      <c r="AK2946" s="140" t="n"/>
      <c r="AL2946" s="140" t="n"/>
      <c r="AM2946" s="140" t="n"/>
      <c r="AN2946" s="140" t="n"/>
      <c r="AO2946" s="140" t="n"/>
      <c r="AP2946" s="140" t="n"/>
      <c r="AQ2946" s="140" t="n"/>
      <c r="AR2946" s="140" t="n"/>
      <c r="AS2946" s="140" t="n"/>
      <c r="AT2946" s="140" t="n"/>
      <c r="AU2946" s="140" t="n"/>
      <c r="AV2946" s="140" t="n"/>
      <c r="AW2946" s="140" t="n"/>
      <c r="AX2946" s="140" t="n"/>
      <c r="AY2946" s="140" t="n"/>
      <c r="AZ2946" s="140" t="n"/>
      <c r="BA2946" s="140" t="n"/>
      <c r="BB2946" s="140" t="n"/>
      <c r="BC2946" s="140" t="n"/>
      <c r="BD2946" s="140" t="n"/>
      <c r="BE2946" s="140" t="n"/>
      <c r="BF2946" s="140" t="n"/>
      <c r="BG2946" s="140" t="n"/>
      <c r="BH2946" s="140" t="n"/>
      <c r="BI2946" s="141" t="n"/>
      <c r="BJ2946" s="2" t="n"/>
      <c r="BK2946" s="2" t="n"/>
      <c r="BL2946" s="2" t="n"/>
      <c r="BM2946" s="2" t="n"/>
      <c r="BN2946" s="2" t="n"/>
      <c r="BO2946" s="2" t="n"/>
      <c r="BP2946" s="143" t="n"/>
      <c r="BV2946" s="144" t="n"/>
      <c r="DU2946" s="144" t="n"/>
      <c r="DV2946" s="7" t="n"/>
      <c r="DW2946" s="2" t="n"/>
      <c r="DX2946" s="2" t="n"/>
      <c r="DY2946" s="2" t="n"/>
      <c r="DZ2946" s="2" t="n"/>
      <c r="EA2946" s="2" t="n"/>
      <c r="EB2946" s="2" t="n"/>
      <c r="EC2946" s="2" t="n"/>
    </row>
    <row r="2947" ht="6.75" customHeight="1" s="118">
      <c r="A2947" s="2" t="n"/>
      <c r="B2947" s="2" t="n"/>
      <c r="C2947" s="2" t="n"/>
      <c r="D2947" s="2" t="n"/>
      <c r="E2947" s="143" t="n"/>
      <c r="K2947" s="144" t="n"/>
      <c r="BI2947" s="144" t="n"/>
      <c r="BJ2947" s="2" t="n"/>
      <c r="BK2947" s="2" t="n"/>
      <c r="BL2947" s="2" t="n"/>
      <c r="BM2947" s="2" t="n"/>
      <c r="BN2947" s="2" t="n"/>
      <c r="BO2947" s="2" t="n"/>
      <c r="BP2947" s="143" t="n"/>
      <c r="BV2947" s="144" t="n"/>
      <c r="DU2947" s="144" t="n"/>
      <c r="DV2947" s="7" t="n"/>
      <c r="DW2947" s="2" t="n"/>
      <c r="DX2947" s="2" t="n"/>
      <c r="DY2947" s="2" t="n"/>
      <c r="DZ2947" s="2" t="n"/>
      <c r="EA2947" s="2" t="n"/>
      <c r="EB2947" s="2" t="n"/>
      <c r="EC2947" s="2" t="n"/>
    </row>
    <row r="2948" ht="6.75" customHeight="1" s="118">
      <c r="A2948" s="2" t="n"/>
      <c r="B2948" s="2" t="n"/>
      <c r="C2948" s="2" t="n"/>
      <c r="D2948" s="2" t="n"/>
      <c r="E2948" s="163" t="n"/>
      <c r="F2948" s="164" t="n"/>
      <c r="G2948" s="164" t="n"/>
      <c r="H2948" s="164" t="n"/>
      <c r="I2948" s="164" t="n"/>
      <c r="J2948" s="164" t="n"/>
      <c r="K2948" s="165" t="n"/>
      <c r="L2948" s="164" t="n"/>
      <c r="M2948" s="164" t="n"/>
      <c r="N2948" s="164" t="n"/>
      <c r="O2948" s="164" t="n"/>
      <c r="P2948" s="164" t="n"/>
      <c r="Q2948" s="164" t="n"/>
      <c r="R2948" s="164" t="n"/>
      <c r="S2948" s="164" t="n"/>
      <c r="T2948" s="164" t="n"/>
      <c r="U2948" s="164" t="n"/>
      <c r="V2948" s="164" t="n"/>
      <c r="W2948" s="164" t="n"/>
      <c r="X2948" s="164" t="n"/>
      <c r="Y2948" s="164" t="n"/>
      <c r="Z2948" s="164" t="n"/>
      <c r="AA2948" s="164" t="n"/>
      <c r="AB2948" s="164" t="n"/>
      <c r="AC2948" s="164" t="n"/>
      <c r="AD2948" s="164" t="n"/>
      <c r="AE2948" s="164" t="n"/>
      <c r="AF2948" s="164" t="n"/>
      <c r="AG2948" s="164" t="n"/>
      <c r="AH2948" s="164" t="n"/>
      <c r="AI2948" s="164" t="n"/>
      <c r="AJ2948" s="164" t="n"/>
      <c r="AK2948" s="164" t="n"/>
      <c r="AL2948" s="164" t="n"/>
      <c r="AM2948" s="164" t="n"/>
      <c r="AN2948" s="164" t="n"/>
      <c r="AO2948" s="164" t="n"/>
      <c r="AP2948" s="164" t="n"/>
      <c r="AQ2948" s="164" t="n"/>
      <c r="AR2948" s="164" t="n"/>
      <c r="AS2948" s="164" t="n"/>
      <c r="AT2948" s="164" t="n"/>
      <c r="AU2948" s="164" t="n"/>
      <c r="AV2948" s="164" t="n"/>
      <c r="AW2948" s="164" t="n"/>
      <c r="AX2948" s="164" t="n"/>
      <c r="AY2948" s="164" t="n"/>
      <c r="AZ2948" s="164" t="n"/>
      <c r="BA2948" s="164" t="n"/>
      <c r="BB2948" s="164" t="n"/>
      <c r="BC2948" s="164" t="n"/>
      <c r="BD2948" s="164" t="n"/>
      <c r="BE2948" s="164" t="n"/>
      <c r="BF2948" s="164" t="n"/>
      <c r="BG2948" s="164" t="n"/>
      <c r="BH2948" s="164" t="n"/>
      <c r="BI2948" s="165" t="n"/>
      <c r="BJ2948" s="2" t="n"/>
      <c r="BK2948" s="2" t="n"/>
      <c r="BL2948" s="2" t="n"/>
      <c r="BM2948" s="2" t="n"/>
      <c r="BN2948" s="2" t="n"/>
      <c r="BO2948" s="2" t="n"/>
      <c r="BP2948" s="143" t="n"/>
      <c r="BV2948" s="144" t="n"/>
      <c r="DU2948" s="144" t="n"/>
      <c r="DV2948" s="7" t="n"/>
      <c r="DW2948" s="2" t="n"/>
      <c r="DX2948" s="2" t="n"/>
      <c r="DY2948" s="2" t="n"/>
      <c r="DZ2948" s="2" t="n"/>
      <c r="EA2948" s="2" t="n"/>
      <c r="EB2948" s="2" t="n"/>
      <c r="EC2948" s="2" t="n"/>
    </row>
    <row r="2949" ht="6.75" customHeight="1" s="118">
      <c r="A2949" s="2" t="n"/>
      <c r="B2949" s="2" t="n"/>
      <c r="C2949" s="2" t="n"/>
      <c r="D2949" s="2" t="n"/>
      <c r="E2949" s="166" t="inlineStr">
        <is>
          <t>連絡先</t>
        </is>
      </c>
      <c r="F2949" s="167" t="n"/>
      <c r="G2949" s="167" t="n"/>
      <c r="H2949" s="167" t="n"/>
      <c r="I2949" s="167" t="n"/>
      <c r="J2949" s="167" t="n"/>
      <c r="K2949" s="168" t="n"/>
      <c r="L2949" s="107" t="inlineStr">
        <is>
          <t>〒</t>
        </is>
      </c>
      <c r="M2949" s="167" t="n"/>
      <c r="N2949" s="167" t="n"/>
      <c r="O2949" s="167" t="n"/>
      <c r="P2949" s="173">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43" t="n"/>
      <c r="BV2949" s="144" t="n"/>
      <c r="DU2949" s="144" t="n"/>
      <c r="DV2949" s="7" t="n"/>
      <c r="DW2949" s="2" t="n"/>
      <c r="DX2949" s="2" t="n"/>
      <c r="DY2949" s="2" t="n"/>
      <c r="DZ2949" s="2" t="n"/>
      <c r="EA2949" s="2" t="n"/>
      <c r="EB2949" s="2" t="n"/>
      <c r="EC2949" s="2" t="n"/>
    </row>
    <row r="2950" ht="6.75" customHeight="1" s="118">
      <c r="A2950" s="2" t="n"/>
      <c r="B2950" s="2" t="n"/>
      <c r="C2950" s="2" t="n"/>
      <c r="D2950" s="2" t="n"/>
      <c r="E2950" s="143" t="n"/>
      <c r="K2950" s="144" t="n"/>
      <c r="L2950" s="143"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43" t="n"/>
      <c r="BV2950" s="144" t="n"/>
      <c r="DU2950" s="144" t="n"/>
      <c r="DV2950" s="7" t="n"/>
      <c r="DW2950" s="2" t="n"/>
      <c r="DX2950" s="2" t="n"/>
      <c r="DY2950" s="2" t="n"/>
      <c r="DZ2950" s="2" t="n"/>
      <c r="EA2950" s="2" t="n"/>
      <c r="EB2950" s="2" t="n"/>
      <c r="EC2950" s="2" t="n"/>
    </row>
    <row r="2951" ht="6.75" customHeight="1" s="118">
      <c r="A2951" s="2" t="n"/>
      <c r="B2951" s="2" t="n"/>
      <c r="C2951" s="2" t="n"/>
      <c r="D2951" s="2" t="n"/>
      <c r="E2951" s="143" t="n"/>
      <c r="K2951" s="144" t="n"/>
      <c r="L2951" s="143"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43" t="n"/>
      <c r="BV2951" s="144" t="n"/>
      <c r="DU2951" s="144" t="n"/>
      <c r="DV2951" s="7" t="n"/>
      <c r="DW2951" s="2" t="n"/>
      <c r="DX2951" s="2" t="n"/>
      <c r="DY2951" s="2" t="n"/>
      <c r="DZ2951" s="2" t="n"/>
      <c r="EA2951" s="2" t="n"/>
      <c r="EB2951" s="2" t="n"/>
      <c r="EC2951" s="2" t="n"/>
    </row>
    <row r="2952" ht="6.75" customHeight="1" s="118">
      <c r="A2952" s="2" t="n"/>
      <c r="B2952" s="2" t="n"/>
      <c r="C2952" s="2" t="n"/>
      <c r="D2952" s="2" t="n"/>
      <c r="E2952" s="143" t="n"/>
      <c r="K2952" s="144" t="n"/>
      <c r="L2952" s="174">
        <f>計算!$L$35</f>
        <v/>
      </c>
      <c r="BI2952" s="144" t="n"/>
      <c r="BJ2952" s="2" t="n"/>
      <c r="BK2952" s="2" t="n"/>
      <c r="BL2952" s="2" t="n"/>
      <c r="BM2952" s="2" t="n"/>
      <c r="BN2952" s="2" t="n"/>
      <c r="BO2952" s="2" t="n"/>
      <c r="BP2952" s="143" t="n"/>
      <c r="BV2952" s="144" t="n"/>
      <c r="DU2952" s="144" t="n"/>
      <c r="DV2952" s="7" t="n"/>
      <c r="DW2952" s="2" t="n"/>
      <c r="DX2952" s="2" t="n"/>
      <c r="DY2952" s="2" t="n"/>
      <c r="DZ2952" s="2" t="n"/>
      <c r="EA2952" s="2" t="n"/>
      <c r="EB2952" s="2" t="n"/>
      <c r="EC2952" s="2" t="n"/>
    </row>
    <row r="2953" ht="6.75" customHeight="1" s="118">
      <c r="A2953" s="2" t="n"/>
      <c r="B2953" s="2" t="n"/>
      <c r="C2953" s="2" t="n"/>
      <c r="D2953" s="2" t="n"/>
      <c r="E2953" s="147" t="n"/>
      <c r="F2953" s="148" t="n"/>
      <c r="G2953" s="148" t="n"/>
      <c r="H2953" s="148" t="n"/>
      <c r="I2953" s="148" t="n"/>
      <c r="J2953" s="148" t="n"/>
      <c r="K2953" s="149" t="n"/>
      <c r="L2953" s="148" t="n"/>
      <c r="M2953" s="148" t="n"/>
      <c r="N2953" s="148" t="n"/>
      <c r="O2953" s="148" t="n"/>
      <c r="P2953" s="148" t="n"/>
      <c r="Q2953" s="148" t="n"/>
      <c r="R2953" s="148" t="n"/>
      <c r="S2953" s="148" t="n"/>
      <c r="T2953" s="148" t="n"/>
      <c r="U2953" s="148" t="n"/>
      <c r="V2953" s="148" t="n"/>
      <c r="W2953" s="148" t="n"/>
      <c r="X2953" s="148" t="n"/>
      <c r="Y2953" s="148" t="n"/>
      <c r="Z2953" s="148" t="n"/>
      <c r="AA2953" s="148" t="n"/>
      <c r="AB2953" s="148" t="n"/>
      <c r="AC2953" s="148" t="n"/>
      <c r="AD2953" s="148" t="n"/>
      <c r="AE2953" s="148" t="n"/>
      <c r="AF2953" s="148" t="n"/>
      <c r="AG2953" s="148" t="n"/>
      <c r="AH2953" s="148" t="n"/>
      <c r="AI2953" s="148" t="n"/>
      <c r="AJ2953" s="148" t="n"/>
      <c r="AK2953" s="148" t="n"/>
      <c r="AL2953" s="148" t="n"/>
      <c r="AM2953" s="148" t="n"/>
      <c r="AN2953" s="148" t="n"/>
      <c r="AO2953" s="148" t="n"/>
      <c r="AP2953" s="148" t="n"/>
      <c r="AQ2953" s="148" t="n"/>
      <c r="AR2953" s="148" t="n"/>
      <c r="AS2953" s="148" t="n"/>
      <c r="AT2953" s="148" t="n"/>
      <c r="AU2953" s="148" t="n"/>
      <c r="AV2953" s="148" t="n"/>
      <c r="AW2953" s="148" t="n"/>
      <c r="AX2953" s="148" t="n"/>
      <c r="AY2953" s="148" t="n"/>
      <c r="AZ2953" s="148" t="n"/>
      <c r="BA2953" s="148" t="n"/>
      <c r="BB2953" s="148" t="n"/>
      <c r="BC2953" s="148" t="n"/>
      <c r="BD2953" s="148" t="n"/>
      <c r="BE2953" s="148" t="n"/>
      <c r="BF2953" s="148" t="n"/>
      <c r="BG2953" s="148" t="n"/>
      <c r="BH2953" s="148" t="n"/>
      <c r="BI2953" s="149" t="n"/>
      <c r="BJ2953" s="2" t="n"/>
      <c r="BK2953" s="2" t="n"/>
      <c r="BL2953" s="2" t="n"/>
      <c r="BM2953" s="2" t="n"/>
      <c r="BN2953" s="2" t="n"/>
      <c r="BO2953" s="2" t="n"/>
      <c r="BP2953" s="143" t="n"/>
      <c r="BV2953" s="144" t="n"/>
      <c r="DU2953" s="144"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43" t="n"/>
      <c r="BV2954" s="144" t="n"/>
      <c r="DU2954" s="144"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43" t="n"/>
      <c r="BV2955" s="144" t="n"/>
      <c r="DU2955" s="144"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43" t="n"/>
      <c r="BV2956" s="144" t="n"/>
      <c r="DU2956" s="144"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43" t="n"/>
      <c r="BV2957" s="144" t="n"/>
      <c r="DU2957" s="144"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43" t="n"/>
      <c r="BV2958" s="144" t="n"/>
      <c r="DU2958" s="144"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75" t="n"/>
      <c r="BQ2959" s="140" t="n"/>
      <c r="BR2959" s="176" t="n"/>
      <c r="BS2959" s="140" t="n"/>
      <c r="BT2959" s="140" t="n"/>
      <c r="BU2959" s="28" t="n"/>
      <c r="BV2959" s="29" t="n"/>
      <c r="BW2959" s="177">
        <f>計算!$AR$35</f>
        <v/>
      </c>
      <c r="BX2959" s="140" t="n"/>
      <c r="BY2959" s="140" t="n"/>
      <c r="BZ2959" s="140" t="n"/>
      <c r="CA2959" s="140" t="n"/>
      <c r="CB2959" s="140" t="n"/>
      <c r="CC2959" s="140" t="n"/>
      <c r="CD2959" s="140" t="n"/>
      <c r="CE2959" s="140" t="n"/>
      <c r="CF2959" s="140" t="n"/>
      <c r="CG2959" s="140" t="n"/>
      <c r="CH2959" s="140" t="n"/>
      <c r="CI2959" s="140" t="n"/>
      <c r="CJ2959" s="140" t="n"/>
      <c r="CK2959" s="140" t="n"/>
      <c r="CL2959" s="140" t="n"/>
      <c r="CM2959" s="140" t="n"/>
      <c r="CN2959" s="140" t="n"/>
      <c r="CO2959" s="140" t="n"/>
      <c r="CP2959" s="140" t="n"/>
      <c r="CQ2959" s="140" t="n"/>
      <c r="CR2959" s="140" t="n"/>
      <c r="CS2959" s="140" t="n"/>
      <c r="CT2959" s="140" t="n"/>
      <c r="CU2959" s="140" t="n"/>
      <c r="CV2959" s="140" t="n"/>
      <c r="CW2959" s="140" t="n"/>
      <c r="CX2959" s="140" t="n"/>
      <c r="CY2959" s="140" t="n"/>
      <c r="CZ2959" s="140" t="n"/>
      <c r="DA2959" s="140" t="n"/>
      <c r="DB2959" s="140" t="n"/>
      <c r="DC2959" s="140" t="n"/>
      <c r="DD2959" s="140" t="n"/>
      <c r="DE2959" s="140" t="n"/>
      <c r="DF2959" s="140" t="n"/>
      <c r="DG2959" s="140" t="n"/>
      <c r="DH2959" s="140" t="n"/>
      <c r="DI2959" s="140" t="n"/>
      <c r="DJ2959" s="140" t="n"/>
      <c r="DK2959" s="140" t="n"/>
      <c r="DL2959" s="140" t="n"/>
      <c r="DM2959" s="140" t="n"/>
      <c r="DN2959" s="140" t="n"/>
      <c r="DO2959" s="140" t="n"/>
      <c r="DP2959" s="140" t="n"/>
      <c r="DQ2959" s="140" t="n"/>
      <c r="DR2959" s="140" t="n"/>
      <c r="DS2959" s="140" t="n"/>
      <c r="DT2959" s="140" t="n"/>
      <c r="DU2959" s="141"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43" t="n"/>
      <c r="BU2960" s="31" t="n"/>
      <c r="BV2960" s="32" t="n"/>
      <c r="DU2960" s="144"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43" t="n"/>
      <c r="BU2961" s="72" t="n"/>
      <c r="BV2961" s="144" t="n"/>
      <c r="DU2961" s="144"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43" t="n"/>
      <c r="BV2962" s="144" t="n"/>
      <c r="DU2962" s="144"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43" t="n"/>
      <c r="BV2963" s="144" t="n"/>
      <c r="DU2963" s="144"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43" t="n"/>
      <c r="BV2964" s="144" t="n"/>
      <c r="DU2964" s="144" t="n"/>
      <c r="DV2964" s="7" t="n"/>
      <c r="DW2964" s="2" t="n"/>
      <c r="DX2964" s="2" t="n"/>
      <c r="DY2964" s="2" t="n"/>
      <c r="DZ2964" s="2" t="n"/>
      <c r="EA2964" s="2" t="n"/>
      <c r="EB2964" s="2" t="n"/>
      <c r="EC2964" s="2" t="n"/>
    </row>
    <row r="2965" ht="6.75" customHeight="1" s="118">
      <c r="A2965" s="2" t="n"/>
      <c r="B2965" s="2" t="n"/>
      <c r="C2965" s="2" t="n"/>
      <c r="D2965" s="2" t="n"/>
      <c r="E2965" s="178" t="inlineStr">
        <is>
          <t>在籍校</t>
        </is>
      </c>
      <c r="F2965" s="140" t="n"/>
      <c r="G2965" s="140" t="n"/>
      <c r="H2965" s="140" t="n"/>
      <c r="I2965" s="140" t="n"/>
      <c r="J2965" s="140" t="n"/>
      <c r="K2965" s="141"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0" t="n"/>
      <c r="AY2965" s="140" t="n"/>
      <c r="AZ2965" s="140" t="n"/>
      <c r="BA2965" s="140" t="n"/>
      <c r="BB2965" s="140" t="n"/>
      <c r="BC2965" s="140" t="n"/>
      <c r="BD2965" s="140" t="n"/>
      <c r="BE2965" s="140" t="n"/>
      <c r="BF2965" s="140" t="n"/>
      <c r="BG2965" s="140" t="n"/>
      <c r="BH2965" s="140" t="n"/>
      <c r="BI2965" s="141" t="n"/>
      <c r="BJ2965" s="2" t="n"/>
      <c r="BK2965" s="2" t="n"/>
      <c r="BL2965" s="2" t="n"/>
      <c r="BM2965" s="2" t="n"/>
      <c r="BN2965" s="2" t="n"/>
      <c r="BO2965" s="2" t="n"/>
      <c r="BP2965" s="143" t="n"/>
      <c r="BV2965" s="144" t="n"/>
      <c r="DU2965" s="144" t="n"/>
      <c r="DV2965" s="2" t="n"/>
      <c r="DW2965" s="2" t="n"/>
      <c r="DX2965" s="2" t="n"/>
      <c r="DY2965" s="2" t="n"/>
      <c r="DZ2965" s="2" t="n"/>
      <c r="EA2965" s="2" t="n"/>
      <c r="EB2965" s="2" t="n"/>
      <c r="EC2965" s="2" t="n"/>
    </row>
    <row r="2966" ht="6.75" customHeight="1" s="118">
      <c r="A2966" s="2" t="n"/>
      <c r="B2966" s="2" t="n"/>
      <c r="C2966" s="2" t="n"/>
      <c r="D2966" s="2" t="n"/>
      <c r="E2966" s="143" t="n"/>
      <c r="K2966" s="144" t="n"/>
      <c r="L2966" s="36" t="n"/>
      <c r="M2966" s="19" t="n"/>
      <c r="N2966" s="19" t="n"/>
      <c r="O2966" s="19" t="n"/>
      <c r="P2966" s="19" t="n"/>
      <c r="Q2966" s="19" t="n"/>
      <c r="R2966" s="19" t="n"/>
      <c r="S2966" s="19" t="n"/>
      <c r="T2966" s="19" t="n"/>
      <c r="U2966" s="19" t="n"/>
      <c r="V2966" s="19" t="n"/>
      <c r="W2966" s="19" t="n"/>
      <c r="X2966" s="37" t="n"/>
      <c r="Y2966" s="179">
        <f>計算!$N$35</f>
        <v/>
      </c>
      <c r="BI2966" s="144" t="n"/>
      <c r="BJ2966" s="2" t="n"/>
      <c r="BK2966" s="2" t="n"/>
      <c r="BL2966" s="2" t="n"/>
      <c r="BM2966" s="2" t="n"/>
      <c r="BN2966" s="2" t="n"/>
      <c r="BO2966" s="2" t="n"/>
      <c r="BP2966" s="143" t="n"/>
      <c r="BV2966" s="144" t="n"/>
      <c r="DU2966" s="144" t="n"/>
      <c r="DV2966" s="2" t="n"/>
      <c r="DW2966" s="2" t="n"/>
      <c r="DX2966" s="2" t="n"/>
      <c r="DY2966" s="2" t="n"/>
      <c r="DZ2966" s="2" t="n"/>
      <c r="EA2966" s="2" t="n"/>
      <c r="EB2966" s="2" t="n"/>
      <c r="EC2966" s="2" t="n"/>
    </row>
    <row r="2967" ht="6.75" customHeight="1" s="118">
      <c r="A2967" s="2" t="n"/>
      <c r="B2967" s="2" t="n"/>
      <c r="C2967" s="2" t="n"/>
      <c r="D2967" s="2" t="n"/>
      <c r="E2967" s="143" t="n"/>
      <c r="K2967" s="144" t="n"/>
      <c r="L2967" s="36" t="n"/>
      <c r="M2967" s="19" t="n"/>
      <c r="N2967" s="19" t="n"/>
      <c r="O2967" s="19" t="n"/>
      <c r="P2967" s="180">
        <f>IF(計算!$B$35="","",設定!$B$6)&amp;""</f>
        <v/>
      </c>
      <c r="S2967" s="11" t="n"/>
      <c r="T2967" s="11" t="n"/>
      <c r="U2967" s="181">
        <f>IF(計算!$B$35="","",設定!$B$7)&amp;""</f>
        <v/>
      </c>
      <c r="W2967" s="11" t="n"/>
      <c r="X2967" s="12" t="n"/>
      <c r="Y2967" s="143" t="n"/>
      <c r="BI2967" s="144" t="n"/>
      <c r="BJ2967" s="2" t="n"/>
      <c r="BK2967" s="2" t="n"/>
      <c r="BL2967" s="2" t="n"/>
      <c r="BM2967" s="2" t="n"/>
      <c r="BN2967" s="2" t="n"/>
      <c r="BO2967" s="2" t="n"/>
      <c r="BP2967" s="143" t="n"/>
      <c r="BV2967" s="144" t="n"/>
      <c r="DU2967" s="144" t="n"/>
      <c r="DV2967" s="2" t="n"/>
      <c r="DW2967" s="2" t="n"/>
      <c r="DX2967" s="2" t="n"/>
      <c r="DY2967" s="2" t="n"/>
      <c r="DZ2967" s="2" t="n"/>
      <c r="EA2967" s="2" t="n"/>
      <c r="EB2967" s="2" t="n"/>
      <c r="EC2967" s="2" t="n"/>
    </row>
    <row r="2968" ht="6.75" customHeight="1" s="118">
      <c r="A2968" s="2" t="n"/>
      <c r="B2968" s="2" t="n"/>
      <c r="C2968" s="2" t="n"/>
      <c r="D2968" s="2" t="n"/>
      <c r="E2968" s="143" t="n"/>
      <c r="K2968" s="144" t="n"/>
      <c r="L2968" s="92" t="inlineStr">
        <is>
          <t>令和</t>
        </is>
      </c>
      <c r="S2968" s="52" t="inlineStr">
        <is>
          <t>年</t>
        </is>
      </c>
      <c r="W2968" s="53" t="inlineStr">
        <is>
          <t>月</t>
        </is>
      </c>
      <c r="X2968" s="144" t="n"/>
      <c r="Y2968" s="143" t="n"/>
      <c r="BI2968" s="144" t="n"/>
      <c r="BJ2968" s="2" t="n"/>
      <c r="BK2968" s="2" t="n"/>
      <c r="BL2968" s="2" t="n"/>
      <c r="BM2968" s="2" t="n"/>
      <c r="BN2968" s="2" t="n"/>
      <c r="BO2968" s="2" t="n"/>
      <c r="BP2968" s="143" t="n"/>
      <c r="BV2968" s="144" t="n"/>
      <c r="DU2968" s="144" t="n"/>
      <c r="DV2968" s="2" t="n"/>
      <c r="DW2968" s="2" t="n"/>
      <c r="DX2968" s="2" t="n"/>
      <c r="DY2968" s="2" t="n"/>
      <c r="DZ2968" s="2" t="n"/>
      <c r="EA2968" s="2" t="n"/>
      <c r="EB2968" s="2" t="n"/>
      <c r="EC2968" s="2" t="n"/>
    </row>
    <row r="2969" ht="6.75" customHeight="1" s="118">
      <c r="A2969" s="2" t="n"/>
      <c r="B2969" s="2" t="n"/>
      <c r="C2969" s="2" t="n"/>
      <c r="D2969" s="2" t="n"/>
      <c r="E2969" s="143" t="n"/>
      <c r="K2969" s="144" t="n"/>
      <c r="L2969" s="143" t="n"/>
      <c r="X2969" s="144" t="n"/>
      <c r="Y2969" s="143" t="n"/>
      <c r="AW2969" s="75" t="inlineStr">
        <is>
          <t>卒業</t>
        </is>
      </c>
      <c r="BI2969" s="144" t="n"/>
      <c r="BJ2969" s="2" t="n"/>
      <c r="BK2969" s="2" t="n"/>
      <c r="BL2969" s="2" t="n"/>
      <c r="BM2969" s="2" t="n"/>
      <c r="BN2969" s="2" t="n"/>
      <c r="BO2969" s="2" t="n"/>
      <c r="BP2969" s="143" t="n"/>
      <c r="BV2969" s="144" t="n"/>
      <c r="DU2969" s="144" t="n"/>
      <c r="DV2969" s="2" t="n"/>
      <c r="DW2969" s="2" t="n"/>
      <c r="DX2969" s="2" t="n"/>
      <c r="DY2969" s="2" t="n"/>
      <c r="DZ2969" s="2" t="n"/>
      <c r="EA2969" s="2" t="n"/>
      <c r="EB2969" s="2" t="n"/>
      <c r="EC2969" s="2" t="n"/>
    </row>
    <row r="2970" ht="6.75" customHeight="1" s="118">
      <c r="A2970" s="2" t="n"/>
      <c r="B2970" s="2" t="n"/>
      <c r="C2970" s="2" t="n"/>
      <c r="D2970" s="2" t="n"/>
      <c r="E2970" s="143" t="n"/>
      <c r="K2970" s="144" t="n"/>
      <c r="L2970" s="36" t="n"/>
      <c r="M2970" s="19" t="n"/>
      <c r="N2970" s="19" t="n"/>
      <c r="O2970" s="19" t="n"/>
      <c r="P2970" s="19" t="n"/>
      <c r="Q2970" s="19" t="n"/>
      <c r="R2970" s="19" t="n"/>
      <c r="S2970" s="19" t="n"/>
      <c r="T2970" s="19" t="n"/>
      <c r="U2970" s="19" t="n"/>
      <c r="V2970" s="19" t="n"/>
      <c r="W2970" s="19" t="n"/>
      <c r="X2970" s="37" t="n"/>
      <c r="Y2970" s="143" t="n"/>
      <c r="BI2970" s="144" t="n"/>
      <c r="BJ2970" s="2" t="n"/>
      <c r="BK2970" s="2" t="n"/>
      <c r="BL2970" s="2" t="n"/>
      <c r="BM2970" s="2" t="n"/>
      <c r="BN2970" s="2" t="n"/>
      <c r="BO2970" s="2" t="n"/>
      <c r="BP2970" s="143" t="n"/>
      <c r="BV2970" s="144" t="n"/>
      <c r="DU2970" s="144" t="n"/>
      <c r="DV2970" s="2" t="n"/>
      <c r="DW2970" s="2" t="n"/>
      <c r="DX2970" s="2" t="n"/>
      <c r="DY2970" s="2" t="n"/>
      <c r="DZ2970" s="2" t="n"/>
      <c r="EA2970" s="2" t="n"/>
      <c r="EB2970" s="2" t="n"/>
      <c r="EC2970" s="2" t="n"/>
    </row>
    <row r="2971" ht="6.75" customHeight="1" s="118">
      <c r="A2971" s="2" t="n"/>
      <c r="B2971" s="2" t="n"/>
      <c r="C2971" s="2" t="n"/>
      <c r="D2971" s="2" t="n"/>
      <c r="E2971" s="143" t="n"/>
      <c r="K2971" s="144" t="n"/>
      <c r="L2971" s="36" t="n"/>
      <c r="M2971" s="19" t="n"/>
      <c r="N2971" s="19" t="n"/>
      <c r="O2971" s="19" t="n"/>
      <c r="P2971" s="19" t="n"/>
      <c r="Q2971" s="19" t="n"/>
      <c r="R2971" s="19" t="n"/>
      <c r="S2971" s="19" t="n"/>
      <c r="T2971" s="19" t="n"/>
      <c r="U2971" s="19" t="n"/>
      <c r="V2971" s="19" t="n"/>
      <c r="W2971" s="19" t="n"/>
      <c r="X2971" s="37" t="n"/>
      <c r="Y2971" s="143" t="n"/>
      <c r="BI2971" s="144" t="n"/>
      <c r="BJ2971" s="2" t="n"/>
      <c r="BK2971" s="2" t="n"/>
      <c r="BL2971" s="2" t="n"/>
      <c r="BM2971" s="2" t="n"/>
      <c r="BN2971" s="2" t="n"/>
      <c r="BO2971" s="2" t="n"/>
      <c r="BP2971" s="143" t="n"/>
      <c r="BV2971" s="144" t="n"/>
      <c r="DU2971" s="144" t="n"/>
      <c r="DV2971" s="2" t="n"/>
      <c r="DW2971" s="2" t="n"/>
      <c r="DX2971" s="2" t="n"/>
      <c r="DY2971" s="2" t="n"/>
      <c r="DZ2971" s="2" t="n"/>
      <c r="EA2971" s="2" t="n"/>
      <c r="EB2971" s="2" t="n"/>
      <c r="EC2971" s="2" t="n"/>
    </row>
    <row r="2972" ht="6.75" customHeight="1" s="118">
      <c r="A2972" s="2" t="n"/>
      <c r="B2972" s="2" t="n"/>
      <c r="C2972" s="2" t="n"/>
      <c r="D2972" s="2" t="n"/>
      <c r="E2972" s="147" t="n"/>
      <c r="F2972" s="148" t="n"/>
      <c r="G2972" s="148" t="n"/>
      <c r="H2972" s="148" t="n"/>
      <c r="I2972" s="148" t="n"/>
      <c r="J2972" s="148" t="n"/>
      <c r="K2972" s="149"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48" t="n"/>
      <c r="AX2972" s="148" t="n"/>
      <c r="AY2972" s="148" t="n"/>
      <c r="AZ2972" s="148" t="n"/>
      <c r="BA2972" s="148" t="n"/>
      <c r="BB2972" s="148" t="n"/>
      <c r="BC2972" s="148" t="n"/>
      <c r="BD2972" s="148" t="n"/>
      <c r="BE2972" s="148" t="n"/>
      <c r="BF2972" s="148" t="n"/>
      <c r="BG2972" s="148" t="n"/>
      <c r="BH2972" s="148" t="n"/>
      <c r="BI2972" s="149" t="n"/>
      <c r="BJ2972" s="2" t="n"/>
      <c r="BK2972" s="2" t="n"/>
      <c r="BL2972" s="2" t="n"/>
      <c r="BM2972" s="2" t="n"/>
      <c r="BN2972" s="2" t="n"/>
      <c r="BO2972" s="2" t="n"/>
      <c r="BP2972" s="143" t="n"/>
      <c r="BV2972" s="144" t="n"/>
      <c r="DU2972" s="144"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0" t="n"/>
      <c r="U2973" s="17" t="n"/>
      <c r="V2973" s="17" t="n"/>
      <c r="W2973" s="76" t="n"/>
      <c r="X2973" s="140"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43" t="n"/>
      <c r="BV2973" s="144" t="n"/>
      <c r="DU2973" s="144"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43" t="n"/>
      <c r="BV2974" s="144" t="n"/>
      <c r="DU2974" s="144"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43" t="n"/>
      <c r="BV2975" s="144" t="n"/>
      <c r="DU2975" s="144" t="n"/>
      <c r="DV2975" s="2" t="n"/>
      <c r="DW2975" s="2" t="n"/>
      <c r="DX2975" s="2" t="n"/>
      <c r="DY2975" s="2" t="n"/>
      <c r="DZ2975" s="2" t="n"/>
      <c r="EA2975" s="2" t="n"/>
      <c r="EB2975" s="2" t="n"/>
      <c r="EC2975" s="2" t="n"/>
    </row>
    <row r="2976" ht="6.75" customHeight="1" s="118">
      <c r="A2976" s="2" t="n"/>
      <c r="B2976" s="2" t="n"/>
      <c r="C2976" s="2" t="n"/>
      <c r="D2976" s="2" t="n"/>
      <c r="E2976" s="182" t="inlineStr">
        <is>
          <t>職　歴</t>
        </is>
      </c>
      <c r="K2976" s="144" t="n"/>
      <c r="L2976" s="54" t="inlineStr">
        <is>
          <t>平成</t>
        </is>
      </c>
      <c r="M2976" s="140" t="n"/>
      <c r="N2976" s="140" t="n"/>
      <c r="O2976" s="140" t="n"/>
      <c r="P2976" s="19" t="n"/>
      <c r="Q2976" s="19" t="n"/>
      <c r="R2976" s="19" t="n"/>
      <c r="S2976" s="19" t="n"/>
      <c r="T2976" s="19" t="n"/>
      <c r="U2976" s="19" t="n"/>
      <c r="V2976" s="19" t="n"/>
      <c r="W2976" s="19" t="n"/>
      <c r="X2976" s="37" t="n"/>
      <c r="Y2976" s="172">
        <f>計算!$AV$35</f>
        <v/>
      </c>
      <c r="BI2976" s="144" t="n"/>
      <c r="BJ2976" s="2" t="n"/>
      <c r="BK2976" s="2" t="n"/>
      <c r="BL2976" s="2" t="n"/>
      <c r="BM2976" s="2" t="n"/>
      <c r="BN2976" s="2" t="n"/>
      <c r="BO2976" s="2" t="n"/>
      <c r="BP2976" s="143" t="n"/>
      <c r="BV2976" s="144" t="n"/>
      <c r="DU2976" s="144" t="n"/>
      <c r="DV2976" s="2" t="n"/>
      <c r="DW2976" s="2" t="n"/>
      <c r="DX2976" s="2" t="n"/>
      <c r="DY2976" s="2" t="n"/>
      <c r="DZ2976" s="2" t="n"/>
      <c r="EA2976" s="2" t="n"/>
      <c r="EB2976" s="2" t="n"/>
      <c r="EC2976" s="2" t="n"/>
    </row>
    <row r="2977" ht="6.75" customHeight="1" s="118">
      <c r="A2977" s="2" t="n"/>
      <c r="B2977" s="2" t="n"/>
      <c r="C2977" s="2" t="n"/>
      <c r="D2977" s="2" t="n"/>
      <c r="E2977" s="143" t="n"/>
      <c r="K2977" s="144" t="n"/>
      <c r="L2977" s="143" t="n"/>
      <c r="P2977" s="19" t="n"/>
      <c r="Q2977" s="19" t="n"/>
      <c r="R2977" s="19" t="n"/>
      <c r="S2977" s="19" t="n"/>
      <c r="T2977" s="19" t="n"/>
      <c r="U2977" s="19" t="n"/>
      <c r="V2977" s="19" t="n"/>
      <c r="W2977" s="19" t="n"/>
      <c r="X2977" s="37" t="n"/>
      <c r="Y2977" s="143" t="n"/>
      <c r="BI2977" s="144" t="n"/>
      <c r="BJ2977" s="2" t="n"/>
      <c r="BK2977" s="2" t="n"/>
      <c r="BL2977" s="2" t="n"/>
      <c r="BM2977" s="2" t="n"/>
      <c r="BN2977" s="2" t="n"/>
      <c r="BO2977" s="2" t="n"/>
      <c r="BP2977" s="143" t="n"/>
      <c r="BV2977" s="144" t="n"/>
      <c r="DU2977" s="144" t="n"/>
      <c r="DV2977" s="2" t="n"/>
      <c r="DW2977" s="2" t="n"/>
      <c r="DX2977" s="2" t="n"/>
      <c r="DY2977" s="2" t="n"/>
      <c r="DZ2977" s="2" t="n"/>
      <c r="EA2977" s="2" t="n"/>
      <c r="EB2977" s="2" t="n"/>
      <c r="EC2977" s="2" t="n"/>
    </row>
    <row r="2978" ht="6.75" customHeight="1" s="118">
      <c r="A2978" s="2" t="n"/>
      <c r="B2978" s="2" t="n"/>
      <c r="C2978" s="2" t="n"/>
      <c r="D2978" s="2" t="n"/>
      <c r="E2978" s="143" t="n"/>
      <c r="K2978" s="144" t="n"/>
      <c r="L2978" s="143" t="n"/>
      <c r="P2978" s="180">
        <f>計算!$AT$35</f>
        <v/>
      </c>
      <c r="S2978" s="52" t="inlineStr">
        <is>
          <t>年</t>
        </is>
      </c>
      <c r="U2978" s="181">
        <f>計算!$AU$35</f>
        <v/>
      </c>
      <c r="W2978" s="53" t="inlineStr">
        <is>
          <t>月</t>
        </is>
      </c>
      <c r="X2978" s="144" t="n"/>
      <c r="Y2978" s="143" t="n"/>
      <c r="BI2978" s="144" t="n"/>
      <c r="BJ2978" s="2" t="n"/>
      <c r="BK2978" s="2" t="n"/>
      <c r="BL2978" s="2" t="n"/>
      <c r="BM2978" s="2" t="n"/>
      <c r="BN2978" s="2" t="n"/>
      <c r="BO2978" s="2" t="n"/>
      <c r="BP2978" s="143" t="n"/>
      <c r="BV2978" s="144" t="n"/>
      <c r="DU2978" s="144" t="n"/>
      <c r="DV2978" s="2" t="n"/>
      <c r="DW2978" s="2" t="n"/>
      <c r="DX2978" s="2" t="n"/>
      <c r="DY2978" s="2" t="n"/>
      <c r="DZ2978" s="2" t="n"/>
      <c r="EA2978" s="2" t="n"/>
      <c r="EB2978" s="2" t="n"/>
      <c r="EC2978" s="2" t="n"/>
    </row>
    <row r="2979" ht="6.75" customHeight="1" s="118">
      <c r="A2979" s="2" t="n"/>
      <c r="B2979" s="2" t="n"/>
      <c r="C2979" s="2" t="n"/>
      <c r="D2979" s="2" t="n"/>
      <c r="E2979" s="143" t="n"/>
      <c r="K2979" s="144" t="n"/>
      <c r="L2979" s="49" t="inlineStr">
        <is>
          <t>令和</t>
        </is>
      </c>
      <c r="X2979" s="144" t="n"/>
      <c r="Y2979" s="143" t="n"/>
      <c r="BI2979" s="144" t="n"/>
      <c r="BJ2979" s="2" t="n"/>
      <c r="BK2979" s="2" t="n"/>
      <c r="BL2979" s="2" t="n"/>
      <c r="BM2979" s="2" t="n"/>
      <c r="BN2979" s="2" t="n"/>
      <c r="BO2979" s="2" t="n"/>
      <c r="BP2979" s="143" t="n"/>
      <c r="BV2979" s="144" t="n"/>
      <c r="DU2979" s="144" t="n"/>
      <c r="DV2979" s="2" t="n"/>
      <c r="DW2979" s="2" t="n"/>
      <c r="DX2979" s="2" t="n"/>
      <c r="DY2979" s="2" t="n"/>
      <c r="DZ2979" s="2" t="n"/>
      <c r="EA2979" s="2" t="n"/>
      <c r="EB2979" s="2" t="n"/>
      <c r="EC2979" s="2" t="n"/>
    </row>
    <row r="2980" ht="6.75" customHeight="1" s="118">
      <c r="A2980" s="2" t="n"/>
      <c r="B2980" s="2" t="n"/>
      <c r="C2980" s="2" t="n"/>
      <c r="D2980" s="2" t="n"/>
      <c r="E2980" s="143" t="n"/>
      <c r="K2980" s="144" t="n"/>
      <c r="L2980" s="143" t="n"/>
      <c r="P2980" s="19" t="n"/>
      <c r="Q2980" s="19" t="n"/>
      <c r="R2980" s="19" t="n"/>
      <c r="S2980" s="19" t="n"/>
      <c r="T2980" s="19" t="n"/>
      <c r="U2980" s="19" t="n"/>
      <c r="V2980" s="19" t="n"/>
      <c r="W2980" s="19" t="n"/>
      <c r="X2980" s="37" t="n"/>
      <c r="Y2980" s="143" t="n"/>
      <c r="BI2980" s="144" t="n"/>
      <c r="BJ2980" s="2" t="n"/>
      <c r="BK2980" s="2" t="n"/>
      <c r="BL2980" s="2" t="n"/>
      <c r="BM2980" s="2" t="n"/>
      <c r="BN2980" s="2" t="n"/>
      <c r="BO2980" s="2" t="n"/>
      <c r="BP2980" s="143" t="n"/>
      <c r="BV2980" s="144" t="n"/>
      <c r="DU2980" s="144" t="n"/>
      <c r="DV2980" s="2" t="n"/>
      <c r="DW2980" s="2" t="n"/>
      <c r="DX2980" s="2" t="n"/>
      <c r="DY2980" s="2" t="n"/>
      <c r="DZ2980" s="2" t="n"/>
      <c r="EA2980" s="2" t="n"/>
      <c r="EB2980" s="2" t="n"/>
      <c r="EC2980" s="2" t="n"/>
    </row>
    <row r="2981" ht="5.25" customHeight="1" s="118">
      <c r="A2981" s="2" t="n"/>
      <c r="B2981" s="2" t="n"/>
      <c r="C2981" s="2" t="n"/>
      <c r="D2981" s="2" t="n"/>
      <c r="E2981" s="143" t="n"/>
      <c r="K2981" s="144" t="n"/>
      <c r="L2981" s="147" t="n"/>
      <c r="M2981" s="148" t="n"/>
      <c r="N2981" s="148" t="n"/>
      <c r="O2981" s="148" t="n"/>
      <c r="P2981" s="20" t="n"/>
      <c r="Q2981" s="20" t="n"/>
      <c r="R2981" s="20" t="n"/>
      <c r="S2981" s="20" t="n"/>
      <c r="T2981" s="20" t="n"/>
      <c r="U2981" s="20" t="n"/>
      <c r="V2981" s="20" t="n"/>
      <c r="W2981" s="20" t="n"/>
      <c r="X2981" s="39" t="n"/>
      <c r="Y2981" s="147" t="n"/>
      <c r="Z2981" s="148" t="n"/>
      <c r="AA2981" s="148" t="n"/>
      <c r="AB2981" s="148" t="n"/>
      <c r="AC2981" s="148" t="n"/>
      <c r="AD2981" s="148" t="n"/>
      <c r="AE2981" s="148" t="n"/>
      <c r="AF2981" s="148" t="n"/>
      <c r="AG2981" s="148" t="n"/>
      <c r="AH2981" s="148" t="n"/>
      <c r="AI2981" s="148" t="n"/>
      <c r="AJ2981" s="148" t="n"/>
      <c r="AK2981" s="148" t="n"/>
      <c r="AL2981" s="148" t="n"/>
      <c r="AM2981" s="148" t="n"/>
      <c r="AN2981" s="148" t="n"/>
      <c r="AO2981" s="148" t="n"/>
      <c r="AP2981" s="148" t="n"/>
      <c r="AQ2981" s="148" t="n"/>
      <c r="AR2981" s="148" t="n"/>
      <c r="AS2981" s="148" t="n"/>
      <c r="AT2981" s="148" t="n"/>
      <c r="AU2981" s="148" t="n"/>
      <c r="AV2981" s="148" t="n"/>
      <c r="AW2981" s="148" t="n"/>
      <c r="AX2981" s="148" t="n"/>
      <c r="AY2981" s="148" t="n"/>
      <c r="AZ2981" s="148" t="n"/>
      <c r="BA2981" s="148" t="n"/>
      <c r="BB2981" s="148" t="n"/>
      <c r="BC2981" s="148" t="n"/>
      <c r="BD2981" s="148" t="n"/>
      <c r="BE2981" s="148" t="n"/>
      <c r="BF2981" s="148" t="n"/>
      <c r="BG2981" s="148" t="n"/>
      <c r="BH2981" s="148" t="n"/>
      <c r="BI2981" s="149" t="n"/>
      <c r="BJ2981" s="2" t="n"/>
      <c r="BK2981" s="2" t="n"/>
      <c r="BL2981" s="2" t="n"/>
      <c r="BM2981" s="2" t="n"/>
      <c r="BN2981" s="2" t="n"/>
      <c r="BO2981" s="2" t="n"/>
      <c r="BP2981" s="143" t="n"/>
      <c r="BV2981" s="144" t="n"/>
      <c r="DU2981" s="144" t="n"/>
      <c r="DV2981" s="2" t="n"/>
      <c r="DW2981" s="2" t="n"/>
      <c r="DX2981" s="2" t="n"/>
      <c r="DY2981" s="2" t="n"/>
      <c r="DZ2981" s="2" t="n"/>
      <c r="EA2981" s="2" t="n"/>
      <c r="EB2981" s="2" t="n"/>
      <c r="EC2981" s="2" t="n"/>
    </row>
    <row r="2982" ht="6.75" customHeight="1" s="118">
      <c r="A2982" s="2" t="n"/>
      <c r="B2982" s="2" t="n"/>
      <c r="C2982" s="2" t="n"/>
      <c r="D2982" s="2" t="n"/>
      <c r="E2982" s="143" t="n"/>
      <c r="K2982" s="144" t="n"/>
      <c r="L2982" s="54" t="inlineStr">
        <is>
          <t>平成</t>
        </is>
      </c>
      <c r="M2982" s="140" t="n"/>
      <c r="N2982" s="140" t="n"/>
      <c r="O2982" s="140" t="n"/>
      <c r="P2982" s="18" t="n"/>
      <c r="Q2982" s="18" t="n"/>
      <c r="R2982" s="18" t="n"/>
      <c r="S2982" s="18" t="n"/>
      <c r="T2982" s="18" t="n"/>
      <c r="U2982" s="18" t="n"/>
      <c r="V2982" s="18" t="n"/>
      <c r="W2982" s="18" t="n"/>
      <c r="X2982" s="35" t="n"/>
      <c r="Y2982" s="172">
        <f>計算!$AY$35</f>
        <v/>
      </c>
      <c r="BI2982" s="144" t="n"/>
      <c r="BJ2982" s="2" t="n"/>
      <c r="BK2982" s="2" t="n"/>
      <c r="BL2982" s="2" t="n"/>
      <c r="BM2982" s="2" t="n"/>
      <c r="BN2982" s="2" t="n"/>
      <c r="BO2982" s="2" t="n"/>
      <c r="BP2982" s="143" t="n"/>
      <c r="BV2982" s="144" t="n"/>
      <c r="DU2982" s="144" t="n"/>
      <c r="DV2982" s="2" t="n"/>
      <c r="DW2982" s="2" t="n"/>
      <c r="DX2982" s="2" t="n"/>
      <c r="DY2982" s="2" t="n"/>
      <c r="DZ2982" s="2" t="n"/>
      <c r="EA2982" s="2" t="n"/>
      <c r="EB2982" s="2" t="n"/>
      <c r="EC2982" s="2" t="n"/>
    </row>
    <row r="2983" ht="6.75" customHeight="1" s="118">
      <c r="A2983" s="2" t="n"/>
      <c r="B2983" s="2" t="n"/>
      <c r="C2983" s="2" t="n"/>
      <c r="D2983" s="2" t="n"/>
      <c r="E2983" s="143" t="n"/>
      <c r="K2983" s="144" t="n"/>
      <c r="L2983" s="143" t="n"/>
      <c r="P2983" s="19" t="n"/>
      <c r="Q2983" s="19" t="n"/>
      <c r="R2983" s="19" t="n"/>
      <c r="S2983" s="19" t="n"/>
      <c r="T2983" s="19" t="n"/>
      <c r="U2983" s="19" t="n"/>
      <c r="V2983" s="19" t="n"/>
      <c r="W2983" s="19" t="n"/>
      <c r="X2983" s="37" t="n"/>
      <c r="Y2983" s="143" t="n"/>
      <c r="BI2983" s="144" t="n"/>
      <c r="BJ2983" s="2" t="n"/>
      <c r="BK2983" s="2" t="n"/>
      <c r="BL2983" s="2" t="n"/>
      <c r="BM2983" s="2" t="n"/>
      <c r="BN2983" s="2" t="n"/>
      <c r="BO2983" s="2" t="n"/>
      <c r="BP2983" s="143" t="n"/>
      <c r="BV2983" s="144" t="n"/>
      <c r="DU2983" s="144" t="n"/>
      <c r="DV2983" s="2" t="n"/>
      <c r="DW2983" s="2" t="n"/>
      <c r="DX2983" s="2" t="n"/>
      <c r="DY2983" s="2" t="n"/>
      <c r="DZ2983" s="2" t="n"/>
      <c r="EA2983" s="2" t="n"/>
      <c r="EB2983" s="2" t="n"/>
      <c r="EC2983" s="2" t="n"/>
    </row>
    <row r="2984" ht="6.75" customHeight="1" s="118">
      <c r="A2984" s="2" t="n"/>
      <c r="B2984" s="2" t="n"/>
      <c r="C2984" s="2" t="n"/>
      <c r="D2984" s="2" t="n"/>
      <c r="E2984" s="143" t="n"/>
      <c r="K2984" s="144" t="n"/>
      <c r="L2984" s="143" t="n"/>
      <c r="P2984" s="180">
        <f>計算!$AW$35</f>
        <v/>
      </c>
      <c r="S2984" s="52" t="inlineStr">
        <is>
          <t>年</t>
        </is>
      </c>
      <c r="U2984" s="181">
        <f>計算!$AX$35</f>
        <v/>
      </c>
      <c r="W2984" s="53" t="inlineStr">
        <is>
          <t>月</t>
        </is>
      </c>
      <c r="X2984" s="144" t="n"/>
      <c r="Y2984" s="143" t="n"/>
      <c r="BI2984" s="144" t="n"/>
      <c r="BJ2984" s="2" t="n"/>
      <c r="BK2984" s="2" t="n"/>
      <c r="BL2984" s="2" t="n"/>
      <c r="BM2984" s="2" t="n"/>
      <c r="BN2984" s="2" t="n"/>
      <c r="BO2984" s="2" t="n"/>
      <c r="BP2984" s="143" t="n"/>
      <c r="BV2984" s="144" t="n"/>
      <c r="DU2984" s="144" t="n"/>
      <c r="DV2984" s="2" t="n"/>
      <c r="DW2984" s="2" t="n"/>
      <c r="DX2984" s="2" t="n"/>
      <c r="DY2984" s="2" t="n"/>
      <c r="DZ2984" s="2" t="n"/>
      <c r="EA2984" s="2" t="n"/>
      <c r="EB2984" s="2" t="n"/>
      <c r="EC2984" s="2" t="n"/>
    </row>
    <row r="2985" ht="6.75" customHeight="1" s="118">
      <c r="A2985" s="2" t="n"/>
      <c r="B2985" s="2" t="n"/>
      <c r="C2985" s="2" t="n"/>
      <c r="D2985" s="2" t="n"/>
      <c r="E2985" s="143" t="n"/>
      <c r="K2985" s="144" t="n"/>
      <c r="L2985" s="49" t="inlineStr">
        <is>
          <t>令和</t>
        </is>
      </c>
      <c r="X2985" s="144" t="n"/>
      <c r="Y2985" s="143" t="n"/>
      <c r="BI2985" s="144" t="n"/>
      <c r="BJ2985" s="2" t="n"/>
      <c r="BK2985" s="2" t="n"/>
      <c r="BL2985" s="2" t="n"/>
      <c r="BM2985" s="2" t="n"/>
      <c r="BN2985" s="2" t="n"/>
      <c r="BO2985" s="2" t="n"/>
      <c r="BP2985" s="143" t="n"/>
      <c r="BV2985" s="144" t="n"/>
      <c r="DU2985" s="144" t="n"/>
      <c r="DV2985" s="2" t="n"/>
      <c r="DW2985" s="2" t="n"/>
      <c r="DX2985" s="2" t="n"/>
      <c r="DY2985" s="2" t="n"/>
      <c r="DZ2985" s="2" t="n"/>
      <c r="EA2985" s="2" t="n"/>
      <c r="EB2985" s="2" t="n"/>
      <c r="EC2985" s="2" t="n"/>
    </row>
    <row r="2986" ht="6.75" customHeight="1" s="118">
      <c r="A2986" s="2" t="n"/>
      <c r="B2986" s="2" t="n"/>
      <c r="C2986" s="2" t="n"/>
      <c r="D2986" s="2" t="n"/>
      <c r="E2986" s="143" t="n"/>
      <c r="K2986" s="144" t="n"/>
      <c r="L2986" s="143" t="n"/>
      <c r="P2986" s="19" t="n"/>
      <c r="Q2986" s="19" t="n"/>
      <c r="R2986" s="19" t="n"/>
      <c r="S2986" s="19" t="n"/>
      <c r="T2986" s="19" t="n"/>
      <c r="U2986" s="19" t="n"/>
      <c r="V2986" s="19" t="n"/>
      <c r="W2986" s="19" t="n"/>
      <c r="X2986" s="37" t="n"/>
      <c r="Y2986" s="143" t="n"/>
      <c r="BI2986" s="144" t="n"/>
      <c r="BJ2986" s="2" t="n"/>
      <c r="BK2986" s="2" t="n"/>
      <c r="BL2986" s="2" t="n"/>
      <c r="BM2986" s="2" t="n"/>
      <c r="BN2986" s="2" t="n"/>
      <c r="BO2986" s="2" t="n"/>
      <c r="BP2986" s="143" t="n"/>
      <c r="BU2986" s="43" t="n"/>
      <c r="BV2986" s="44" t="n"/>
      <c r="DU2986" s="144" t="n"/>
      <c r="DV2986" s="2" t="n"/>
      <c r="DW2986" s="2" t="n"/>
      <c r="DX2986" s="2" t="n"/>
      <c r="DY2986" s="2" t="n"/>
      <c r="DZ2986" s="2" t="n"/>
      <c r="EA2986" s="2" t="n"/>
      <c r="EB2986" s="2" t="n"/>
      <c r="EC2986" s="2" t="n"/>
    </row>
    <row r="2987" ht="4.5" customHeight="1" s="118">
      <c r="A2987" s="2" t="n"/>
      <c r="B2987" s="2" t="n"/>
      <c r="C2987" s="2" t="n"/>
      <c r="D2987" s="2" t="n"/>
      <c r="E2987" s="143" t="n"/>
      <c r="K2987" s="144" t="n"/>
      <c r="L2987" s="147" t="n"/>
      <c r="M2987" s="148" t="n"/>
      <c r="N2987" s="148" t="n"/>
      <c r="O2987" s="148" t="n"/>
      <c r="P2987" s="20" t="n"/>
      <c r="Q2987" s="20" t="n"/>
      <c r="R2987" s="20" t="n"/>
      <c r="S2987" s="20" t="n"/>
      <c r="T2987" s="20" t="n"/>
      <c r="U2987" s="20" t="n"/>
      <c r="V2987" s="20" t="n"/>
      <c r="W2987" s="20" t="n"/>
      <c r="X2987" s="39" t="n"/>
      <c r="Y2987" s="147" t="n"/>
      <c r="Z2987" s="148" t="n"/>
      <c r="AA2987" s="148" t="n"/>
      <c r="AB2987" s="148" t="n"/>
      <c r="AC2987" s="148" t="n"/>
      <c r="AD2987" s="148" t="n"/>
      <c r="AE2987" s="148" t="n"/>
      <c r="AF2987" s="148" t="n"/>
      <c r="AG2987" s="148" t="n"/>
      <c r="AH2987" s="148" t="n"/>
      <c r="AI2987" s="148" t="n"/>
      <c r="AJ2987" s="148" t="n"/>
      <c r="AK2987" s="148" t="n"/>
      <c r="AL2987" s="148" t="n"/>
      <c r="AM2987" s="148" t="n"/>
      <c r="AN2987" s="148" t="n"/>
      <c r="AO2987" s="148" t="n"/>
      <c r="AP2987" s="148" t="n"/>
      <c r="AQ2987" s="148" t="n"/>
      <c r="AR2987" s="148" t="n"/>
      <c r="AS2987" s="148" t="n"/>
      <c r="AT2987" s="148" t="n"/>
      <c r="AU2987" s="148" t="n"/>
      <c r="AV2987" s="148" t="n"/>
      <c r="AW2987" s="148" t="n"/>
      <c r="AX2987" s="148" t="n"/>
      <c r="AY2987" s="148" t="n"/>
      <c r="AZ2987" s="148" t="n"/>
      <c r="BA2987" s="148" t="n"/>
      <c r="BB2987" s="148" t="n"/>
      <c r="BC2987" s="148" t="n"/>
      <c r="BD2987" s="148" t="n"/>
      <c r="BE2987" s="148" t="n"/>
      <c r="BF2987" s="148" t="n"/>
      <c r="BG2987" s="148" t="n"/>
      <c r="BH2987" s="148" t="n"/>
      <c r="BI2987" s="149" t="n"/>
      <c r="BJ2987" s="2" t="n"/>
      <c r="BK2987" s="2" t="n"/>
      <c r="BL2987" s="2" t="n"/>
      <c r="BM2987" s="2" t="n"/>
      <c r="BN2987" s="2" t="n"/>
      <c r="BO2987" s="2" t="n"/>
      <c r="BP2987" s="147" t="n"/>
      <c r="BQ2987" s="148" t="n"/>
      <c r="BR2987" s="148" t="n"/>
      <c r="BS2987" s="148" t="n"/>
      <c r="BT2987" s="148" t="n"/>
      <c r="BU2987" s="42" t="n"/>
      <c r="BV2987" s="45" t="n"/>
      <c r="BW2987" s="148" t="n"/>
      <c r="BX2987" s="148" t="n"/>
      <c r="BY2987" s="148" t="n"/>
      <c r="BZ2987" s="148" t="n"/>
      <c r="CA2987" s="148" t="n"/>
      <c r="CB2987" s="148" t="n"/>
      <c r="CC2987" s="148" t="n"/>
      <c r="CD2987" s="148" t="n"/>
      <c r="CE2987" s="148" t="n"/>
      <c r="CF2987" s="148" t="n"/>
      <c r="CG2987" s="148" t="n"/>
      <c r="CH2987" s="148" t="n"/>
      <c r="CI2987" s="148" t="n"/>
      <c r="CJ2987" s="148" t="n"/>
      <c r="CK2987" s="148" t="n"/>
      <c r="CL2987" s="148" t="n"/>
      <c r="CM2987" s="148" t="n"/>
      <c r="CN2987" s="148" t="n"/>
      <c r="CO2987" s="148" t="n"/>
      <c r="CP2987" s="148" t="n"/>
      <c r="CQ2987" s="148" t="n"/>
      <c r="CR2987" s="148" t="n"/>
      <c r="CS2987" s="148" t="n"/>
      <c r="CT2987" s="148" t="n"/>
      <c r="CU2987" s="148" t="n"/>
      <c r="CV2987" s="148" t="n"/>
      <c r="CW2987" s="148" t="n"/>
      <c r="CX2987" s="148" t="n"/>
      <c r="CY2987" s="148" t="n"/>
      <c r="CZ2987" s="148" t="n"/>
      <c r="DA2987" s="148" t="n"/>
      <c r="DB2987" s="148" t="n"/>
      <c r="DC2987" s="148" t="n"/>
      <c r="DD2987" s="148" t="n"/>
      <c r="DE2987" s="148" t="n"/>
      <c r="DF2987" s="148" t="n"/>
      <c r="DG2987" s="148" t="n"/>
      <c r="DH2987" s="148" t="n"/>
      <c r="DI2987" s="148" t="n"/>
      <c r="DJ2987" s="148" t="n"/>
      <c r="DK2987" s="148" t="n"/>
      <c r="DL2987" s="148" t="n"/>
      <c r="DM2987" s="148" t="n"/>
      <c r="DN2987" s="148" t="n"/>
      <c r="DO2987" s="148" t="n"/>
      <c r="DP2987" s="148" t="n"/>
      <c r="DQ2987" s="148" t="n"/>
      <c r="DR2987" s="148" t="n"/>
      <c r="DS2987" s="148" t="n"/>
      <c r="DT2987" s="148" t="n"/>
      <c r="DU2987" s="149" t="n"/>
      <c r="DV2987" s="2" t="n"/>
      <c r="DW2987" s="2" t="n"/>
      <c r="DX2987" s="2" t="n"/>
      <c r="DY2987" s="2" t="n"/>
      <c r="DZ2987" s="2" t="n"/>
      <c r="EA2987" s="2" t="n"/>
      <c r="EB2987" s="2" t="n"/>
      <c r="EC2987" s="2" t="n"/>
    </row>
    <row r="2988" ht="6.75" customHeight="1" s="118">
      <c r="A2988" s="2" t="n"/>
      <c r="B2988" s="2" t="n"/>
      <c r="C2988" s="2" t="n"/>
      <c r="D2988" s="2" t="n"/>
      <c r="E2988" s="143" t="n"/>
      <c r="K2988" s="144" t="n"/>
      <c r="L2988" s="54" t="inlineStr">
        <is>
          <t>平成</t>
        </is>
      </c>
      <c r="M2988" s="140" t="n"/>
      <c r="N2988" s="140" t="n"/>
      <c r="O2988" s="140"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39" t="inlineStr">
        <is>
          <t>備　考</t>
        </is>
      </c>
      <c r="BQ2988" s="140" t="n"/>
      <c r="BR2988" s="140" t="n"/>
      <c r="BS2988" s="140" t="n"/>
      <c r="BT2988" s="140" t="n"/>
      <c r="BU2988" s="140" t="n"/>
      <c r="BV2988" s="141" t="n"/>
      <c r="BW2988" s="177">
        <f>計算!$AS$35</f>
        <v/>
      </c>
      <c r="BX2988" s="140" t="n"/>
      <c r="BY2988" s="140" t="n"/>
      <c r="BZ2988" s="140" t="n"/>
      <c r="CA2988" s="140" t="n"/>
      <c r="CB2988" s="140" t="n"/>
      <c r="CC2988" s="140" t="n"/>
      <c r="CD2988" s="140" t="n"/>
      <c r="CE2988" s="140" t="n"/>
      <c r="CF2988" s="140" t="n"/>
      <c r="CG2988" s="140" t="n"/>
      <c r="CH2988" s="140" t="n"/>
      <c r="CI2988" s="140" t="n"/>
      <c r="CJ2988" s="140" t="n"/>
      <c r="CK2988" s="140" t="n"/>
      <c r="CL2988" s="140" t="n"/>
      <c r="CM2988" s="140" t="n"/>
      <c r="CN2988" s="140" t="n"/>
      <c r="CO2988" s="140" t="n"/>
      <c r="CP2988" s="140" t="n"/>
      <c r="CQ2988" s="140" t="n"/>
      <c r="CR2988" s="140" t="n"/>
      <c r="CS2988" s="140" t="n"/>
      <c r="CT2988" s="140" t="n"/>
      <c r="CU2988" s="140" t="n"/>
      <c r="CV2988" s="140" t="n"/>
      <c r="CW2988" s="140" t="n"/>
      <c r="CX2988" s="140" t="n"/>
      <c r="CY2988" s="140" t="n"/>
      <c r="CZ2988" s="140" t="n"/>
      <c r="DA2988" s="140" t="n"/>
      <c r="DB2988" s="140" t="n"/>
      <c r="DC2988" s="140" t="n"/>
      <c r="DD2988" s="140" t="n"/>
      <c r="DE2988" s="140" t="n"/>
      <c r="DF2988" s="140" t="n"/>
      <c r="DG2988" s="140" t="n"/>
      <c r="DH2988" s="140" t="n"/>
      <c r="DI2988" s="140" t="n"/>
      <c r="DJ2988" s="140" t="n"/>
      <c r="DK2988" s="140" t="n"/>
      <c r="DL2988" s="140" t="n"/>
      <c r="DM2988" s="140" t="n"/>
      <c r="DN2988" s="140" t="n"/>
      <c r="DO2988" s="140" t="n"/>
      <c r="DP2988" s="140" t="n"/>
      <c r="DQ2988" s="140" t="n"/>
      <c r="DR2988" s="140" t="n"/>
      <c r="DS2988" s="140" t="n"/>
      <c r="DT2988" s="140" t="n"/>
      <c r="DU2988" s="141" t="n"/>
      <c r="DV2988" s="2" t="n"/>
      <c r="DW2988" s="2" t="n"/>
      <c r="DX2988" s="2" t="n"/>
      <c r="DY2988" s="2" t="n"/>
      <c r="DZ2988" s="2" t="n"/>
      <c r="EA2988" s="2" t="n"/>
      <c r="EB2988" s="2" t="n"/>
      <c r="EC2988" s="2" t="n"/>
    </row>
    <row r="2989" ht="6.75" customHeight="1" s="118">
      <c r="A2989" s="2" t="n"/>
      <c r="B2989" s="2" t="n"/>
      <c r="C2989" s="2" t="n"/>
      <c r="D2989" s="2" t="n"/>
      <c r="E2989" s="143" t="n"/>
      <c r="K2989" s="144" t="n"/>
      <c r="L2989" s="143"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43" t="n"/>
      <c r="BV2989" s="144" t="n"/>
      <c r="DU2989" s="144" t="n"/>
      <c r="DV2989" s="2" t="n"/>
      <c r="DW2989" s="2" t="n"/>
      <c r="DX2989" s="2" t="n"/>
      <c r="DY2989" s="2" t="n"/>
      <c r="DZ2989" s="2" t="n"/>
      <c r="EA2989" s="2" t="n"/>
      <c r="EB2989" s="2" t="n"/>
      <c r="EC2989" s="2" t="n"/>
    </row>
    <row r="2990" ht="6.75" customHeight="1" s="118">
      <c r="A2990" s="2" t="n"/>
      <c r="B2990" s="2" t="n"/>
      <c r="C2990" s="2" t="n"/>
      <c r="D2990" s="2" t="n"/>
      <c r="E2990" s="143" t="n"/>
      <c r="K2990" s="144" t="n"/>
      <c r="L2990" s="143" t="n"/>
      <c r="P2990" s="19" t="n"/>
      <c r="Q2990" s="19" t="n"/>
      <c r="R2990" s="19" t="n"/>
      <c r="S2990" s="52" t="inlineStr">
        <is>
          <t>年</t>
        </is>
      </c>
      <c r="U2990" s="11" t="n"/>
      <c r="V2990" s="11" t="n"/>
      <c r="W2990" s="53" t="inlineStr">
        <is>
          <t>月</t>
        </is>
      </c>
      <c r="X2990" s="144"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43" t="n"/>
      <c r="BV2990" s="144" t="n"/>
      <c r="DU2990" s="144" t="n"/>
      <c r="DV2990" s="2" t="n"/>
      <c r="DW2990" s="2" t="n"/>
      <c r="DX2990" s="2" t="n"/>
      <c r="DY2990" s="2" t="n"/>
      <c r="DZ2990" s="2" t="n"/>
      <c r="EA2990" s="2" t="n"/>
      <c r="EB2990" s="2" t="n"/>
      <c r="EC2990" s="2" t="n"/>
    </row>
    <row r="2991" ht="6.75" customHeight="1" s="118">
      <c r="A2991" s="2" t="n"/>
      <c r="B2991" s="2" t="n"/>
      <c r="C2991" s="2" t="n"/>
      <c r="D2991" s="2" t="n"/>
      <c r="E2991" s="143" t="n"/>
      <c r="K2991" s="144" t="n"/>
      <c r="L2991" s="49" t="inlineStr">
        <is>
          <t>令和</t>
        </is>
      </c>
      <c r="P2991" s="19" t="n"/>
      <c r="Q2991" s="19" t="n"/>
      <c r="R2991" s="19" t="n"/>
      <c r="U2991" s="11" t="n"/>
      <c r="V2991" s="11" t="n"/>
      <c r="X2991" s="144"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43" t="n"/>
      <c r="BV2991" s="144" t="n"/>
      <c r="DU2991" s="144" t="n"/>
      <c r="DV2991" s="2" t="n"/>
      <c r="DW2991" s="2" t="n"/>
      <c r="DX2991" s="2" t="n"/>
      <c r="DY2991" s="2" t="n"/>
      <c r="DZ2991" s="2" t="n"/>
      <c r="EA2991" s="2" t="n"/>
      <c r="EB2991" s="2" t="n"/>
      <c r="EC2991" s="2" t="n"/>
    </row>
    <row r="2992" ht="6.75" customHeight="1" s="118">
      <c r="A2992" s="2" t="n"/>
      <c r="B2992" s="2" t="n"/>
      <c r="C2992" s="2" t="n"/>
      <c r="D2992" s="2" t="n"/>
      <c r="E2992" s="143" t="n"/>
      <c r="K2992" s="144" t="n"/>
      <c r="L2992" s="143"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43" t="n"/>
      <c r="BV2992" s="144" t="n"/>
      <c r="DU2992" s="144" t="n"/>
      <c r="DV2992" s="2" t="n"/>
      <c r="DW2992" s="2" t="n"/>
      <c r="DX2992" s="2" t="n"/>
      <c r="DY2992" s="2" t="n"/>
      <c r="DZ2992" s="2" t="n"/>
      <c r="EA2992" s="2" t="n"/>
      <c r="EB2992" s="2" t="n"/>
      <c r="EC2992" s="2" t="n"/>
    </row>
    <row r="2993" ht="3.75" customHeight="1" s="118">
      <c r="A2993" s="2" t="n"/>
      <c r="B2993" s="2" t="n"/>
      <c r="C2993" s="2" t="n"/>
      <c r="D2993" s="2" t="n"/>
      <c r="E2993" s="143" t="n"/>
      <c r="K2993" s="144" t="n"/>
      <c r="L2993" s="147" t="n"/>
      <c r="M2993" s="148" t="n"/>
      <c r="N2993" s="148" t="n"/>
      <c r="O2993" s="148"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43" t="n"/>
      <c r="BV2993" s="144" t="n"/>
      <c r="DU2993" s="144" t="n"/>
      <c r="DV2993" s="2" t="n"/>
      <c r="DW2993" s="2" t="n"/>
      <c r="DX2993" s="2" t="n"/>
      <c r="DY2993" s="2" t="n"/>
      <c r="DZ2993" s="2" t="n"/>
      <c r="EA2993" s="2" t="n"/>
      <c r="EB2993" s="2" t="n"/>
      <c r="EC2993" s="2" t="n"/>
    </row>
    <row r="2994" ht="6.75" customHeight="1" s="118">
      <c r="A2994" s="2" t="n"/>
      <c r="B2994" s="2" t="n"/>
      <c r="C2994" s="2" t="n"/>
      <c r="D2994" s="2" t="n"/>
      <c r="E2994" s="143" t="n"/>
      <c r="K2994" s="144" t="n"/>
      <c r="L2994" s="54" t="inlineStr">
        <is>
          <t>平成</t>
        </is>
      </c>
      <c r="M2994" s="140" t="n"/>
      <c r="N2994" s="140" t="n"/>
      <c r="O2994" s="140"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43" t="n"/>
      <c r="BV2994" s="144" t="n"/>
      <c r="DU2994" s="144" t="n"/>
      <c r="DV2994" s="2" t="n"/>
      <c r="DW2994" s="2" t="n"/>
      <c r="DX2994" s="2" t="n"/>
      <c r="DY2994" s="2" t="n"/>
      <c r="DZ2994" s="2" t="n"/>
      <c r="EA2994" s="2" t="n"/>
      <c r="EB2994" s="2" t="n"/>
      <c r="EC2994" s="2" t="n"/>
    </row>
    <row r="2995" ht="6.75" customHeight="1" s="118">
      <c r="A2995" s="2" t="n"/>
      <c r="B2995" s="2" t="n"/>
      <c r="C2995" s="2" t="n"/>
      <c r="D2995" s="2" t="n"/>
      <c r="E2995" s="143" t="n"/>
      <c r="K2995" s="144" t="n"/>
      <c r="L2995" s="143"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43" t="n"/>
      <c r="BV2995" s="144" t="n"/>
      <c r="DU2995" s="144" t="n"/>
      <c r="DV2995" s="2" t="n"/>
      <c r="DW2995" s="2" t="n"/>
      <c r="DX2995" s="2" t="n"/>
      <c r="DY2995" s="2" t="n"/>
      <c r="DZ2995" s="2" t="n"/>
      <c r="EA2995" s="2" t="n"/>
      <c r="EB2995" s="2" t="n"/>
      <c r="EC2995" s="2" t="n"/>
    </row>
    <row r="2996" ht="6.75" customHeight="1" s="118">
      <c r="A2996" s="2" t="n"/>
      <c r="B2996" s="2" t="n"/>
      <c r="C2996" s="2" t="n"/>
      <c r="D2996" s="2" t="n"/>
      <c r="E2996" s="143" t="n"/>
      <c r="K2996" s="144" t="n"/>
      <c r="L2996" s="143" t="n"/>
      <c r="P2996" s="19" t="n"/>
      <c r="Q2996" s="19" t="n"/>
      <c r="R2996" s="19" t="n"/>
      <c r="S2996" s="52" t="inlineStr">
        <is>
          <t>年</t>
        </is>
      </c>
      <c r="U2996" s="11" t="n"/>
      <c r="V2996" s="11" t="n"/>
      <c r="W2996" s="53" t="inlineStr">
        <is>
          <t>月</t>
        </is>
      </c>
      <c r="X2996" s="144"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43" t="n"/>
      <c r="BV2996" s="144" t="n"/>
      <c r="DU2996" s="144" t="n"/>
      <c r="DV2996" s="2" t="n"/>
      <c r="DW2996" s="2" t="n"/>
      <c r="DX2996" s="2" t="n"/>
      <c r="DY2996" s="2" t="n"/>
      <c r="DZ2996" s="2" t="n"/>
      <c r="EA2996" s="2" t="n"/>
      <c r="EB2996" s="2" t="n"/>
      <c r="EC2996" s="2" t="n"/>
    </row>
    <row r="2997" ht="6.75" customHeight="1" s="118">
      <c r="A2997" s="2" t="n"/>
      <c r="B2997" s="2" t="n"/>
      <c r="C2997" s="2" t="n"/>
      <c r="D2997" s="2" t="n"/>
      <c r="E2997" s="143" t="n"/>
      <c r="K2997" s="144" t="n"/>
      <c r="L2997" s="49" t="inlineStr">
        <is>
          <t>令和</t>
        </is>
      </c>
      <c r="P2997" s="19" t="n"/>
      <c r="Q2997" s="19" t="n"/>
      <c r="R2997" s="19" t="n"/>
      <c r="U2997" s="11" t="n"/>
      <c r="V2997" s="11" t="n"/>
      <c r="X2997" s="144"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43" t="n"/>
      <c r="BV2997" s="144" t="n"/>
      <c r="DU2997" s="144" t="n"/>
      <c r="DV2997" s="2" t="n"/>
      <c r="DW2997" s="2" t="n"/>
      <c r="DX2997" s="2" t="n"/>
      <c r="DY2997" s="2" t="n"/>
      <c r="DZ2997" s="2" t="n"/>
      <c r="EA2997" s="2" t="n"/>
      <c r="EB2997" s="2" t="n"/>
      <c r="EC2997" s="2" t="n"/>
    </row>
    <row r="2998" ht="6.75" customHeight="1" s="118">
      <c r="A2998" s="2" t="n"/>
      <c r="B2998" s="2" t="n"/>
      <c r="C2998" s="2" t="n"/>
      <c r="D2998" s="2" t="n"/>
      <c r="E2998" s="143" t="n"/>
      <c r="K2998" s="144" t="n"/>
      <c r="L2998" s="143"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43" t="n"/>
      <c r="BV2998" s="144" t="n"/>
      <c r="DU2998" s="144" t="n"/>
      <c r="DV2998" s="2" t="n"/>
      <c r="DW2998" s="2" t="n"/>
      <c r="DX2998" s="2" t="n"/>
      <c r="DY2998" s="2" t="n"/>
      <c r="DZ2998" s="2" t="n"/>
      <c r="EA2998" s="2" t="n"/>
      <c r="EB2998" s="2" t="n"/>
      <c r="EC2998" s="2" t="n"/>
    </row>
    <row r="2999" ht="6.75" customHeight="1" s="118">
      <c r="A2999" s="2" t="n"/>
      <c r="B2999" s="2" t="n"/>
      <c r="C2999" s="2" t="n"/>
      <c r="D2999" s="2" t="n"/>
      <c r="E2999" s="147" t="n"/>
      <c r="F2999" s="148" t="n"/>
      <c r="G2999" s="148" t="n"/>
      <c r="H2999" s="148" t="n"/>
      <c r="I2999" s="148" t="n"/>
      <c r="J2999" s="148" t="n"/>
      <c r="K2999" s="149" t="n"/>
      <c r="L2999" s="147" t="n"/>
      <c r="M2999" s="148" t="n"/>
      <c r="N2999" s="148" t="n"/>
      <c r="O2999" s="148"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47" t="n"/>
      <c r="BQ2999" s="148" t="n"/>
      <c r="BR2999" s="148" t="n"/>
      <c r="BS2999" s="148" t="n"/>
      <c r="BT2999" s="148" t="n"/>
      <c r="BU2999" s="148" t="n"/>
      <c r="BV2999" s="149" t="n"/>
      <c r="BW2999" s="148" t="n"/>
      <c r="BX2999" s="148" t="n"/>
      <c r="BY2999" s="148" t="n"/>
      <c r="BZ2999" s="148" t="n"/>
      <c r="CA2999" s="148" t="n"/>
      <c r="CB2999" s="148" t="n"/>
      <c r="CC2999" s="148" t="n"/>
      <c r="CD2999" s="148" t="n"/>
      <c r="CE2999" s="148" t="n"/>
      <c r="CF2999" s="148" t="n"/>
      <c r="CG2999" s="148" t="n"/>
      <c r="CH2999" s="148" t="n"/>
      <c r="CI2999" s="148" t="n"/>
      <c r="CJ2999" s="148" t="n"/>
      <c r="CK2999" s="148" t="n"/>
      <c r="CL2999" s="148" t="n"/>
      <c r="CM2999" s="148" t="n"/>
      <c r="CN2999" s="148" t="n"/>
      <c r="CO2999" s="148" t="n"/>
      <c r="CP2999" s="148" t="n"/>
      <c r="CQ2999" s="148" t="n"/>
      <c r="CR2999" s="148" t="n"/>
      <c r="CS2999" s="148" t="n"/>
      <c r="CT2999" s="148" t="n"/>
      <c r="CU2999" s="148" t="n"/>
      <c r="CV2999" s="148" t="n"/>
      <c r="CW2999" s="148" t="n"/>
      <c r="CX2999" s="148" t="n"/>
      <c r="CY2999" s="148" t="n"/>
      <c r="CZ2999" s="148" t="n"/>
      <c r="DA2999" s="148" t="n"/>
      <c r="DB2999" s="148" t="n"/>
      <c r="DC2999" s="148" t="n"/>
      <c r="DD2999" s="148" t="n"/>
      <c r="DE2999" s="148" t="n"/>
      <c r="DF2999" s="148" t="n"/>
      <c r="DG2999" s="148" t="n"/>
      <c r="DH2999" s="148" t="n"/>
      <c r="DI2999" s="148" t="n"/>
      <c r="DJ2999" s="148" t="n"/>
      <c r="DK2999" s="148" t="n"/>
      <c r="DL2999" s="148" t="n"/>
      <c r="DM2999" s="148" t="n"/>
      <c r="DN2999" s="148" t="n"/>
      <c r="DO2999" s="148" t="n"/>
      <c r="DP2999" s="148" t="n"/>
      <c r="DQ2999" s="148" t="n"/>
      <c r="DR2999" s="148" t="n"/>
      <c r="DS2999" s="148" t="n"/>
      <c r="DT2999" s="148" t="n"/>
      <c r="DU2999" s="149"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39" t="inlineStr">
        <is>
          <t xml:space="preserve">資 　格  等      </t>
        </is>
      </c>
      <c r="BQ3008" s="140" t="n"/>
      <c r="BR3008" s="140" t="n"/>
      <c r="BS3008" s="140" t="n"/>
      <c r="BT3008" s="140" t="n"/>
      <c r="BU3008" s="140" t="n"/>
      <c r="BV3008" s="141" t="n"/>
      <c r="BW3008" s="142" t="inlineStr">
        <is>
          <t>取  得  年  月</t>
        </is>
      </c>
      <c r="BX3008" s="140" t="n"/>
      <c r="BY3008" s="140" t="n"/>
      <c r="BZ3008" s="140" t="n"/>
      <c r="CA3008" s="140" t="n"/>
      <c r="CB3008" s="140" t="n"/>
      <c r="CC3008" s="140" t="n"/>
      <c r="CD3008" s="140" t="n"/>
      <c r="CE3008" s="140" t="n"/>
      <c r="CF3008" s="140" t="n"/>
      <c r="CG3008" s="141" t="n"/>
      <c r="CH3008" s="142" t="inlineStr">
        <is>
          <t>資       格       等       の       名       称</t>
        </is>
      </c>
      <c r="CI3008" s="140" t="n"/>
      <c r="CJ3008" s="140" t="n"/>
      <c r="CK3008" s="140" t="n"/>
      <c r="CL3008" s="140" t="n"/>
      <c r="CM3008" s="140" t="n"/>
      <c r="CN3008" s="140" t="n"/>
      <c r="CO3008" s="140" t="n"/>
      <c r="CP3008" s="140" t="n"/>
      <c r="CQ3008" s="140" t="n"/>
      <c r="CR3008" s="140" t="n"/>
      <c r="CS3008" s="140" t="n"/>
      <c r="CT3008" s="140" t="n"/>
      <c r="CU3008" s="140" t="n"/>
      <c r="CV3008" s="140" t="n"/>
      <c r="CW3008" s="140" t="n"/>
      <c r="CX3008" s="140" t="n"/>
      <c r="CY3008" s="140" t="n"/>
      <c r="CZ3008" s="140" t="n"/>
      <c r="DA3008" s="140" t="n"/>
      <c r="DB3008" s="140" t="n"/>
      <c r="DC3008" s="140" t="n"/>
      <c r="DD3008" s="140" t="n"/>
      <c r="DE3008" s="140" t="n"/>
      <c r="DF3008" s="140" t="n"/>
      <c r="DG3008" s="140" t="n"/>
      <c r="DH3008" s="140" t="n"/>
      <c r="DI3008" s="140" t="n"/>
      <c r="DJ3008" s="140" t="n"/>
      <c r="DK3008" s="140" t="n"/>
      <c r="DL3008" s="140" t="n"/>
      <c r="DM3008" s="140" t="n"/>
      <c r="DN3008" s="140" t="n"/>
      <c r="DO3008" s="140" t="n"/>
      <c r="DP3008" s="140" t="n"/>
      <c r="DQ3008" s="140" t="n"/>
      <c r="DR3008" s="140" t="n"/>
      <c r="DS3008" s="140" t="n"/>
      <c r="DT3008" s="140" t="n"/>
      <c r="DU3008" s="141"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43" t="n"/>
      <c r="BV3009" s="144" t="n"/>
      <c r="BW3009" s="143" t="n"/>
      <c r="CG3009" s="144" t="n"/>
      <c r="CH3009" s="143" t="n"/>
      <c r="DU3009" s="144"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43" t="n"/>
      <c r="BV3010" s="144" t="n"/>
      <c r="BW3010" s="143" t="n"/>
      <c r="CG3010" s="144" t="n"/>
      <c r="CH3010" s="143" t="n"/>
      <c r="DU3010" s="144"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45">
        <f>IF(計算!$B$36="","",IF(N(設定!$B$3)=0,"",YEAR(設定!$B$3)-2018))&amp;""</f>
        <v/>
      </c>
      <c r="AG3011" s="95" t="inlineStr">
        <is>
          <t>年</t>
        </is>
      </c>
      <c r="AI3011" s="145">
        <f>IF(計算!$B$36="","",IF(N(設定!$B$3)=0,"",MONTH(設定!$B$3)))&amp;""</f>
        <v/>
      </c>
      <c r="AL3011" s="95" t="inlineStr">
        <is>
          <t>月</t>
        </is>
      </c>
      <c r="AN3011" s="146">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43" t="n"/>
      <c r="BV3011" s="144" t="n"/>
      <c r="BW3011" s="147" t="n"/>
      <c r="BX3011" s="148" t="n"/>
      <c r="BY3011" s="148" t="n"/>
      <c r="BZ3011" s="148" t="n"/>
      <c r="CA3011" s="148" t="n"/>
      <c r="CB3011" s="148" t="n"/>
      <c r="CC3011" s="148" t="n"/>
      <c r="CD3011" s="148" t="n"/>
      <c r="CE3011" s="148" t="n"/>
      <c r="CF3011" s="148" t="n"/>
      <c r="CG3011" s="149" t="n"/>
      <c r="CH3011" s="147" t="n"/>
      <c r="CI3011" s="148" t="n"/>
      <c r="CJ3011" s="148" t="n"/>
      <c r="CK3011" s="148" t="n"/>
      <c r="CL3011" s="148" t="n"/>
      <c r="CM3011" s="148" t="n"/>
      <c r="CN3011" s="148" t="n"/>
      <c r="CO3011" s="148" t="n"/>
      <c r="CP3011" s="148" t="n"/>
      <c r="CQ3011" s="148" t="n"/>
      <c r="CR3011" s="148" t="n"/>
      <c r="CS3011" s="148" t="n"/>
      <c r="CT3011" s="148" t="n"/>
      <c r="CU3011" s="148" t="n"/>
      <c r="CV3011" s="148" t="n"/>
      <c r="CW3011" s="148" t="n"/>
      <c r="CX3011" s="148" t="n"/>
      <c r="CY3011" s="148" t="n"/>
      <c r="CZ3011" s="148" t="n"/>
      <c r="DA3011" s="148" t="n"/>
      <c r="DB3011" s="148" t="n"/>
      <c r="DC3011" s="148" t="n"/>
      <c r="DD3011" s="148" t="n"/>
      <c r="DE3011" s="148" t="n"/>
      <c r="DF3011" s="148" t="n"/>
      <c r="DG3011" s="148" t="n"/>
      <c r="DH3011" s="148" t="n"/>
      <c r="DI3011" s="148" t="n"/>
      <c r="DJ3011" s="148" t="n"/>
      <c r="DK3011" s="148" t="n"/>
      <c r="DL3011" s="148" t="n"/>
      <c r="DM3011" s="148" t="n"/>
      <c r="DN3011" s="148" t="n"/>
      <c r="DO3011" s="148" t="n"/>
      <c r="DP3011" s="148" t="n"/>
      <c r="DQ3011" s="148" t="n"/>
      <c r="DR3011" s="148" t="n"/>
      <c r="DS3011" s="148" t="n"/>
      <c r="DT3011" s="148" t="n"/>
      <c r="DU3011" s="149"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43" t="n"/>
      <c r="BV3012" s="144" t="n"/>
      <c r="BW3012" s="150">
        <f>計算!$BD$36</f>
        <v/>
      </c>
      <c r="CG3012" s="144" t="n"/>
      <c r="CH3012" s="151">
        <f>計算!$BE$36</f>
        <v/>
      </c>
      <c r="DU3012" s="144"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48" t="n"/>
      <c r="AA3013" s="148" t="n"/>
      <c r="AB3013" s="148" t="n"/>
      <c r="AC3013" s="148" t="n"/>
      <c r="AD3013" s="148" t="n"/>
      <c r="AE3013" s="148" t="n"/>
      <c r="AF3013" s="148" t="n"/>
      <c r="AG3013" s="148" t="n"/>
      <c r="AH3013" s="148" t="n"/>
      <c r="AI3013" s="148" t="n"/>
      <c r="AJ3013" s="148" t="n"/>
      <c r="AK3013" s="148" t="n"/>
      <c r="AL3013" s="148" t="n"/>
      <c r="AM3013" s="148" t="n"/>
      <c r="AN3013" s="148" t="n"/>
      <c r="AO3013" s="148" t="n"/>
      <c r="AP3013" s="148" t="n"/>
      <c r="AQ3013" s="148" t="n"/>
      <c r="AR3013" s="148" t="n"/>
      <c r="AS3013" s="148" t="n"/>
      <c r="AT3013" s="148" t="n"/>
      <c r="AU3013" s="12" t="n"/>
      <c r="AV3013" s="7" t="n"/>
      <c r="BI3013" s="8" t="n"/>
      <c r="BJ3013" s="7" t="n"/>
      <c r="BK3013" s="2" t="n"/>
      <c r="BL3013" s="2" t="n"/>
      <c r="BM3013" s="2" t="n"/>
      <c r="BN3013" s="2" t="n"/>
      <c r="BO3013" s="2" t="n"/>
      <c r="BP3013" s="143" t="n"/>
      <c r="BV3013" s="144" t="n"/>
      <c r="BW3013" s="143" t="n"/>
      <c r="CG3013" s="144" t="n"/>
      <c r="DU3013" s="144" t="n"/>
      <c r="DV3013" s="2" t="n"/>
      <c r="DW3013" s="2" t="n"/>
      <c r="DX3013" s="2" t="n"/>
      <c r="DY3013" s="2" t="n"/>
      <c r="DZ3013" s="2" t="n"/>
      <c r="EA3013" s="2" t="n"/>
      <c r="EB3013" s="2" t="n"/>
      <c r="EC3013" s="2" t="n"/>
    </row>
    <row r="3014" ht="6.75" customHeight="1" s="118">
      <c r="A3014" s="2" t="n"/>
      <c r="B3014" s="2" t="n"/>
      <c r="C3014" s="2" t="n"/>
      <c r="D3014" s="2" t="n"/>
      <c r="E3014" s="142" t="inlineStr">
        <is>
          <t>ふ り が な</t>
        </is>
      </c>
      <c r="F3014" s="140" t="n"/>
      <c r="G3014" s="140" t="n"/>
      <c r="H3014" s="140" t="n"/>
      <c r="I3014" s="140" t="n"/>
      <c r="J3014" s="140" t="n"/>
      <c r="K3014" s="141" t="n"/>
      <c r="L3014" s="152">
        <f>計算!$C$36</f>
        <v/>
      </c>
      <c r="M3014" s="140" t="n"/>
      <c r="N3014" s="140" t="n"/>
      <c r="O3014" s="140" t="n"/>
      <c r="P3014" s="140" t="n"/>
      <c r="Q3014" s="140" t="n"/>
      <c r="R3014" s="140" t="n"/>
      <c r="S3014" s="140" t="n"/>
      <c r="T3014" s="140" t="n"/>
      <c r="U3014" s="140" t="n"/>
      <c r="V3014" s="140" t="n"/>
      <c r="W3014" s="140" t="n"/>
      <c r="X3014" s="140" t="n"/>
      <c r="Y3014" s="140" t="n"/>
      <c r="Z3014" s="140" t="n"/>
      <c r="AA3014" s="140" t="n"/>
      <c r="AB3014" s="140" t="n"/>
      <c r="AC3014" s="140" t="n"/>
      <c r="AD3014" s="140" t="n"/>
      <c r="AE3014" s="140" t="n"/>
      <c r="AF3014" s="140" t="n"/>
      <c r="AG3014" s="140" t="n"/>
      <c r="AH3014" s="140" t="n"/>
      <c r="AI3014" s="140" t="n"/>
      <c r="AJ3014" s="140" t="n"/>
      <c r="AK3014" s="140" t="n"/>
      <c r="AL3014" s="140" t="n"/>
      <c r="AM3014" s="140" t="n"/>
      <c r="AN3014" s="140" t="n"/>
      <c r="AO3014" s="140" t="n"/>
      <c r="AP3014" s="140" t="n"/>
      <c r="AQ3014" s="140" t="n"/>
      <c r="AR3014" s="140" t="n"/>
      <c r="AS3014" s="140" t="n"/>
      <c r="AT3014" s="141"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43" t="n"/>
      <c r="BV3014" s="144" t="n"/>
      <c r="BW3014" s="143" t="n"/>
      <c r="CG3014" s="144" t="n"/>
      <c r="DU3014" s="144" t="n"/>
      <c r="DV3014" s="2" t="n"/>
      <c r="DW3014" s="2" t="n"/>
      <c r="DX3014" s="2" t="n"/>
      <c r="DY3014" s="2" t="n"/>
      <c r="DZ3014" s="2" t="n"/>
      <c r="EA3014" s="2" t="n"/>
      <c r="EB3014" s="2" t="n"/>
      <c r="EC3014" s="2" t="n"/>
    </row>
    <row r="3015" ht="6.75" customHeight="1" s="118">
      <c r="A3015" s="2" t="n"/>
      <c r="B3015" s="2" t="n"/>
      <c r="C3015" s="2" t="n"/>
      <c r="D3015" s="2" t="n"/>
      <c r="E3015" s="143" t="n"/>
      <c r="K3015" s="144" t="n"/>
      <c r="AT3015" s="144"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43" t="n"/>
      <c r="BV3015" s="144" t="n"/>
      <c r="BW3015" s="143" t="n"/>
      <c r="CG3015" s="144" t="n"/>
      <c r="DU3015" s="144" t="n"/>
      <c r="DV3015" s="2" t="n"/>
      <c r="DW3015" s="2" t="n"/>
      <c r="DX3015" s="2" t="n"/>
      <c r="DY3015" s="2" t="n"/>
      <c r="DZ3015" s="2" t="n"/>
      <c r="EA3015" s="2" t="n"/>
      <c r="EB3015" s="2" t="n"/>
      <c r="EC3015" s="2" t="n"/>
    </row>
    <row r="3016" ht="6.75" customHeight="1" s="118">
      <c r="A3016" s="2" t="n"/>
      <c r="B3016" s="2" t="n"/>
      <c r="C3016" s="2" t="n"/>
      <c r="D3016" s="2" t="n"/>
      <c r="E3016" s="143" t="n"/>
      <c r="K3016" s="144" t="n"/>
      <c r="AT3016" s="144"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43" t="n"/>
      <c r="BV3016" s="144" t="n"/>
      <c r="BW3016" s="143" t="n"/>
      <c r="CG3016" s="144" t="n"/>
      <c r="DU3016" s="144" t="n"/>
      <c r="DV3016" s="2" t="n"/>
      <c r="DW3016" s="2" t="n"/>
      <c r="DX3016" s="2" t="n"/>
      <c r="DY3016" s="2" t="n"/>
      <c r="DZ3016" s="2" t="n"/>
      <c r="EA3016" s="2" t="n"/>
      <c r="EB3016" s="2" t="n"/>
      <c r="EC3016" s="2" t="n"/>
    </row>
    <row r="3017" ht="6.75" customHeight="1" s="118">
      <c r="A3017" s="2" t="n"/>
      <c r="B3017" s="2" t="n"/>
      <c r="C3017" s="2" t="n"/>
      <c r="D3017" s="2" t="n"/>
      <c r="E3017" s="147" t="n"/>
      <c r="F3017" s="148" t="n"/>
      <c r="G3017" s="148" t="n"/>
      <c r="H3017" s="148" t="n"/>
      <c r="I3017" s="148" t="n"/>
      <c r="J3017" s="148" t="n"/>
      <c r="K3017" s="149" t="n"/>
      <c r="L3017" s="148" t="n"/>
      <c r="M3017" s="148" t="n"/>
      <c r="N3017" s="148" t="n"/>
      <c r="O3017" s="148" t="n"/>
      <c r="P3017" s="148" t="n"/>
      <c r="Q3017" s="148" t="n"/>
      <c r="R3017" s="148" t="n"/>
      <c r="S3017" s="148" t="n"/>
      <c r="T3017" s="148" t="n"/>
      <c r="U3017" s="148" t="n"/>
      <c r="V3017" s="148" t="n"/>
      <c r="W3017" s="148" t="n"/>
      <c r="X3017" s="148" t="n"/>
      <c r="Y3017" s="148" t="n"/>
      <c r="Z3017" s="148" t="n"/>
      <c r="AA3017" s="148" t="n"/>
      <c r="AB3017" s="148" t="n"/>
      <c r="AC3017" s="148" t="n"/>
      <c r="AD3017" s="148" t="n"/>
      <c r="AE3017" s="148" t="n"/>
      <c r="AF3017" s="148" t="n"/>
      <c r="AG3017" s="148" t="n"/>
      <c r="AH3017" s="148" t="n"/>
      <c r="AI3017" s="148" t="n"/>
      <c r="AJ3017" s="148" t="n"/>
      <c r="AK3017" s="148" t="n"/>
      <c r="AL3017" s="148" t="n"/>
      <c r="AM3017" s="148" t="n"/>
      <c r="AN3017" s="148" t="n"/>
      <c r="AO3017" s="148" t="n"/>
      <c r="AP3017" s="148" t="n"/>
      <c r="AQ3017" s="148" t="n"/>
      <c r="AR3017" s="148" t="n"/>
      <c r="AS3017" s="148" t="n"/>
      <c r="AT3017" s="149"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43" t="n"/>
      <c r="BV3017" s="144" t="n"/>
      <c r="BW3017" s="143" t="n"/>
      <c r="CG3017" s="144" t="n"/>
      <c r="DU3017" s="144" t="n"/>
      <c r="DV3017" s="2" t="n"/>
      <c r="DW3017" s="2" t="n"/>
      <c r="DX3017" s="2" t="n"/>
      <c r="DY3017" s="2" t="n"/>
      <c r="DZ3017" s="2" t="n"/>
      <c r="EA3017" s="2" t="n"/>
      <c r="EB3017" s="2" t="n"/>
      <c r="EC3017" s="2" t="n"/>
    </row>
    <row r="3018" ht="6.75" customHeight="1" s="118">
      <c r="A3018" s="2" t="n"/>
      <c r="B3018" s="2" t="n"/>
      <c r="C3018" s="2" t="n"/>
      <c r="D3018" s="2" t="n"/>
      <c r="E3018" s="153" t="inlineStr">
        <is>
          <t>名　前</t>
        </is>
      </c>
      <c r="F3018" s="140" t="n"/>
      <c r="G3018" s="140" t="n"/>
      <c r="H3018" s="140" t="n"/>
      <c r="I3018" s="140" t="n"/>
      <c r="J3018" s="140" t="n"/>
      <c r="K3018" s="141" t="n"/>
      <c r="L3018" s="154">
        <f>計算!$B$36</f>
        <v/>
      </c>
      <c r="M3018" s="140" t="n"/>
      <c r="N3018" s="140" t="n"/>
      <c r="O3018" s="140" t="n"/>
      <c r="P3018" s="140" t="n"/>
      <c r="Q3018" s="140" t="n"/>
      <c r="R3018" s="140" t="n"/>
      <c r="S3018" s="140" t="n"/>
      <c r="T3018" s="140" t="n"/>
      <c r="U3018" s="140" t="n"/>
      <c r="V3018" s="140" t="n"/>
      <c r="W3018" s="140" t="n"/>
      <c r="X3018" s="140" t="n"/>
      <c r="Y3018" s="140" t="n"/>
      <c r="Z3018" s="140" t="n"/>
      <c r="AA3018" s="140" t="n"/>
      <c r="AB3018" s="140" t="n"/>
      <c r="AC3018" s="140" t="n"/>
      <c r="AD3018" s="140" t="n"/>
      <c r="AE3018" s="140" t="n"/>
      <c r="AF3018" s="140" t="n"/>
      <c r="AG3018" s="140" t="n"/>
      <c r="AH3018" s="140" t="n"/>
      <c r="AI3018" s="140" t="n"/>
      <c r="AJ3018" s="140" t="n"/>
      <c r="AK3018" s="140" t="n"/>
      <c r="AL3018" s="140" t="n"/>
      <c r="AM3018" s="140" t="n"/>
      <c r="AN3018" s="140" t="n"/>
      <c r="AO3018" s="140" t="n"/>
      <c r="AP3018" s="140" t="n"/>
      <c r="AQ3018" s="140" t="n"/>
      <c r="AR3018" s="140" t="n"/>
      <c r="AS3018" s="140" t="n"/>
      <c r="AT3018" s="141"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43" t="n"/>
      <c r="BV3018" s="144" t="n"/>
      <c r="BW3018" s="143" t="n"/>
      <c r="CG3018" s="144" t="n"/>
      <c r="DU3018" s="144" t="n"/>
      <c r="DV3018" s="2" t="n"/>
      <c r="DW3018" s="2" t="n"/>
      <c r="DX3018" s="2" t="n"/>
      <c r="DY3018" s="2" t="n"/>
      <c r="DZ3018" s="2" t="n"/>
      <c r="EA3018" s="2" t="n"/>
      <c r="EB3018" s="2" t="n"/>
      <c r="EC3018" s="2" t="n"/>
    </row>
    <row r="3019" ht="6.75" customHeight="1" s="118">
      <c r="A3019" s="2" t="n"/>
      <c r="B3019" s="2" t="n"/>
      <c r="C3019" s="2" t="n"/>
      <c r="D3019" s="2" t="n"/>
      <c r="E3019" s="143" t="n"/>
      <c r="K3019" s="144" t="n"/>
      <c r="L3019" s="143" t="n"/>
      <c r="AT3019" s="144" t="n"/>
      <c r="AU3019" s="8" t="n"/>
      <c r="AV3019" s="7" t="n"/>
      <c r="AW3019" s="2" t="n"/>
      <c r="AX3019" s="52" t="inlineStr">
        <is>
          <t>（30×40mm）</t>
        </is>
      </c>
      <c r="BH3019" s="2" t="n"/>
      <c r="BI3019" s="8" t="n"/>
      <c r="BJ3019" s="7" t="n"/>
      <c r="BK3019" s="2" t="n"/>
      <c r="BL3019" s="2" t="n"/>
      <c r="BM3019" s="2" t="n"/>
      <c r="BN3019" s="2" t="n"/>
      <c r="BO3019" s="2" t="n"/>
      <c r="BP3019" s="143" t="n"/>
      <c r="BV3019" s="144" t="n"/>
      <c r="BW3019" s="143" t="n"/>
      <c r="CG3019" s="144" t="n"/>
      <c r="DU3019" s="144" t="n"/>
      <c r="DV3019" s="2" t="n"/>
      <c r="DW3019" s="2" t="n"/>
      <c r="DX3019" s="2" t="n"/>
      <c r="DY3019" s="2" t="n"/>
      <c r="DZ3019" s="2" t="n"/>
      <c r="EA3019" s="2" t="n"/>
      <c r="EB3019" s="2" t="n"/>
      <c r="EC3019" s="2" t="n"/>
    </row>
    <row r="3020" ht="6.75" customHeight="1" s="118">
      <c r="A3020" s="2" t="n"/>
      <c r="B3020" s="2" t="n"/>
      <c r="C3020" s="2" t="n"/>
      <c r="D3020" s="2" t="n"/>
      <c r="E3020" s="143" t="n"/>
      <c r="K3020" s="144" t="n"/>
      <c r="L3020" s="143" t="n"/>
      <c r="AT3020" s="144" t="n"/>
      <c r="AU3020" s="8" t="n"/>
      <c r="AV3020" s="7" t="n"/>
      <c r="AW3020" s="2" t="n"/>
      <c r="BH3020" s="2" t="n"/>
      <c r="BI3020" s="8" t="n"/>
      <c r="BJ3020" s="7" t="n"/>
      <c r="BK3020" s="2" t="n"/>
      <c r="BL3020" s="2" t="n"/>
      <c r="BM3020" s="2" t="n"/>
      <c r="BN3020" s="2" t="n"/>
      <c r="BO3020" s="2" t="n"/>
      <c r="BP3020" s="143" t="n"/>
      <c r="BV3020" s="144" t="n"/>
      <c r="BW3020" s="143" t="n"/>
      <c r="CG3020" s="144" t="n"/>
      <c r="DU3020" s="144" t="n"/>
      <c r="DV3020" s="2" t="n"/>
      <c r="DW3020" s="2" t="n"/>
      <c r="DX3020" s="2" t="n"/>
      <c r="DY3020" s="2" t="n"/>
      <c r="DZ3020" s="2" t="n"/>
      <c r="EA3020" s="2" t="n"/>
      <c r="EB3020" s="2" t="n"/>
      <c r="EC3020" s="2" t="n"/>
    </row>
    <row r="3021" ht="6.75" customHeight="1" s="118">
      <c r="A3021" s="2" t="n"/>
      <c r="B3021" s="2" t="n"/>
      <c r="C3021" s="2" t="n"/>
      <c r="D3021" s="2" t="n"/>
      <c r="E3021" s="143" t="n"/>
      <c r="K3021" s="144" t="n"/>
      <c r="L3021" s="143" t="n"/>
      <c r="AT3021" s="144"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43" t="n"/>
      <c r="BV3021" s="144" t="n"/>
      <c r="BW3021" s="143" t="n"/>
      <c r="CG3021" s="144" t="n"/>
      <c r="DU3021" s="144" t="n"/>
      <c r="DV3021" s="2" t="n"/>
      <c r="DW3021" s="2" t="n"/>
      <c r="DX3021" s="2" t="n"/>
      <c r="DY3021" s="2" t="n"/>
      <c r="DZ3021" s="2" t="n"/>
      <c r="EA3021" s="2" t="n"/>
      <c r="EB3021" s="2" t="n"/>
      <c r="EC3021" s="2" t="n"/>
    </row>
    <row r="3022" ht="6.75" customHeight="1" s="118">
      <c r="A3022" s="2" t="n"/>
      <c r="B3022" s="2" t="n"/>
      <c r="C3022" s="2" t="n"/>
      <c r="D3022" s="2" t="n"/>
      <c r="E3022" s="143" t="n"/>
      <c r="K3022" s="144" t="n"/>
      <c r="L3022" s="143" t="n"/>
      <c r="AT3022" s="144"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43" t="n"/>
      <c r="BV3022" s="144" t="n"/>
      <c r="BW3022" s="143" t="n"/>
      <c r="CG3022" s="144" t="n"/>
      <c r="DU3022" s="144" t="n"/>
      <c r="DV3022" s="2" t="n"/>
      <c r="DW3022" s="2" t="n"/>
      <c r="DX3022" s="2" t="n"/>
      <c r="DY3022" s="2" t="n"/>
      <c r="DZ3022" s="2" t="n"/>
      <c r="EA3022" s="2" t="n"/>
      <c r="EB3022" s="2" t="n"/>
      <c r="EC3022" s="2" t="n"/>
    </row>
    <row r="3023" ht="4.5" customHeight="1" s="118">
      <c r="A3023" s="2" t="n"/>
      <c r="B3023" s="2" t="n"/>
      <c r="C3023" s="2" t="n"/>
      <c r="D3023" s="2" t="n"/>
      <c r="E3023" s="147" t="n"/>
      <c r="F3023" s="148" t="n"/>
      <c r="G3023" s="148" t="n"/>
      <c r="H3023" s="148" t="n"/>
      <c r="I3023" s="148" t="n"/>
      <c r="J3023" s="148" t="n"/>
      <c r="K3023" s="149" t="n"/>
      <c r="L3023" s="147" t="n"/>
      <c r="M3023" s="148" t="n"/>
      <c r="N3023" s="148" t="n"/>
      <c r="O3023" s="148" t="n"/>
      <c r="P3023" s="148" t="n"/>
      <c r="Q3023" s="148" t="n"/>
      <c r="R3023" s="148" t="n"/>
      <c r="S3023" s="148" t="n"/>
      <c r="T3023" s="148" t="n"/>
      <c r="U3023" s="148" t="n"/>
      <c r="V3023" s="148" t="n"/>
      <c r="W3023" s="148" t="n"/>
      <c r="X3023" s="148" t="n"/>
      <c r="Y3023" s="148" t="n"/>
      <c r="Z3023" s="148" t="n"/>
      <c r="AA3023" s="148" t="n"/>
      <c r="AB3023" s="148" t="n"/>
      <c r="AC3023" s="148" t="n"/>
      <c r="AD3023" s="148" t="n"/>
      <c r="AE3023" s="148" t="n"/>
      <c r="AF3023" s="148" t="n"/>
      <c r="AG3023" s="148" t="n"/>
      <c r="AH3023" s="148" t="n"/>
      <c r="AI3023" s="148" t="n"/>
      <c r="AJ3023" s="148" t="n"/>
      <c r="AK3023" s="148" t="n"/>
      <c r="AL3023" s="148" t="n"/>
      <c r="AM3023" s="148" t="n"/>
      <c r="AN3023" s="148" t="n"/>
      <c r="AO3023" s="148" t="n"/>
      <c r="AP3023" s="148" t="n"/>
      <c r="AQ3023" s="148" t="n"/>
      <c r="AR3023" s="148" t="n"/>
      <c r="AS3023" s="148" t="n"/>
      <c r="AT3023" s="149"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43" t="n"/>
      <c r="BV3023" s="144" t="n"/>
      <c r="BW3023" s="143" t="n"/>
      <c r="CG3023" s="144" t="n"/>
      <c r="DU3023" s="144" t="n"/>
      <c r="DV3023" s="2" t="n"/>
      <c r="DW3023" s="2" t="n"/>
      <c r="DX3023" s="2" t="n"/>
      <c r="DY3023" s="2" t="n"/>
      <c r="DZ3023" s="2" t="n"/>
      <c r="EA3023" s="2" t="n"/>
      <c r="EB3023" s="2" t="n"/>
      <c r="EC3023" s="2" t="n"/>
    </row>
    <row r="3024" ht="6.75" customHeight="1" s="118">
      <c r="A3024" s="2" t="n"/>
      <c r="B3024" s="2" t="n"/>
      <c r="C3024" s="2" t="n"/>
      <c r="D3024" s="2" t="n"/>
      <c r="E3024" s="153" t="inlineStr">
        <is>
          <t>生年月日</t>
        </is>
      </c>
      <c r="F3024" s="140" t="n"/>
      <c r="G3024" s="140" t="n"/>
      <c r="H3024" s="140" t="n"/>
      <c r="I3024" s="140" t="n"/>
      <c r="J3024" s="140" t="n"/>
      <c r="K3024" s="141" t="n"/>
      <c r="L3024" s="155" t="inlineStr">
        <is>
          <t>昭和 ・ 平成</t>
        </is>
      </c>
      <c r="M3024" s="140" t="n"/>
      <c r="N3024" s="140" t="n"/>
      <c r="O3024" s="140" t="n"/>
      <c r="P3024" s="140" t="n"/>
      <c r="Q3024" s="140" t="n"/>
      <c r="R3024" s="140" t="n"/>
      <c r="S3024" s="140" t="n"/>
      <c r="T3024" s="140" t="n"/>
      <c r="U3024" s="140" t="n"/>
      <c r="V3024" s="156">
        <f>計算!$D$36</f>
        <v/>
      </c>
      <c r="W3024" s="140" t="n"/>
      <c r="X3024" s="157" t="inlineStr">
        <is>
          <t>年</t>
        </is>
      </c>
      <c r="Y3024" s="140" t="n"/>
      <c r="Z3024" s="158">
        <f>計算!$E$36</f>
        <v/>
      </c>
      <c r="AA3024" s="140" t="n"/>
      <c r="AB3024" s="140" t="n"/>
      <c r="AC3024" s="157" t="inlineStr">
        <is>
          <t>月</t>
        </is>
      </c>
      <c r="AD3024" s="140" t="n"/>
      <c r="AE3024" s="158">
        <f>計算!$F$36</f>
        <v/>
      </c>
      <c r="AF3024" s="140" t="n"/>
      <c r="AG3024" s="140" t="n"/>
      <c r="AH3024" s="157" t="inlineStr">
        <is>
          <t>日　生 （満</t>
        </is>
      </c>
      <c r="AI3024" s="140" t="n"/>
      <c r="AJ3024" s="140" t="n"/>
      <c r="AK3024" s="140" t="n"/>
      <c r="AL3024" s="140" t="n"/>
      <c r="AM3024" s="140" t="n"/>
      <c r="AN3024" s="140" t="n"/>
      <c r="AO3024" s="140" t="n"/>
      <c r="AP3024" s="159">
        <f>計算!$G$36</f>
        <v/>
      </c>
      <c r="AQ3024" s="140" t="n"/>
      <c r="AR3024" s="160" t="inlineStr">
        <is>
          <t>歳）</t>
        </is>
      </c>
      <c r="AS3024" s="140" t="n"/>
      <c r="AT3024" s="141"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43" t="n"/>
      <c r="BV3024" s="144" t="n"/>
      <c r="BW3024" s="143" t="n"/>
      <c r="CG3024" s="144" t="n"/>
      <c r="DU3024" s="144" t="n"/>
      <c r="DV3024" s="2" t="n"/>
      <c r="DW3024" s="2" t="n"/>
      <c r="DX3024" s="2" t="n"/>
      <c r="DY3024" s="2" t="n"/>
      <c r="DZ3024" s="2" t="n"/>
      <c r="EA3024" s="2" t="n"/>
      <c r="EB3024" s="2" t="n"/>
      <c r="EC3024" s="2" t="n"/>
    </row>
    <row r="3025" ht="6.75" customHeight="1" s="118">
      <c r="A3025" s="2" t="n"/>
      <c r="B3025" s="2" t="n"/>
      <c r="C3025" s="2" t="n"/>
      <c r="D3025" s="2" t="n"/>
      <c r="E3025" s="143" t="n"/>
      <c r="K3025" s="144" t="n"/>
      <c r="L3025" s="143" t="n"/>
      <c r="AT3025" s="144"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43" t="n"/>
      <c r="BV3025" s="144" t="n"/>
      <c r="BW3025" s="143" t="n"/>
      <c r="CG3025" s="144" t="n"/>
      <c r="DU3025" s="144" t="n"/>
      <c r="DV3025" s="2" t="n"/>
      <c r="DW3025" s="2" t="n"/>
      <c r="DX3025" s="2" t="n"/>
      <c r="DY3025" s="2" t="n"/>
      <c r="DZ3025" s="2" t="n"/>
      <c r="EA3025" s="2" t="n"/>
      <c r="EB3025" s="2" t="n"/>
      <c r="EC3025" s="2" t="n"/>
    </row>
    <row r="3026" ht="6.75" customHeight="1" s="118">
      <c r="A3026" s="2" t="n"/>
      <c r="B3026" s="2" t="n"/>
      <c r="C3026" s="2" t="n"/>
      <c r="D3026" s="2" t="n"/>
      <c r="E3026" s="143" t="n"/>
      <c r="K3026" s="144" t="n"/>
      <c r="L3026" s="143" t="n"/>
      <c r="AT3026" s="144"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43" t="n"/>
      <c r="BV3026" s="144" t="n"/>
      <c r="BW3026" s="143" t="n"/>
      <c r="CG3026" s="144" t="n"/>
      <c r="DU3026" s="144" t="n"/>
      <c r="DV3026" s="2" t="n"/>
      <c r="DW3026" s="2" t="n"/>
      <c r="DX3026" s="2" t="n"/>
      <c r="DY3026" s="2" t="n"/>
      <c r="DZ3026" s="2" t="n"/>
      <c r="EA3026" s="2" t="n"/>
      <c r="EB3026" s="2" t="n"/>
      <c r="EC3026" s="2" t="n"/>
    </row>
    <row r="3027" ht="3.75" customHeight="1" s="118">
      <c r="A3027" s="2" t="n"/>
      <c r="B3027" s="2" t="n"/>
      <c r="C3027" s="2" t="n"/>
      <c r="D3027" s="2" t="n"/>
      <c r="E3027" s="147" t="n"/>
      <c r="F3027" s="148" t="n"/>
      <c r="G3027" s="148" t="n"/>
      <c r="H3027" s="148" t="n"/>
      <c r="I3027" s="148" t="n"/>
      <c r="J3027" s="148" t="n"/>
      <c r="K3027" s="149" t="n"/>
      <c r="L3027" s="147" t="n"/>
      <c r="M3027" s="148" t="n"/>
      <c r="N3027" s="148" t="n"/>
      <c r="O3027" s="148" t="n"/>
      <c r="P3027" s="148" t="n"/>
      <c r="Q3027" s="148" t="n"/>
      <c r="R3027" s="148" t="n"/>
      <c r="S3027" s="148" t="n"/>
      <c r="T3027" s="148" t="n"/>
      <c r="U3027" s="148" t="n"/>
      <c r="X3027" s="148" t="n"/>
      <c r="Y3027" s="148" t="n"/>
      <c r="AC3027" s="148" t="n"/>
      <c r="AD3027" s="148" t="n"/>
      <c r="AH3027" s="148" t="n"/>
      <c r="AI3027" s="148" t="n"/>
      <c r="AJ3027" s="148" t="n"/>
      <c r="AK3027" s="148" t="n"/>
      <c r="AL3027" s="148" t="n"/>
      <c r="AM3027" s="148" t="n"/>
      <c r="AN3027" s="148" t="n"/>
      <c r="AO3027" s="148" t="n"/>
      <c r="AP3027" s="148" t="n"/>
      <c r="AQ3027" s="148" t="n"/>
      <c r="AR3027" s="148" t="n"/>
      <c r="AS3027" s="148" t="n"/>
      <c r="AT3027" s="149"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43" t="n"/>
      <c r="BV3027" s="144" t="n"/>
      <c r="BW3027" s="143" t="n"/>
      <c r="CG3027" s="144" t="n"/>
      <c r="DU3027" s="144" t="n"/>
      <c r="DV3027" s="2" t="n"/>
      <c r="DW3027" s="2" t="n"/>
      <c r="DX3027" s="2" t="n"/>
      <c r="DY3027" s="2" t="n"/>
      <c r="DZ3027" s="2" t="n"/>
      <c r="EA3027" s="2" t="n"/>
      <c r="EB3027" s="2" t="n"/>
      <c r="EC3027" s="2" t="n"/>
    </row>
    <row r="3028" ht="6.75" customHeight="1" s="118">
      <c r="A3028" s="2" t="n"/>
      <c r="B3028" s="2" t="n"/>
      <c r="C3028" s="2" t="n"/>
      <c r="D3028" s="2" t="n"/>
      <c r="E3028" s="161" t="inlineStr">
        <is>
          <t>ふ り が な</t>
        </is>
      </c>
      <c r="F3028" s="140" t="n"/>
      <c r="G3028" s="140" t="n"/>
      <c r="H3028" s="140" t="n"/>
      <c r="I3028" s="140" t="n"/>
      <c r="J3028" s="140" t="n"/>
      <c r="K3028" s="141" t="n"/>
      <c r="L3028" s="162">
        <f>計算!$J$36</f>
        <v/>
      </c>
      <c r="M3028" s="140" t="n"/>
      <c r="N3028" s="140" t="n"/>
      <c r="O3028" s="140" t="n"/>
      <c r="P3028" s="140" t="n"/>
      <c r="Q3028" s="140" t="n"/>
      <c r="R3028" s="140" t="n"/>
      <c r="S3028" s="140" t="n"/>
      <c r="T3028" s="140" t="n"/>
      <c r="U3028" s="140" t="n"/>
      <c r="V3028" s="140" t="n"/>
      <c r="W3028" s="140" t="n"/>
      <c r="X3028" s="140" t="n"/>
      <c r="Y3028" s="140" t="n"/>
      <c r="Z3028" s="140" t="n"/>
      <c r="AA3028" s="140" t="n"/>
      <c r="AB3028" s="140" t="n"/>
      <c r="AC3028" s="140" t="n"/>
      <c r="AD3028" s="140" t="n"/>
      <c r="AE3028" s="140" t="n"/>
      <c r="AF3028" s="140" t="n"/>
      <c r="AG3028" s="140" t="n"/>
      <c r="AH3028" s="140" t="n"/>
      <c r="AI3028" s="140" t="n"/>
      <c r="AJ3028" s="140" t="n"/>
      <c r="AK3028" s="140" t="n"/>
      <c r="AL3028" s="140" t="n"/>
      <c r="AM3028" s="140" t="n"/>
      <c r="AN3028" s="140" t="n"/>
      <c r="AO3028" s="140" t="n"/>
      <c r="AP3028" s="140" t="n"/>
      <c r="AQ3028" s="140" t="n"/>
      <c r="AR3028" s="140" t="n"/>
      <c r="AS3028" s="140" t="n"/>
      <c r="AT3028" s="140" t="n"/>
      <c r="AU3028" s="140" t="n"/>
      <c r="AV3028" s="140" t="n"/>
      <c r="AW3028" s="140" t="n"/>
      <c r="AX3028" s="140" t="n"/>
      <c r="AY3028" s="140" t="n"/>
      <c r="AZ3028" s="140" t="n"/>
      <c r="BA3028" s="140" t="n"/>
      <c r="BB3028" s="140" t="n"/>
      <c r="BC3028" s="140" t="n"/>
      <c r="BD3028" s="140" t="n"/>
      <c r="BE3028" s="140" t="n"/>
      <c r="BF3028" s="140" t="n"/>
      <c r="BG3028" s="140" t="n"/>
      <c r="BH3028" s="140" t="n"/>
      <c r="BI3028" s="141" t="n"/>
      <c r="BJ3028" s="2" t="n"/>
      <c r="BK3028" s="2" t="n"/>
      <c r="BL3028" s="2" t="n"/>
      <c r="BM3028" s="2" t="n"/>
      <c r="BN3028" s="2" t="n"/>
      <c r="BO3028" s="2" t="n"/>
      <c r="BP3028" s="143" t="n"/>
      <c r="BV3028" s="144" t="n"/>
      <c r="BW3028" s="143" t="n"/>
      <c r="CG3028" s="144" t="n"/>
      <c r="DU3028" s="144" t="n"/>
      <c r="DV3028" s="2" t="n"/>
      <c r="DW3028" s="2" t="n"/>
      <c r="DX3028" s="2" t="n"/>
      <c r="DY3028" s="2" t="n"/>
      <c r="DZ3028" s="2" t="n"/>
      <c r="EA3028" s="2" t="n"/>
      <c r="EB3028" s="2" t="n"/>
      <c r="EC3028" s="2" t="n"/>
    </row>
    <row r="3029" ht="6.75" customHeight="1" s="118">
      <c r="A3029" s="2" t="n"/>
      <c r="B3029" s="2" t="n"/>
      <c r="C3029" s="2" t="n"/>
      <c r="D3029" s="2" t="n"/>
      <c r="E3029" s="143" t="n"/>
      <c r="K3029" s="144" t="n"/>
      <c r="BI3029" s="144" t="n"/>
      <c r="BJ3029" s="2" t="n"/>
      <c r="BK3029" s="2" t="n"/>
      <c r="BL3029" s="2" t="n"/>
      <c r="BM3029" s="2" t="n"/>
      <c r="BN3029" s="2" t="n"/>
      <c r="BO3029" s="2" t="n"/>
      <c r="BP3029" s="143" t="n"/>
      <c r="BV3029" s="144" t="n"/>
      <c r="BW3029" s="143" t="n"/>
      <c r="CG3029" s="144" t="n"/>
      <c r="DU3029" s="144" t="n"/>
      <c r="DV3029" s="2" t="n"/>
      <c r="DW3029" s="2" t="n"/>
      <c r="DX3029" s="2" t="n"/>
      <c r="DY3029" s="2" t="n"/>
      <c r="DZ3029" s="2" t="n"/>
      <c r="EA3029" s="2" t="n"/>
      <c r="EB3029" s="2" t="n"/>
      <c r="EC3029" s="2" t="n"/>
    </row>
    <row r="3030" ht="6.75" customHeight="1" s="118">
      <c r="A3030" s="2" t="n"/>
      <c r="B3030" s="2" t="n"/>
      <c r="C3030" s="2" t="n"/>
      <c r="D3030" s="2" t="n"/>
      <c r="E3030" s="163" t="n"/>
      <c r="F3030" s="164" t="n"/>
      <c r="G3030" s="164" t="n"/>
      <c r="H3030" s="164" t="n"/>
      <c r="I3030" s="164" t="n"/>
      <c r="J3030" s="164" t="n"/>
      <c r="K3030" s="165" t="n"/>
      <c r="L3030" s="164" t="n"/>
      <c r="M3030" s="164" t="n"/>
      <c r="N3030" s="164" t="n"/>
      <c r="O3030" s="164" t="n"/>
      <c r="P3030" s="164" t="n"/>
      <c r="Q3030" s="164" t="n"/>
      <c r="R3030" s="164" t="n"/>
      <c r="S3030" s="164" t="n"/>
      <c r="T3030" s="164" t="n"/>
      <c r="U3030" s="164" t="n"/>
      <c r="V3030" s="164" t="n"/>
      <c r="W3030" s="164" t="n"/>
      <c r="X3030" s="164" t="n"/>
      <c r="Y3030" s="164" t="n"/>
      <c r="Z3030" s="164" t="n"/>
      <c r="AA3030" s="164" t="n"/>
      <c r="AB3030" s="164" t="n"/>
      <c r="AC3030" s="164" t="n"/>
      <c r="AD3030" s="164" t="n"/>
      <c r="AE3030" s="164" t="n"/>
      <c r="AF3030" s="164" t="n"/>
      <c r="AG3030" s="164" t="n"/>
      <c r="AH3030" s="164" t="n"/>
      <c r="AI3030" s="164" t="n"/>
      <c r="AJ3030" s="164" t="n"/>
      <c r="AK3030" s="164" t="n"/>
      <c r="AL3030" s="164" t="n"/>
      <c r="AM3030" s="164" t="n"/>
      <c r="AN3030" s="164" t="n"/>
      <c r="AO3030" s="164" t="n"/>
      <c r="AP3030" s="164" t="n"/>
      <c r="AQ3030" s="164" t="n"/>
      <c r="AR3030" s="164" t="n"/>
      <c r="AS3030" s="164" t="n"/>
      <c r="AT3030" s="164" t="n"/>
      <c r="AU3030" s="164" t="n"/>
      <c r="AV3030" s="164" t="n"/>
      <c r="AW3030" s="164" t="n"/>
      <c r="AX3030" s="164" t="n"/>
      <c r="AY3030" s="164" t="n"/>
      <c r="AZ3030" s="164" t="n"/>
      <c r="BA3030" s="164" t="n"/>
      <c r="BB3030" s="164" t="n"/>
      <c r="BC3030" s="164" t="n"/>
      <c r="BD3030" s="164" t="n"/>
      <c r="BE3030" s="164" t="n"/>
      <c r="BF3030" s="164" t="n"/>
      <c r="BG3030" s="164" t="n"/>
      <c r="BH3030" s="164" t="n"/>
      <c r="BI3030" s="165" t="n"/>
      <c r="BJ3030" s="2" t="n"/>
      <c r="BK3030" s="2" t="n"/>
      <c r="BL3030" s="2" t="n"/>
      <c r="BM3030" s="2" t="n"/>
      <c r="BN3030" s="2" t="n"/>
      <c r="BO3030" s="2" t="n"/>
      <c r="BP3030" s="143" t="n"/>
      <c r="BV3030" s="144" t="n"/>
      <c r="BW3030" s="143" t="n"/>
      <c r="CG3030" s="144" t="n"/>
      <c r="DU3030" s="144" t="n"/>
      <c r="DV3030" s="2" t="n"/>
      <c r="DW3030" s="2" t="n"/>
      <c r="DX3030" s="2" t="n"/>
      <c r="DY3030" s="2" t="n"/>
      <c r="DZ3030" s="2" t="n"/>
      <c r="EA3030" s="2" t="n"/>
      <c r="EB3030" s="2" t="n"/>
      <c r="EC3030" s="2" t="n"/>
    </row>
    <row r="3031" ht="6.75" customHeight="1" s="118">
      <c r="A3031" s="2" t="n"/>
      <c r="B3031" s="2" t="n"/>
      <c r="C3031" s="2" t="n"/>
      <c r="D3031" s="2" t="n"/>
      <c r="E3031" s="166" t="inlineStr">
        <is>
          <t>現住所</t>
        </is>
      </c>
      <c r="F3031" s="167" t="n"/>
      <c r="G3031" s="167" t="n"/>
      <c r="H3031" s="167" t="n"/>
      <c r="I3031" s="167" t="n"/>
      <c r="J3031" s="167" t="n"/>
      <c r="K3031" s="168" t="n"/>
      <c r="L3031" s="107" t="inlineStr">
        <is>
          <t>〒</t>
        </is>
      </c>
      <c r="M3031" s="167" t="n"/>
      <c r="N3031" s="167" t="n"/>
      <c r="O3031" s="167" t="n"/>
      <c r="P3031" s="169">
        <f>計算!$H$36</f>
        <v/>
      </c>
      <c r="Q3031" s="167" t="n"/>
      <c r="R3031" s="167" t="n"/>
      <c r="S3031" s="167" t="n"/>
      <c r="T3031" s="167" t="n"/>
      <c r="U3031" s="167" t="n"/>
      <c r="V3031" s="167" t="n"/>
      <c r="W3031" s="167" t="n"/>
      <c r="X3031" s="167" t="n"/>
      <c r="Y3031" s="167" t="n"/>
      <c r="Z3031" s="167" t="n"/>
      <c r="AA3031" s="167" t="n"/>
      <c r="AB3031" s="167" t="n"/>
      <c r="AC3031" s="167" t="n"/>
      <c r="AD3031" s="167" t="n"/>
      <c r="AE3031" s="167" t="n"/>
      <c r="AF3031" s="167" t="n"/>
      <c r="AG3031" s="167" t="n"/>
      <c r="AH3031" s="167" t="n"/>
      <c r="AI3031" s="167" t="n"/>
      <c r="AJ3031" s="167"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43" t="n"/>
      <c r="BV3031" s="144" t="n"/>
      <c r="BW3031" s="143" t="n"/>
      <c r="CG3031" s="144" t="n"/>
      <c r="DU3031" s="144" t="n"/>
      <c r="DV3031" s="2" t="n"/>
      <c r="DW3031" s="2" t="n"/>
      <c r="DX3031" s="2" t="n"/>
      <c r="DY3031" s="2" t="n"/>
      <c r="DZ3031" s="2" t="n"/>
      <c r="EA3031" s="2" t="n"/>
      <c r="EB3031" s="2" t="n"/>
      <c r="EC3031" s="2" t="n"/>
    </row>
    <row r="3032" ht="4.5" customHeight="1" s="118">
      <c r="A3032" s="2" t="n"/>
      <c r="B3032" s="2" t="n"/>
      <c r="C3032" s="2" t="n"/>
      <c r="D3032" s="2" t="n"/>
      <c r="E3032" s="143" t="n"/>
      <c r="K3032" s="144" t="n"/>
      <c r="L3032" s="143"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47" t="n"/>
      <c r="BQ3032" s="148" t="n"/>
      <c r="BR3032" s="148" t="n"/>
      <c r="BS3032" s="148" t="n"/>
      <c r="BT3032" s="148" t="n"/>
      <c r="BU3032" s="148" t="n"/>
      <c r="BV3032" s="149" t="n"/>
      <c r="BW3032" s="147" t="n"/>
      <c r="BX3032" s="148" t="n"/>
      <c r="BY3032" s="148" t="n"/>
      <c r="BZ3032" s="148" t="n"/>
      <c r="CA3032" s="148" t="n"/>
      <c r="CB3032" s="148" t="n"/>
      <c r="CC3032" s="148" t="n"/>
      <c r="CD3032" s="148" t="n"/>
      <c r="CE3032" s="148" t="n"/>
      <c r="CF3032" s="148" t="n"/>
      <c r="CG3032" s="149" t="n"/>
      <c r="DU3032" s="144" t="n"/>
      <c r="DV3032" s="2" t="n"/>
      <c r="DW3032" s="2" t="n"/>
      <c r="DX3032" s="2" t="n"/>
      <c r="DY3032" s="2" t="n"/>
      <c r="DZ3032" s="2" t="n"/>
      <c r="EA3032" s="2" t="n"/>
      <c r="EB3032" s="2" t="n"/>
      <c r="EC3032" s="2" t="n"/>
    </row>
    <row r="3033" ht="6.75" customHeight="1" s="118">
      <c r="A3033" s="2" t="n"/>
      <c r="B3033" s="2" t="n"/>
      <c r="C3033" s="2" t="n"/>
      <c r="D3033" s="2" t="n"/>
      <c r="E3033" s="143" t="n"/>
      <c r="K3033" s="144" t="n"/>
      <c r="L3033" s="143"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0" t="inlineStr">
        <is>
          <t>校内外の諸活動</t>
        </is>
      </c>
      <c r="BQ3033" s="140" t="n"/>
      <c r="BR3033" s="140" t="n"/>
      <c r="BS3033" s="140" t="n"/>
      <c r="BT3033" s="140" t="n"/>
      <c r="BU3033" s="140" t="n"/>
      <c r="BV3033" s="141" t="n"/>
      <c r="BW3033" s="171">
        <f>計算!$AQ$36</f>
        <v/>
      </c>
      <c r="BX3033" s="140" t="n"/>
      <c r="BY3033" s="140" t="n"/>
      <c r="BZ3033" s="140" t="n"/>
      <c r="CA3033" s="140" t="n"/>
      <c r="CB3033" s="140" t="n"/>
      <c r="CC3033" s="140" t="n"/>
      <c r="CD3033" s="140" t="n"/>
      <c r="CE3033" s="140" t="n"/>
      <c r="CF3033" s="140" t="n"/>
      <c r="CG3033" s="140" t="n"/>
      <c r="CH3033" s="140" t="n"/>
      <c r="CI3033" s="140" t="n"/>
      <c r="CJ3033" s="140" t="n"/>
      <c r="CK3033" s="140" t="n"/>
      <c r="CL3033" s="140" t="n"/>
      <c r="CM3033" s="140" t="n"/>
      <c r="CN3033" s="140" t="n"/>
      <c r="CO3033" s="140" t="n"/>
      <c r="CP3033" s="140" t="n"/>
      <c r="CQ3033" s="140" t="n"/>
      <c r="CR3033" s="140" t="n"/>
      <c r="CS3033" s="140" t="n"/>
      <c r="CT3033" s="140" t="n"/>
      <c r="CU3033" s="140" t="n"/>
      <c r="CV3033" s="140" t="n"/>
      <c r="CW3033" s="140" t="n"/>
      <c r="CX3033" s="140" t="n"/>
      <c r="CY3033" s="140" t="n"/>
      <c r="CZ3033" s="140" t="n"/>
      <c r="DA3033" s="140" t="n"/>
      <c r="DB3033" s="140" t="n"/>
      <c r="DC3033" s="140" t="n"/>
      <c r="DD3033" s="140" t="n"/>
      <c r="DE3033" s="140" t="n"/>
      <c r="DF3033" s="140" t="n"/>
      <c r="DG3033" s="140" t="n"/>
      <c r="DH3033" s="140" t="n"/>
      <c r="DI3033" s="140" t="n"/>
      <c r="DJ3033" s="140" t="n"/>
      <c r="DK3033" s="140" t="n"/>
      <c r="DL3033" s="140" t="n"/>
      <c r="DM3033" s="140" t="n"/>
      <c r="DN3033" s="140" t="n"/>
      <c r="DO3033" s="140" t="n"/>
      <c r="DP3033" s="140" t="n"/>
      <c r="DQ3033" s="140" t="n"/>
      <c r="DR3033" s="140" t="n"/>
      <c r="DS3033" s="140" t="n"/>
      <c r="DT3033" s="140" t="n"/>
      <c r="DU3033" s="141" t="n"/>
      <c r="DV3033" s="7" t="n"/>
      <c r="DW3033" s="2" t="n"/>
      <c r="DX3033" s="2" t="n"/>
      <c r="DY3033" s="2" t="n"/>
      <c r="DZ3033" s="2" t="n"/>
      <c r="EA3033" s="2" t="n"/>
      <c r="EB3033" s="2" t="n"/>
      <c r="EC3033" s="2" t="n"/>
    </row>
    <row r="3034" ht="6.75" customHeight="1" s="118">
      <c r="A3034" s="2" t="n"/>
      <c r="B3034" s="2" t="n"/>
      <c r="C3034" s="2" t="n"/>
      <c r="D3034" s="2" t="n"/>
      <c r="E3034" s="143" t="n"/>
      <c r="K3034" s="144" t="n"/>
      <c r="L3034" s="172">
        <f>計算!$I$36</f>
        <v/>
      </c>
      <c r="BI3034" s="144" t="n"/>
      <c r="BJ3034" s="2" t="n"/>
      <c r="BK3034" s="2" t="n"/>
      <c r="BL3034" s="2" t="n"/>
      <c r="BM3034" s="2" t="n"/>
      <c r="BN3034" s="2" t="n"/>
      <c r="BO3034" s="2" t="n"/>
      <c r="BP3034" s="143" t="n"/>
      <c r="BV3034" s="144" t="n"/>
      <c r="DU3034" s="144" t="n"/>
      <c r="DV3034" s="7" t="n"/>
      <c r="DW3034" s="2" t="n"/>
      <c r="DX3034" s="2" t="n"/>
      <c r="DY3034" s="2" t="n"/>
      <c r="DZ3034" s="2" t="n"/>
      <c r="EA3034" s="2" t="n"/>
      <c r="EB3034" s="2" t="n"/>
      <c r="EC3034" s="2" t="n"/>
    </row>
    <row r="3035" ht="6.75" customHeight="1" s="118">
      <c r="A3035" s="2" t="n"/>
      <c r="B3035" s="2" t="n"/>
      <c r="C3035" s="2" t="n"/>
      <c r="D3035" s="2" t="n"/>
      <c r="E3035" s="143" t="n"/>
      <c r="K3035" s="144" t="n"/>
      <c r="L3035" s="143" t="n"/>
      <c r="BI3035" s="144" t="n"/>
      <c r="BJ3035" s="2" t="n"/>
      <c r="BK3035" s="2" t="n"/>
      <c r="BL3035" s="2" t="n"/>
      <c r="BM3035" s="2" t="n"/>
      <c r="BN3035" s="2" t="n"/>
      <c r="BO3035" s="2" t="n"/>
      <c r="BP3035" s="143" t="n"/>
      <c r="BV3035" s="144" t="n"/>
      <c r="DU3035" s="144" t="n"/>
      <c r="DV3035" s="7" t="n"/>
      <c r="DW3035" s="2" t="n"/>
      <c r="DX3035" s="2" t="n"/>
      <c r="DY3035" s="2" t="n"/>
      <c r="DZ3035" s="2" t="n"/>
      <c r="EA3035" s="2" t="n"/>
      <c r="EB3035" s="2" t="n"/>
      <c r="EC3035" s="2" t="n"/>
    </row>
    <row r="3036" ht="6.75" customHeight="1" s="118">
      <c r="A3036" s="2" t="n"/>
      <c r="B3036" s="2" t="n"/>
      <c r="C3036" s="2" t="n"/>
      <c r="D3036" s="2" t="n"/>
      <c r="E3036" s="147" t="n"/>
      <c r="F3036" s="148" t="n"/>
      <c r="G3036" s="148" t="n"/>
      <c r="H3036" s="148" t="n"/>
      <c r="I3036" s="148" t="n"/>
      <c r="J3036" s="148" t="n"/>
      <c r="K3036" s="149" t="n"/>
      <c r="L3036" s="147" t="n"/>
      <c r="M3036" s="148" t="n"/>
      <c r="N3036" s="148" t="n"/>
      <c r="O3036" s="148" t="n"/>
      <c r="P3036" s="148" t="n"/>
      <c r="Q3036" s="148" t="n"/>
      <c r="R3036" s="148" t="n"/>
      <c r="S3036" s="148" t="n"/>
      <c r="T3036" s="148" t="n"/>
      <c r="U3036" s="148" t="n"/>
      <c r="V3036" s="148" t="n"/>
      <c r="W3036" s="148" t="n"/>
      <c r="X3036" s="148" t="n"/>
      <c r="Y3036" s="148" t="n"/>
      <c r="Z3036" s="148" t="n"/>
      <c r="AA3036" s="148" t="n"/>
      <c r="AB3036" s="148" t="n"/>
      <c r="AC3036" s="148" t="n"/>
      <c r="AD3036" s="148" t="n"/>
      <c r="AE3036" s="148" t="n"/>
      <c r="AF3036" s="148" t="n"/>
      <c r="AG3036" s="148" t="n"/>
      <c r="AH3036" s="148" t="n"/>
      <c r="AI3036" s="148" t="n"/>
      <c r="AJ3036" s="148" t="n"/>
      <c r="AK3036" s="148" t="n"/>
      <c r="AL3036" s="148" t="n"/>
      <c r="AM3036" s="148" t="n"/>
      <c r="AN3036" s="148" t="n"/>
      <c r="AO3036" s="148" t="n"/>
      <c r="AP3036" s="148" t="n"/>
      <c r="AQ3036" s="148" t="n"/>
      <c r="AR3036" s="148" t="n"/>
      <c r="AS3036" s="148" t="n"/>
      <c r="AT3036" s="148" t="n"/>
      <c r="AU3036" s="148" t="n"/>
      <c r="AV3036" s="148" t="n"/>
      <c r="AW3036" s="148" t="n"/>
      <c r="AX3036" s="148" t="n"/>
      <c r="AY3036" s="148" t="n"/>
      <c r="AZ3036" s="148" t="n"/>
      <c r="BA3036" s="148" t="n"/>
      <c r="BB3036" s="148" t="n"/>
      <c r="BC3036" s="148" t="n"/>
      <c r="BD3036" s="148" t="n"/>
      <c r="BE3036" s="148" t="n"/>
      <c r="BF3036" s="148" t="n"/>
      <c r="BG3036" s="148" t="n"/>
      <c r="BH3036" s="148" t="n"/>
      <c r="BI3036" s="149" t="n"/>
      <c r="BJ3036" s="2" t="n"/>
      <c r="BK3036" s="2" t="n"/>
      <c r="BL3036" s="2" t="n"/>
      <c r="BM3036" s="2" t="n"/>
      <c r="BN3036" s="2" t="n"/>
      <c r="BO3036" s="2" t="n"/>
      <c r="BP3036" s="143" t="n"/>
      <c r="BV3036" s="144" t="n"/>
      <c r="DU3036" s="144" t="n"/>
      <c r="DV3036" s="7" t="n"/>
      <c r="DW3036" s="2" t="n"/>
      <c r="DX3036" s="2" t="n"/>
      <c r="DY3036" s="2" t="n"/>
      <c r="DZ3036" s="2" t="n"/>
      <c r="EA3036" s="2" t="n"/>
      <c r="EB3036" s="2" t="n"/>
      <c r="EC3036" s="2" t="n"/>
    </row>
    <row r="3037" ht="6.75" customHeight="1" s="118">
      <c r="A3037" s="2" t="n"/>
      <c r="B3037" s="2" t="n"/>
      <c r="C3037" s="2" t="n"/>
      <c r="D3037" s="2" t="n"/>
      <c r="E3037" s="161" t="inlineStr">
        <is>
          <t>ふ り が な</t>
        </is>
      </c>
      <c r="F3037" s="140" t="n"/>
      <c r="G3037" s="140" t="n"/>
      <c r="H3037" s="140" t="n"/>
      <c r="I3037" s="140" t="n"/>
      <c r="J3037" s="140" t="n"/>
      <c r="K3037" s="141" t="n"/>
      <c r="L3037" s="162">
        <f>計算!$M$36</f>
        <v/>
      </c>
      <c r="M3037" s="140" t="n"/>
      <c r="N3037" s="140" t="n"/>
      <c r="O3037" s="140" t="n"/>
      <c r="P3037" s="140" t="n"/>
      <c r="Q3037" s="140" t="n"/>
      <c r="R3037" s="140" t="n"/>
      <c r="S3037" s="140" t="n"/>
      <c r="T3037" s="140" t="n"/>
      <c r="U3037" s="140" t="n"/>
      <c r="V3037" s="140" t="n"/>
      <c r="W3037" s="140" t="n"/>
      <c r="X3037" s="140" t="n"/>
      <c r="Y3037" s="140" t="n"/>
      <c r="Z3037" s="140" t="n"/>
      <c r="AA3037" s="140" t="n"/>
      <c r="AB3037" s="140" t="n"/>
      <c r="AC3037" s="140" t="n"/>
      <c r="AD3037" s="140" t="n"/>
      <c r="AE3037" s="140" t="n"/>
      <c r="AF3037" s="140" t="n"/>
      <c r="AG3037" s="140" t="n"/>
      <c r="AH3037" s="140" t="n"/>
      <c r="AI3037" s="140" t="n"/>
      <c r="AJ3037" s="140" t="n"/>
      <c r="AK3037" s="140" t="n"/>
      <c r="AL3037" s="140" t="n"/>
      <c r="AM3037" s="140" t="n"/>
      <c r="AN3037" s="140" t="n"/>
      <c r="AO3037" s="140" t="n"/>
      <c r="AP3037" s="140" t="n"/>
      <c r="AQ3037" s="140" t="n"/>
      <c r="AR3037" s="140" t="n"/>
      <c r="AS3037" s="140" t="n"/>
      <c r="AT3037" s="140" t="n"/>
      <c r="AU3037" s="140" t="n"/>
      <c r="AV3037" s="140" t="n"/>
      <c r="AW3037" s="140" t="n"/>
      <c r="AX3037" s="140" t="n"/>
      <c r="AY3037" s="140" t="n"/>
      <c r="AZ3037" s="140" t="n"/>
      <c r="BA3037" s="140" t="n"/>
      <c r="BB3037" s="140" t="n"/>
      <c r="BC3037" s="140" t="n"/>
      <c r="BD3037" s="140" t="n"/>
      <c r="BE3037" s="140" t="n"/>
      <c r="BF3037" s="140" t="n"/>
      <c r="BG3037" s="140" t="n"/>
      <c r="BH3037" s="140" t="n"/>
      <c r="BI3037" s="141" t="n"/>
      <c r="BJ3037" s="2" t="n"/>
      <c r="BK3037" s="2" t="n"/>
      <c r="BL3037" s="2" t="n"/>
      <c r="BM3037" s="2" t="n"/>
      <c r="BN3037" s="2" t="n"/>
      <c r="BO3037" s="2" t="n"/>
      <c r="BP3037" s="143" t="n"/>
      <c r="BV3037" s="144" t="n"/>
      <c r="DU3037" s="144" t="n"/>
      <c r="DV3037" s="7" t="n"/>
      <c r="DW3037" s="2" t="n"/>
      <c r="DX3037" s="2" t="n"/>
      <c r="DY3037" s="2" t="n"/>
      <c r="DZ3037" s="2" t="n"/>
      <c r="EA3037" s="2" t="n"/>
      <c r="EB3037" s="2" t="n"/>
      <c r="EC3037" s="2" t="n"/>
    </row>
    <row r="3038" ht="6.75" customHeight="1" s="118">
      <c r="A3038" s="2" t="n"/>
      <c r="B3038" s="2" t="n"/>
      <c r="C3038" s="2" t="n"/>
      <c r="D3038" s="2" t="n"/>
      <c r="E3038" s="143" t="n"/>
      <c r="K3038" s="144" t="n"/>
      <c r="BI3038" s="144" t="n"/>
      <c r="BJ3038" s="2" t="n"/>
      <c r="BK3038" s="2" t="n"/>
      <c r="BL3038" s="2" t="n"/>
      <c r="BM3038" s="2" t="n"/>
      <c r="BN3038" s="2" t="n"/>
      <c r="BO3038" s="2" t="n"/>
      <c r="BP3038" s="143" t="n"/>
      <c r="BV3038" s="144" t="n"/>
      <c r="DU3038" s="144" t="n"/>
      <c r="DV3038" s="7" t="n"/>
      <c r="DW3038" s="2" t="n"/>
      <c r="DX3038" s="2" t="n"/>
      <c r="DY3038" s="2" t="n"/>
      <c r="DZ3038" s="2" t="n"/>
      <c r="EA3038" s="2" t="n"/>
      <c r="EB3038" s="2" t="n"/>
      <c r="EC3038" s="2" t="n"/>
    </row>
    <row r="3039" ht="6.75" customHeight="1" s="118">
      <c r="A3039" s="2" t="n"/>
      <c r="B3039" s="2" t="n"/>
      <c r="C3039" s="2" t="n"/>
      <c r="D3039" s="2" t="n"/>
      <c r="E3039" s="163" t="n"/>
      <c r="F3039" s="164" t="n"/>
      <c r="G3039" s="164" t="n"/>
      <c r="H3039" s="164" t="n"/>
      <c r="I3039" s="164" t="n"/>
      <c r="J3039" s="164" t="n"/>
      <c r="K3039" s="165" t="n"/>
      <c r="L3039" s="164" t="n"/>
      <c r="M3039" s="164" t="n"/>
      <c r="N3039" s="164" t="n"/>
      <c r="O3039" s="164" t="n"/>
      <c r="P3039" s="164" t="n"/>
      <c r="Q3039" s="164" t="n"/>
      <c r="R3039" s="164" t="n"/>
      <c r="S3039" s="164" t="n"/>
      <c r="T3039" s="164" t="n"/>
      <c r="U3039" s="164" t="n"/>
      <c r="V3039" s="164" t="n"/>
      <c r="W3039" s="164" t="n"/>
      <c r="X3039" s="164" t="n"/>
      <c r="Y3039" s="164" t="n"/>
      <c r="Z3039" s="164" t="n"/>
      <c r="AA3039" s="164" t="n"/>
      <c r="AB3039" s="164" t="n"/>
      <c r="AC3039" s="164" t="n"/>
      <c r="AD3039" s="164" t="n"/>
      <c r="AE3039" s="164" t="n"/>
      <c r="AF3039" s="164" t="n"/>
      <c r="AG3039" s="164" t="n"/>
      <c r="AH3039" s="164" t="n"/>
      <c r="AI3039" s="164" t="n"/>
      <c r="AJ3039" s="164" t="n"/>
      <c r="AK3039" s="164" t="n"/>
      <c r="AL3039" s="164" t="n"/>
      <c r="AM3039" s="164" t="n"/>
      <c r="AN3039" s="164" t="n"/>
      <c r="AO3039" s="164" t="n"/>
      <c r="AP3039" s="164" t="n"/>
      <c r="AQ3039" s="164" t="n"/>
      <c r="AR3039" s="164" t="n"/>
      <c r="AS3039" s="164" t="n"/>
      <c r="AT3039" s="164" t="n"/>
      <c r="AU3039" s="164" t="n"/>
      <c r="AV3039" s="164" t="n"/>
      <c r="AW3039" s="164" t="n"/>
      <c r="AX3039" s="164" t="n"/>
      <c r="AY3039" s="164" t="n"/>
      <c r="AZ3039" s="164" t="n"/>
      <c r="BA3039" s="164" t="n"/>
      <c r="BB3039" s="164" t="n"/>
      <c r="BC3039" s="164" t="n"/>
      <c r="BD3039" s="164" t="n"/>
      <c r="BE3039" s="164" t="n"/>
      <c r="BF3039" s="164" t="n"/>
      <c r="BG3039" s="164" t="n"/>
      <c r="BH3039" s="164" t="n"/>
      <c r="BI3039" s="165" t="n"/>
      <c r="BJ3039" s="2" t="n"/>
      <c r="BK3039" s="2" t="n"/>
      <c r="BL3039" s="2" t="n"/>
      <c r="BM3039" s="2" t="n"/>
      <c r="BN3039" s="2" t="n"/>
      <c r="BO3039" s="2" t="n"/>
      <c r="BP3039" s="143" t="n"/>
      <c r="BV3039" s="144" t="n"/>
      <c r="DU3039" s="144" t="n"/>
      <c r="DV3039" s="7" t="n"/>
      <c r="DW3039" s="2" t="n"/>
      <c r="DX3039" s="2" t="n"/>
      <c r="DY3039" s="2" t="n"/>
      <c r="DZ3039" s="2" t="n"/>
      <c r="EA3039" s="2" t="n"/>
      <c r="EB3039" s="2" t="n"/>
      <c r="EC3039" s="2" t="n"/>
    </row>
    <row r="3040" ht="6.75" customHeight="1" s="118">
      <c r="A3040" s="2" t="n"/>
      <c r="B3040" s="2" t="n"/>
      <c r="C3040" s="2" t="n"/>
      <c r="D3040" s="2" t="n"/>
      <c r="E3040" s="166" t="inlineStr">
        <is>
          <t>連絡先</t>
        </is>
      </c>
      <c r="F3040" s="167" t="n"/>
      <c r="G3040" s="167" t="n"/>
      <c r="H3040" s="167" t="n"/>
      <c r="I3040" s="167" t="n"/>
      <c r="J3040" s="167" t="n"/>
      <c r="K3040" s="168" t="n"/>
      <c r="L3040" s="107" t="inlineStr">
        <is>
          <t>〒</t>
        </is>
      </c>
      <c r="M3040" s="167" t="n"/>
      <c r="N3040" s="167" t="n"/>
      <c r="O3040" s="167" t="n"/>
      <c r="P3040" s="173">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43" t="n"/>
      <c r="BV3040" s="144" t="n"/>
      <c r="DU3040" s="144" t="n"/>
      <c r="DV3040" s="7" t="n"/>
      <c r="DW3040" s="2" t="n"/>
      <c r="DX3040" s="2" t="n"/>
      <c r="DY3040" s="2" t="n"/>
      <c r="DZ3040" s="2" t="n"/>
      <c r="EA3040" s="2" t="n"/>
      <c r="EB3040" s="2" t="n"/>
      <c r="EC3040" s="2" t="n"/>
    </row>
    <row r="3041" ht="6.75" customHeight="1" s="118">
      <c r="A3041" s="2" t="n"/>
      <c r="B3041" s="2" t="n"/>
      <c r="C3041" s="2" t="n"/>
      <c r="D3041" s="2" t="n"/>
      <c r="E3041" s="143" t="n"/>
      <c r="K3041" s="144" t="n"/>
      <c r="L3041" s="143"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43" t="n"/>
      <c r="BV3041" s="144" t="n"/>
      <c r="DU3041" s="144" t="n"/>
      <c r="DV3041" s="7" t="n"/>
      <c r="DW3041" s="2" t="n"/>
      <c r="DX3041" s="2" t="n"/>
      <c r="DY3041" s="2" t="n"/>
      <c r="DZ3041" s="2" t="n"/>
      <c r="EA3041" s="2" t="n"/>
      <c r="EB3041" s="2" t="n"/>
      <c r="EC3041" s="2" t="n"/>
    </row>
    <row r="3042" ht="6.75" customHeight="1" s="118">
      <c r="A3042" s="2" t="n"/>
      <c r="B3042" s="2" t="n"/>
      <c r="C3042" s="2" t="n"/>
      <c r="D3042" s="2" t="n"/>
      <c r="E3042" s="143" t="n"/>
      <c r="K3042" s="144" t="n"/>
      <c r="L3042" s="143"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43" t="n"/>
      <c r="BV3042" s="144" t="n"/>
      <c r="DU3042" s="144" t="n"/>
      <c r="DV3042" s="7" t="n"/>
      <c r="DW3042" s="2" t="n"/>
      <c r="DX3042" s="2" t="n"/>
      <c r="DY3042" s="2" t="n"/>
      <c r="DZ3042" s="2" t="n"/>
      <c r="EA3042" s="2" t="n"/>
      <c r="EB3042" s="2" t="n"/>
      <c r="EC3042" s="2" t="n"/>
    </row>
    <row r="3043" ht="6.75" customHeight="1" s="118">
      <c r="A3043" s="2" t="n"/>
      <c r="B3043" s="2" t="n"/>
      <c r="C3043" s="2" t="n"/>
      <c r="D3043" s="2" t="n"/>
      <c r="E3043" s="143" t="n"/>
      <c r="K3043" s="144" t="n"/>
      <c r="L3043" s="174">
        <f>計算!$L$36</f>
        <v/>
      </c>
      <c r="BI3043" s="144" t="n"/>
      <c r="BJ3043" s="2" t="n"/>
      <c r="BK3043" s="2" t="n"/>
      <c r="BL3043" s="2" t="n"/>
      <c r="BM3043" s="2" t="n"/>
      <c r="BN3043" s="2" t="n"/>
      <c r="BO3043" s="2" t="n"/>
      <c r="BP3043" s="143" t="n"/>
      <c r="BV3043" s="144" t="n"/>
      <c r="DU3043" s="144" t="n"/>
      <c r="DV3043" s="7" t="n"/>
      <c r="DW3043" s="2" t="n"/>
      <c r="DX3043" s="2" t="n"/>
      <c r="DY3043" s="2" t="n"/>
      <c r="DZ3043" s="2" t="n"/>
      <c r="EA3043" s="2" t="n"/>
      <c r="EB3043" s="2" t="n"/>
      <c r="EC3043" s="2" t="n"/>
    </row>
    <row r="3044" ht="6.75" customHeight="1" s="118">
      <c r="A3044" s="2" t="n"/>
      <c r="B3044" s="2" t="n"/>
      <c r="C3044" s="2" t="n"/>
      <c r="D3044" s="2" t="n"/>
      <c r="E3044" s="147" t="n"/>
      <c r="F3044" s="148" t="n"/>
      <c r="G3044" s="148" t="n"/>
      <c r="H3044" s="148" t="n"/>
      <c r="I3044" s="148" t="n"/>
      <c r="J3044" s="148" t="n"/>
      <c r="K3044" s="149" t="n"/>
      <c r="L3044" s="148" t="n"/>
      <c r="M3044" s="148" t="n"/>
      <c r="N3044" s="148" t="n"/>
      <c r="O3044" s="148" t="n"/>
      <c r="P3044" s="148" t="n"/>
      <c r="Q3044" s="148" t="n"/>
      <c r="R3044" s="148" t="n"/>
      <c r="S3044" s="148" t="n"/>
      <c r="T3044" s="148" t="n"/>
      <c r="U3044" s="148" t="n"/>
      <c r="V3044" s="148" t="n"/>
      <c r="W3044" s="148" t="n"/>
      <c r="X3044" s="148" t="n"/>
      <c r="Y3044" s="148" t="n"/>
      <c r="Z3044" s="148" t="n"/>
      <c r="AA3044" s="148" t="n"/>
      <c r="AB3044" s="148" t="n"/>
      <c r="AC3044" s="148" t="n"/>
      <c r="AD3044" s="148" t="n"/>
      <c r="AE3044" s="148" t="n"/>
      <c r="AF3044" s="148" t="n"/>
      <c r="AG3044" s="148" t="n"/>
      <c r="AH3044" s="148" t="n"/>
      <c r="AI3044" s="148" t="n"/>
      <c r="AJ3044" s="148" t="n"/>
      <c r="AK3044" s="148" t="n"/>
      <c r="AL3044" s="148" t="n"/>
      <c r="AM3044" s="148" t="n"/>
      <c r="AN3044" s="148" t="n"/>
      <c r="AO3044" s="148" t="n"/>
      <c r="AP3044" s="148" t="n"/>
      <c r="AQ3044" s="148" t="n"/>
      <c r="AR3044" s="148" t="n"/>
      <c r="AS3044" s="148" t="n"/>
      <c r="AT3044" s="148" t="n"/>
      <c r="AU3044" s="148" t="n"/>
      <c r="AV3044" s="148" t="n"/>
      <c r="AW3044" s="148" t="n"/>
      <c r="AX3044" s="148" t="n"/>
      <c r="AY3044" s="148" t="n"/>
      <c r="AZ3044" s="148" t="n"/>
      <c r="BA3044" s="148" t="n"/>
      <c r="BB3044" s="148" t="n"/>
      <c r="BC3044" s="148" t="n"/>
      <c r="BD3044" s="148" t="n"/>
      <c r="BE3044" s="148" t="n"/>
      <c r="BF3044" s="148" t="n"/>
      <c r="BG3044" s="148" t="n"/>
      <c r="BH3044" s="148" t="n"/>
      <c r="BI3044" s="149" t="n"/>
      <c r="BJ3044" s="2" t="n"/>
      <c r="BK3044" s="2" t="n"/>
      <c r="BL3044" s="2" t="n"/>
      <c r="BM3044" s="2" t="n"/>
      <c r="BN3044" s="2" t="n"/>
      <c r="BO3044" s="2" t="n"/>
      <c r="BP3044" s="143" t="n"/>
      <c r="BV3044" s="144" t="n"/>
      <c r="DU3044" s="144"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43" t="n"/>
      <c r="BV3045" s="144" t="n"/>
      <c r="DU3045" s="144"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43" t="n"/>
      <c r="BV3046" s="144" t="n"/>
      <c r="DU3046" s="144"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43" t="n"/>
      <c r="BV3047" s="144" t="n"/>
      <c r="DU3047" s="144"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43" t="n"/>
      <c r="BV3048" s="144" t="n"/>
      <c r="DU3048" s="144"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43" t="n"/>
      <c r="BV3049" s="144" t="n"/>
      <c r="DU3049" s="144"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75" t="n"/>
      <c r="BQ3050" s="140" t="n"/>
      <c r="BR3050" s="176" t="n"/>
      <c r="BS3050" s="140" t="n"/>
      <c r="BT3050" s="140" t="n"/>
      <c r="BU3050" s="28" t="n"/>
      <c r="BV3050" s="29" t="n"/>
      <c r="BW3050" s="177">
        <f>計算!$AR$36</f>
        <v/>
      </c>
      <c r="BX3050" s="140" t="n"/>
      <c r="BY3050" s="140" t="n"/>
      <c r="BZ3050" s="140" t="n"/>
      <c r="CA3050" s="140" t="n"/>
      <c r="CB3050" s="140" t="n"/>
      <c r="CC3050" s="140" t="n"/>
      <c r="CD3050" s="140" t="n"/>
      <c r="CE3050" s="140" t="n"/>
      <c r="CF3050" s="140" t="n"/>
      <c r="CG3050" s="140" t="n"/>
      <c r="CH3050" s="140" t="n"/>
      <c r="CI3050" s="140" t="n"/>
      <c r="CJ3050" s="140" t="n"/>
      <c r="CK3050" s="140" t="n"/>
      <c r="CL3050" s="140" t="n"/>
      <c r="CM3050" s="140" t="n"/>
      <c r="CN3050" s="140" t="n"/>
      <c r="CO3050" s="140" t="n"/>
      <c r="CP3050" s="140" t="n"/>
      <c r="CQ3050" s="140" t="n"/>
      <c r="CR3050" s="140" t="n"/>
      <c r="CS3050" s="140" t="n"/>
      <c r="CT3050" s="140" t="n"/>
      <c r="CU3050" s="140" t="n"/>
      <c r="CV3050" s="140" t="n"/>
      <c r="CW3050" s="140" t="n"/>
      <c r="CX3050" s="140" t="n"/>
      <c r="CY3050" s="140" t="n"/>
      <c r="CZ3050" s="140" t="n"/>
      <c r="DA3050" s="140" t="n"/>
      <c r="DB3050" s="140" t="n"/>
      <c r="DC3050" s="140" t="n"/>
      <c r="DD3050" s="140" t="n"/>
      <c r="DE3050" s="140" t="n"/>
      <c r="DF3050" s="140" t="n"/>
      <c r="DG3050" s="140" t="n"/>
      <c r="DH3050" s="140" t="n"/>
      <c r="DI3050" s="140" t="n"/>
      <c r="DJ3050" s="140" t="n"/>
      <c r="DK3050" s="140" t="n"/>
      <c r="DL3050" s="140" t="n"/>
      <c r="DM3050" s="140" t="n"/>
      <c r="DN3050" s="140" t="n"/>
      <c r="DO3050" s="140" t="n"/>
      <c r="DP3050" s="140" t="n"/>
      <c r="DQ3050" s="140" t="n"/>
      <c r="DR3050" s="140" t="n"/>
      <c r="DS3050" s="140" t="n"/>
      <c r="DT3050" s="140" t="n"/>
      <c r="DU3050" s="141"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43" t="n"/>
      <c r="BU3051" s="31" t="n"/>
      <c r="BV3051" s="32" t="n"/>
      <c r="DU3051" s="144"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43" t="n"/>
      <c r="BU3052" s="72" t="n"/>
      <c r="BV3052" s="144" t="n"/>
      <c r="DU3052" s="144"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43" t="n"/>
      <c r="BV3053" s="144" t="n"/>
      <c r="DU3053" s="144"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43" t="n"/>
      <c r="BV3054" s="144" t="n"/>
      <c r="DU3054" s="144"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43" t="n"/>
      <c r="BV3055" s="144" t="n"/>
      <c r="DU3055" s="144" t="n"/>
      <c r="DV3055" s="7" t="n"/>
      <c r="DW3055" s="2" t="n"/>
      <c r="DX3055" s="2" t="n"/>
      <c r="DY3055" s="2" t="n"/>
      <c r="DZ3055" s="2" t="n"/>
      <c r="EA3055" s="2" t="n"/>
      <c r="EB3055" s="2" t="n"/>
      <c r="EC3055" s="2" t="n"/>
    </row>
    <row r="3056" ht="6.75" customHeight="1" s="118">
      <c r="A3056" s="2" t="n"/>
      <c r="B3056" s="2" t="n"/>
      <c r="C3056" s="2" t="n"/>
      <c r="D3056" s="2" t="n"/>
      <c r="E3056" s="178" t="inlineStr">
        <is>
          <t>在籍校</t>
        </is>
      </c>
      <c r="F3056" s="140" t="n"/>
      <c r="G3056" s="140" t="n"/>
      <c r="H3056" s="140" t="n"/>
      <c r="I3056" s="140" t="n"/>
      <c r="J3056" s="140" t="n"/>
      <c r="K3056" s="141"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0" t="n"/>
      <c r="AY3056" s="140" t="n"/>
      <c r="AZ3056" s="140" t="n"/>
      <c r="BA3056" s="140" t="n"/>
      <c r="BB3056" s="140" t="n"/>
      <c r="BC3056" s="140" t="n"/>
      <c r="BD3056" s="140" t="n"/>
      <c r="BE3056" s="140" t="n"/>
      <c r="BF3056" s="140" t="n"/>
      <c r="BG3056" s="140" t="n"/>
      <c r="BH3056" s="140" t="n"/>
      <c r="BI3056" s="141" t="n"/>
      <c r="BJ3056" s="2" t="n"/>
      <c r="BK3056" s="2" t="n"/>
      <c r="BL3056" s="2" t="n"/>
      <c r="BM3056" s="2" t="n"/>
      <c r="BN3056" s="2" t="n"/>
      <c r="BO3056" s="2" t="n"/>
      <c r="BP3056" s="143" t="n"/>
      <c r="BV3056" s="144" t="n"/>
      <c r="DU3056" s="144" t="n"/>
      <c r="DV3056" s="2" t="n"/>
      <c r="DW3056" s="2" t="n"/>
      <c r="DX3056" s="2" t="n"/>
      <c r="DY3056" s="2" t="n"/>
      <c r="DZ3056" s="2" t="n"/>
      <c r="EA3056" s="2" t="n"/>
      <c r="EB3056" s="2" t="n"/>
      <c r="EC3056" s="2" t="n"/>
    </row>
    <row r="3057" ht="6.75" customHeight="1" s="118">
      <c r="A3057" s="2" t="n"/>
      <c r="B3057" s="2" t="n"/>
      <c r="C3057" s="2" t="n"/>
      <c r="D3057" s="2" t="n"/>
      <c r="E3057" s="143" t="n"/>
      <c r="K3057" s="144" t="n"/>
      <c r="L3057" s="36" t="n"/>
      <c r="M3057" s="19" t="n"/>
      <c r="N3057" s="19" t="n"/>
      <c r="O3057" s="19" t="n"/>
      <c r="P3057" s="19" t="n"/>
      <c r="Q3057" s="19" t="n"/>
      <c r="R3057" s="19" t="n"/>
      <c r="S3057" s="19" t="n"/>
      <c r="T3057" s="19" t="n"/>
      <c r="U3057" s="19" t="n"/>
      <c r="V3057" s="19" t="n"/>
      <c r="W3057" s="19" t="n"/>
      <c r="X3057" s="37" t="n"/>
      <c r="Y3057" s="179">
        <f>計算!$N$36</f>
        <v/>
      </c>
      <c r="BI3057" s="144" t="n"/>
      <c r="BJ3057" s="2" t="n"/>
      <c r="BK3057" s="2" t="n"/>
      <c r="BL3057" s="2" t="n"/>
      <c r="BM3057" s="2" t="n"/>
      <c r="BN3057" s="2" t="n"/>
      <c r="BO3057" s="2" t="n"/>
      <c r="BP3057" s="143" t="n"/>
      <c r="BV3057" s="144" t="n"/>
      <c r="DU3057" s="144" t="n"/>
      <c r="DV3057" s="2" t="n"/>
      <c r="DW3057" s="2" t="n"/>
      <c r="DX3057" s="2" t="n"/>
      <c r="DY3057" s="2" t="n"/>
      <c r="DZ3057" s="2" t="n"/>
      <c r="EA3057" s="2" t="n"/>
      <c r="EB3057" s="2" t="n"/>
      <c r="EC3057" s="2" t="n"/>
    </row>
    <row r="3058" ht="6.75" customHeight="1" s="118">
      <c r="A3058" s="2" t="n"/>
      <c r="B3058" s="2" t="n"/>
      <c r="C3058" s="2" t="n"/>
      <c r="D3058" s="2" t="n"/>
      <c r="E3058" s="143" t="n"/>
      <c r="K3058" s="144" t="n"/>
      <c r="L3058" s="36" t="n"/>
      <c r="M3058" s="19" t="n"/>
      <c r="N3058" s="19" t="n"/>
      <c r="O3058" s="19" t="n"/>
      <c r="P3058" s="180">
        <f>IF(計算!$B$36="","",設定!$B$6)&amp;""</f>
        <v/>
      </c>
      <c r="S3058" s="11" t="n"/>
      <c r="T3058" s="11" t="n"/>
      <c r="U3058" s="181">
        <f>IF(計算!$B$36="","",設定!$B$7)&amp;""</f>
        <v/>
      </c>
      <c r="W3058" s="11" t="n"/>
      <c r="X3058" s="12" t="n"/>
      <c r="Y3058" s="143" t="n"/>
      <c r="BI3058" s="144" t="n"/>
      <c r="BJ3058" s="2" t="n"/>
      <c r="BK3058" s="2" t="n"/>
      <c r="BL3058" s="2" t="n"/>
      <c r="BM3058" s="2" t="n"/>
      <c r="BN3058" s="2" t="n"/>
      <c r="BO3058" s="2" t="n"/>
      <c r="BP3058" s="143" t="n"/>
      <c r="BV3058" s="144" t="n"/>
      <c r="DU3058" s="144" t="n"/>
      <c r="DV3058" s="2" t="n"/>
      <c r="DW3058" s="2" t="n"/>
      <c r="DX3058" s="2" t="n"/>
      <c r="DY3058" s="2" t="n"/>
      <c r="DZ3058" s="2" t="n"/>
      <c r="EA3058" s="2" t="n"/>
      <c r="EB3058" s="2" t="n"/>
      <c r="EC3058" s="2" t="n"/>
    </row>
    <row r="3059" ht="6.75" customHeight="1" s="118">
      <c r="A3059" s="2" t="n"/>
      <c r="B3059" s="2" t="n"/>
      <c r="C3059" s="2" t="n"/>
      <c r="D3059" s="2" t="n"/>
      <c r="E3059" s="143" t="n"/>
      <c r="K3059" s="144" t="n"/>
      <c r="L3059" s="92" t="inlineStr">
        <is>
          <t>令和</t>
        </is>
      </c>
      <c r="S3059" s="52" t="inlineStr">
        <is>
          <t>年</t>
        </is>
      </c>
      <c r="W3059" s="53" t="inlineStr">
        <is>
          <t>月</t>
        </is>
      </c>
      <c r="X3059" s="144" t="n"/>
      <c r="Y3059" s="143" t="n"/>
      <c r="BI3059" s="144" t="n"/>
      <c r="BJ3059" s="2" t="n"/>
      <c r="BK3059" s="2" t="n"/>
      <c r="BL3059" s="2" t="n"/>
      <c r="BM3059" s="2" t="n"/>
      <c r="BN3059" s="2" t="n"/>
      <c r="BO3059" s="2" t="n"/>
      <c r="BP3059" s="143" t="n"/>
      <c r="BV3059" s="144" t="n"/>
      <c r="DU3059" s="144" t="n"/>
      <c r="DV3059" s="2" t="n"/>
      <c r="DW3059" s="2" t="n"/>
      <c r="DX3059" s="2" t="n"/>
      <c r="DY3059" s="2" t="n"/>
      <c r="DZ3059" s="2" t="n"/>
      <c r="EA3059" s="2" t="n"/>
      <c r="EB3059" s="2" t="n"/>
      <c r="EC3059" s="2" t="n"/>
    </row>
    <row r="3060" ht="6.75" customHeight="1" s="118">
      <c r="A3060" s="2" t="n"/>
      <c r="B3060" s="2" t="n"/>
      <c r="C3060" s="2" t="n"/>
      <c r="D3060" s="2" t="n"/>
      <c r="E3060" s="143" t="n"/>
      <c r="K3060" s="144" t="n"/>
      <c r="L3060" s="143" t="n"/>
      <c r="X3060" s="144" t="n"/>
      <c r="Y3060" s="143" t="n"/>
      <c r="AW3060" s="75" t="inlineStr">
        <is>
          <t>卒業</t>
        </is>
      </c>
      <c r="BI3060" s="144" t="n"/>
      <c r="BJ3060" s="2" t="n"/>
      <c r="BK3060" s="2" t="n"/>
      <c r="BL3060" s="2" t="n"/>
      <c r="BM3060" s="2" t="n"/>
      <c r="BN3060" s="2" t="n"/>
      <c r="BO3060" s="2" t="n"/>
      <c r="BP3060" s="143" t="n"/>
      <c r="BV3060" s="144" t="n"/>
      <c r="DU3060" s="144" t="n"/>
      <c r="DV3060" s="2" t="n"/>
      <c r="DW3060" s="2" t="n"/>
      <c r="DX3060" s="2" t="n"/>
      <c r="DY3060" s="2" t="n"/>
      <c r="DZ3060" s="2" t="n"/>
      <c r="EA3060" s="2" t="n"/>
      <c r="EB3060" s="2" t="n"/>
      <c r="EC3060" s="2" t="n"/>
    </row>
    <row r="3061" ht="6.75" customHeight="1" s="118">
      <c r="A3061" s="2" t="n"/>
      <c r="B3061" s="2" t="n"/>
      <c r="C3061" s="2" t="n"/>
      <c r="D3061" s="2" t="n"/>
      <c r="E3061" s="143" t="n"/>
      <c r="K3061" s="144" t="n"/>
      <c r="L3061" s="36" t="n"/>
      <c r="M3061" s="19" t="n"/>
      <c r="N3061" s="19" t="n"/>
      <c r="O3061" s="19" t="n"/>
      <c r="P3061" s="19" t="n"/>
      <c r="Q3061" s="19" t="n"/>
      <c r="R3061" s="19" t="n"/>
      <c r="S3061" s="19" t="n"/>
      <c r="T3061" s="19" t="n"/>
      <c r="U3061" s="19" t="n"/>
      <c r="V3061" s="19" t="n"/>
      <c r="W3061" s="19" t="n"/>
      <c r="X3061" s="37" t="n"/>
      <c r="Y3061" s="143" t="n"/>
      <c r="BI3061" s="144" t="n"/>
      <c r="BJ3061" s="2" t="n"/>
      <c r="BK3061" s="2" t="n"/>
      <c r="BL3061" s="2" t="n"/>
      <c r="BM3061" s="2" t="n"/>
      <c r="BN3061" s="2" t="n"/>
      <c r="BO3061" s="2" t="n"/>
      <c r="BP3061" s="143" t="n"/>
      <c r="BV3061" s="144" t="n"/>
      <c r="DU3061" s="144" t="n"/>
      <c r="DV3061" s="2" t="n"/>
      <c r="DW3061" s="2" t="n"/>
      <c r="DX3061" s="2" t="n"/>
      <c r="DY3061" s="2" t="n"/>
      <c r="DZ3061" s="2" t="n"/>
      <c r="EA3061" s="2" t="n"/>
      <c r="EB3061" s="2" t="n"/>
      <c r="EC3061" s="2" t="n"/>
    </row>
    <row r="3062" ht="6.75" customHeight="1" s="118">
      <c r="A3062" s="2" t="n"/>
      <c r="B3062" s="2" t="n"/>
      <c r="C3062" s="2" t="n"/>
      <c r="D3062" s="2" t="n"/>
      <c r="E3062" s="143" t="n"/>
      <c r="K3062" s="144" t="n"/>
      <c r="L3062" s="36" t="n"/>
      <c r="M3062" s="19" t="n"/>
      <c r="N3062" s="19" t="n"/>
      <c r="O3062" s="19" t="n"/>
      <c r="P3062" s="19" t="n"/>
      <c r="Q3062" s="19" t="n"/>
      <c r="R3062" s="19" t="n"/>
      <c r="S3062" s="19" t="n"/>
      <c r="T3062" s="19" t="n"/>
      <c r="U3062" s="19" t="n"/>
      <c r="V3062" s="19" t="n"/>
      <c r="W3062" s="19" t="n"/>
      <c r="X3062" s="37" t="n"/>
      <c r="Y3062" s="143" t="n"/>
      <c r="BI3062" s="144" t="n"/>
      <c r="BJ3062" s="2" t="n"/>
      <c r="BK3062" s="2" t="n"/>
      <c r="BL3062" s="2" t="n"/>
      <c r="BM3062" s="2" t="n"/>
      <c r="BN3062" s="2" t="n"/>
      <c r="BO3062" s="2" t="n"/>
      <c r="BP3062" s="143" t="n"/>
      <c r="BV3062" s="144" t="n"/>
      <c r="DU3062" s="144" t="n"/>
      <c r="DV3062" s="2" t="n"/>
      <c r="DW3062" s="2" t="n"/>
      <c r="DX3062" s="2" t="n"/>
      <c r="DY3062" s="2" t="n"/>
      <c r="DZ3062" s="2" t="n"/>
      <c r="EA3062" s="2" t="n"/>
      <c r="EB3062" s="2" t="n"/>
      <c r="EC3062" s="2" t="n"/>
    </row>
    <row r="3063" ht="6.75" customHeight="1" s="118">
      <c r="A3063" s="2" t="n"/>
      <c r="B3063" s="2" t="n"/>
      <c r="C3063" s="2" t="n"/>
      <c r="D3063" s="2" t="n"/>
      <c r="E3063" s="147" t="n"/>
      <c r="F3063" s="148" t="n"/>
      <c r="G3063" s="148" t="n"/>
      <c r="H3063" s="148" t="n"/>
      <c r="I3063" s="148" t="n"/>
      <c r="J3063" s="148" t="n"/>
      <c r="K3063" s="149"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48" t="n"/>
      <c r="AX3063" s="148" t="n"/>
      <c r="AY3063" s="148" t="n"/>
      <c r="AZ3063" s="148" t="n"/>
      <c r="BA3063" s="148" t="n"/>
      <c r="BB3063" s="148" t="n"/>
      <c r="BC3063" s="148" t="n"/>
      <c r="BD3063" s="148" t="n"/>
      <c r="BE3063" s="148" t="n"/>
      <c r="BF3063" s="148" t="n"/>
      <c r="BG3063" s="148" t="n"/>
      <c r="BH3063" s="148" t="n"/>
      <c r="BI3063" s="149" t="n"/>
      <c r="BJ3063" s="2" t="n"/>
      <c r="BK3063" s="2" t="n"/>
      <c r="BL3063" s="2" t="n"/>
      <c r="BM3063" s="2" t="n"/>
      <c r="BN3063" s="2" t="n"/>
      <c r="BO3063" s="2" t="n"/>
      <c r="BP3063" s="143" t="n"/>
      <c r="BV3063" s="144" t="n"/>
      <c r="DU3063" s="144"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0" t="n"/>
      <c r="U3064" s="17" t="n"/>
      <c r="V3064" s="17" t="n"/>
      <c r="W3064" s="76" t="n"/>
      <c r="X3064" s="140"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43" t="n"/>
      <c r="BV3064" s="144" t="n"/>
      <c r="DU3064" s="144"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43" t="n"/>
      <c r="BV3065" s="144" t="n"/>
      <c r="DU3065" s="144"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43" t="n"/>
      <c r="BV3066" s="144" t="n"/>
      <c r="DU3066" s="144" t="n"/>
      <c r="DV3066" s="2" t="n"/>
      <c r="DW3066" s="2" t="n"/>
      <c r="DX3066" s="2" t="n"/>
      <c r="DY3066" s="2" t="n"/>
      <c r="DZ3066" s="2" t="n"/>
      <c r="EA3066" s="2" t="n"/>
      <c r="EB3066" s="2" t="n"/>
      <c r="EC3066" s="2" t="n"/>
    </row>
    <row r="3067" ht="6.75" customHeight="1" s="118">
      <c r="A3067" s="2" t="n"/>
      <c r="B3067" s="2" t="n"/>
      <c r="C3067" s="2" t="n"/>
      <c r="D3067" s="2" t="n"/>
      <c r="E3067" s="182" t="inlineStr">
        <is>
          <t>職　歴</t>
        </is>
      </c>
      <c r="K3067" s="144" t="n"/>
      <c r="L3067" s="54" t="inlineStr">
        <is>
          <t>平成</t>
        </is>
      </c>
      <c r="M3067" s="140" t="n"/>
      <c r="N3067" s="140" t="n"/>
      <c r="O3067" s="140" t="n"/>
      <c r="P3067" s="19" t="n"/>
      <c r="Q3067" s="19" t="n"/>
      <c r="R3067" s="19" t="n"/>
      <c r="S3067" s="19" t="n"/>
      <c r="T3067" s="19" t="n"/>
      <c r="U3067" s="19" t="n"/>
      <c r="V3067" s="19" t="n"/>
      <c r="W3067" s="19" t="n"/>
      <c r="X3067" s="37" t="n"/>
      <c r="Y3067" s="172">
        <f>計算!$AV$36</f>
        <v/>
      </c>
      <c r="BI3067" s="144" t="n"/>
      <c r="BJ3067" s="2" t="n"/>
      <c r="BK3067" s="2" t="n"/>
      <c r="BL3067" s="2" t="n"/>
      <c r="BM3067" s="2" t="n"/>
      <c r="BN3067" s="2" t="n"/>
      <c r="BO3067" s="2" t="n"/>
      <c r="BP3067" s="143" t="n"/>
      <c r="BV3067" s="144" t="n"/>
      <c r="DU3067" s="144" t="n"/>
      <c r="DV3067" s="2" t="n"/>
      <c r="DW3067" s="2" t="n"/>
      <c r="DX3067" s="2" t="n"/>
      <c r="DY3067" s="2" t="n"/>
      <c r="DZ3067" s="2" t="n"/>
      <c r="EA3067" s="2" t="n"/>
      <c r="EB3067" s="2" t="n"/>
      <c r="EC3067" s="2" t="n"/>
    </row>
    <row r="3068" ht="6.75" customHeight="1" s="118">
      <c r="A3068" s="2" t="n"/>
      <c r="B3068" s="2" t="n"/>
      <c r="C3068" s="2" t="n"/>
      <c r="D3068" s="2" t="n"/>
      <c r="E3068" s="143" t="n"/>
      <c r="K3068" s="144" t="n"/>
      <c r="L3068" s="143" t="n"/>
      <c r="P3068" s="19" t="n"/>
      <c r="Q3068" s="19" t="n"/>
      <c r="R3068" s="19" t="n"/>
      <c r="S3068" s="19" t="n"/>
      <c r="T3068" s="19" t="n"/>
      <c r="U3068" s="19" t="n"/>
      <c r="V3068" s="19" t="n"/>
      <c r="W3068" s="19" t="n"/>
      <c r="X3068" s="37" t="n"/>
      <c r="Y3068" s="143" t="n"/>
      <c r="BI3068" s="144" t="n"/>
      <c r="BJ3068" s="2" t="n"/>
      <c r="BK3068" s="2" t="n"/>
      <c r="BL3068" s="2" t="n"/>
      <c r="BM3068" s="2" t="n"/>
      <c r="BN3068" s="2" t="n"/>
      <c r="BO3068" s="2" t="n"/>
      <c r="BP3068" s="143" t="n"/>
      <c r="BV3068" s="144" t="n"/>
      <c r="DU3068" s="144" t="n"/>
      <c r="DV3068" s="2" t="n"/>
      <c r="DW3068" s="2" t="n"/>
      <c r="DX3068" s="2" t="n"/>
      <c r="DY3068" s="2" t="n"/>
      <c r="DZ3068" s="2" t="n"/>
      <c r="EA3068" s="2" t="n"/>
      <c r="EB3068" s="2" t="n"/>
      <c r="EC3068" s="2" t="n"/>
    </row>
    <row r="3069" ht="6.75" customHeight="1" s="118">
      <c r="A3069" s="2" t="n"/>
      <c r="B3069" s="2" t="n"/>
      <c r="C3069" s="2" t="n"/>
      <c r="D3069" s="2" t="n"/>
      <c r="E3069" s="143" t="n"/>
      <c r="K3069" s="144" t="n"/>
      <c r="L3069" s="143" t="n"/>
      <c r="P3069" s="180">
        <f>計算!$AT$36</f>
        <v/>
      </c>
      <c r="S3069" s="52" t="inlineStr">
        <is>
          <t>年</t>
        </is>
      </c>
      <c r="U3069" s="181">
        <f>計算!$AU$36</f>
        <v/>
      </c>
      <c r="W3069" s="53" t="inlineStr">
        <is>
          <t>月</t>
        </is>
      </c>
      <c r="X3069" s="144" t="n"/>
      <c r="Y3069" s="143" t="n"/>
      <c r="BI3069" s="144" t="n"/>
      <c r="BJ3069" s="2" t="n"/>
      <c r="BK3069" s="2" t="n"/>
      <c r="BL3069" s="2" t="n"/>
      <c r="BM3069" s="2" t="n"/>
      <c r="BN3069" s="2" t="n"/>
      <c r="BO3069" s="2" t="n"/>
      <c r="BP3069" s="143" t="n"/>
      <c r="BV3069" s="144" t="n"/>
      <c r="DU3069" s="144" t="n"/>
      <c r="DV3069" s="2" t="n"/>
      <c r="DW3069" s="2" t="n"/>
      <c r="DX3069" s="2" t="n"/>
      <c r="DY3069" s="2" t="n"/>
      <c r="DZ3069" s="2" t="n"/>
      <c r="EA3069" s="2" t="n"/>
      <c r="EB3069" s="2" t="n"/>
      <c r="EC3069" s="2" t="n"/>
    </row>
    <row r="3070" ht="6.75" customHeight="1" s="118">
      <c r="A3070" s="2" t="n"/>
      <c r="B3070" s="2" t="n"/>
      <c r="C3070" s="2" t="n"/>
      <c r="D3070" s="2" t="n"/>
      <c r="E3070" s="143" t="n"/>
      <c r="K3070" s="144" t="n"/>
      <c r="L3070" s="49" t="inlineStr">
        <is>
          <t>令和</t>
        </is>
      </c>
      <c r="X3070" s="144" t="n"/>
      <c r="Y3070" s="143" t="n"/>
      <c r="BI3070" s="144" t="n"/>
      <c r="BJ3070" s="2" t="n"/>
      <c r="BK3070" s="2" t="n"/>
      <c r="BL3070" s="2" t="n"/>
      <c r="BM3070" s="2" t="n"/>
      <c r="BN3070" s="2" t="n"/>
      <c r="BO3070" s="2" t="n"/>
      <c r="BP3070" s="143" t="n"/>
      <c r="BV3070" s="144" t="n"/>
      <c r="DU3070" s="144" t="n"/>
      <c r="DV3070" s="2" t="n"/>
      <c r="DW3070" s="2" t="n"/>
      <c r="DX3070" s="2" t="n"/>
      <c r="DY3070" s="2" t="n"/>
      <c r="DZ3070" s="2" t="n"/>
      <c r="EA3070" s="2" t="n"/>
      <c r="EB3070" s="2" t="n"/>
      <c r="EC3070" s="2" t="n"/>
    </row>
    <row r="3071" ht="6.75" customHeight="1" s="118">
      <c r="A3071" s="2" t="n"/>
      <c r="B3071" s="2" t="n"/>
      <c r="C3071" s="2" t="n"/>
      <c r="D3071" s="2" t="n"/>
      <c r="E3071" s="143" t="n"/>
      <c r="K3071" s="144" t="n"/>
      <c r="L3071" s="143" t="n"/>
      <c r="P3071" s="19" t="n"/>
      <c r="Q3071" s="19" t="n"/>
      <c r="R3071" s="19" t="n"/>
      <c r="S3071" s="19" t="n"/>
      <c r="T3071" s="19" t="n"/>
      <c r="U3071" s="19" t="n"/>
      <c r="V3071" s="19" t="n"/>
      <c r="W3071" s="19" t="n"/>
      <c r="X3071" s="37" t="n"/>
      <c r="Y3071" s="143" t="n"/>
      <c r="BI3071" s="144" t="n"/>
      <c r="BJ3071" s="2" t="n"/>
      <c r="BK3071" s="2" t="n"/>
      <c r="BL3071" s="2" t="n"/>
      <c r="BM3071" s="2" t="n"/>
      <c r="BN3071" s="2" t="n"/>
      <c r="BO3071" s="2" t="n"/>
      <c r="BP3071" s="143" t="n"/>
      <c r="BV3071" s="144" t="n"/>
      <c r="DU3071" s="144" t="n"/>
      <c r="DV3071" s="2" t="n"/>
      <c r="DW3071" s="2" t="n"/>
      <c r="DX3071" s="2" t="n"/>
      <c r="DY3071" s="2" t="n"/>
      <c r="DZ3071" s="2" t="n"/>
      <c r="EA3071" s="2" t="n"/>
      <c r="EB3071" s="2" t="n"/>
      <c r="EC3071" s="2" t="n"/>
    </row>
    <row r="3072" ht="5.25" customHeight="1" s="118">
      <c r="A3072" s="2" t="n"/>
      <c r="B3072" s="2" t="n"/>
      <c r="C3072" s="2" t="n"/>
      <c r="D3072" s="2" t="n"/>
      <c r="E3072" s="143" t="n"/>
      <c r="K3072" s="144" t="n"/>
      <c r="L3072" s="147" t="n"/>
      <c r="M3072" s="148" t="n"/>
      <c r="N3072" s="148" t="n"/>
      <c r="O3072" s="148" t="n"/>
      <c r="P3072" s="20" t="n"/>
      <c r="Q3072" s="20" t="n"/>
      <c r="R3072" s="20" t="n"/>
      <c r="S3072" s="20" t="n"/>
      <c r="T3072" s="20" t="n"/>
      <c r="U3072" s="20" t="n"/>
      <c r="V3072" s="20" t="n"/>
      <c r="W3072" s="20" t="n"/>
      <c r="X3072" s="39" t="n"/>
      <c r="Y3072" s="147" t="n"/>
      <c r="Z3072" s="148" t="n"/>
      <c r="AA3072" s="148" t="n"/>
      <c r="AB3072" s="148" t="n"/>
      <c r="AC3072" s="148" t="n"/>
      <c r="AD3072" s="148" t="n"/>
      <c r="AE3072" s="148" t="n"/>
      <c r="AF3072" s="148" t="n"/>
      <c r="AG3072" s="148" t="n"/>
      <c r="AH3072" s="148" t="n"/>
      <c r="AI3072" s="148" t="n"/>
      <c r="AJ3072" s="148" t="n"/>
      <c r="AK3072" s="148" t="n"/>
      <c r="AL3072" s="148" t="n"/>
      <c r="AM3072" s="148" t="n"/>
      <c r="AN3072" s="148" t="n"/>
      <c r="AO3072" s="148" t="n"/>
      <c r="AP3072" s="148" t="n"/>
      <c r="AQ3072" s="148" t="n"/>
      <c r="AR3072" s="148" t="n"/>
      <c r="AS3072" s="148" t="n"/>
      <c r="AT3072" s="148" t="n"/>
      <c r="AU3072" s="148" t="n"/>
      <c r="AV3072" s="148" t="n"/>
      <c r="AW3072" s="148" t="n"/>
      <c r="AX3072" s="148" t="n"/>
      <c r="AY3072" s="148" t="n"/>
      <c r="AZ3072" s="148" t="n"/>
      <c r="BA3072" s="148" t="n"/>
      <c r="BB3072" s="148" t="n"/>
      <c r="BC3072" s="148" t="n"/>
      <c r="BD3072" s="148" t="n"/>
      <c r="BE3072" s="148" t="n"/>
      <c r="BF3072" s="148" t="n"/>
      <c r="BG3072" s="148" t="n"/>
      <c r="BH3072" s="148" t="n"/>
      <c r="BI3072" s="149" t="n"/>
      <c r="BJ3072" s="2" t="n"/>
      <c r="BK3072" s="2" t="n"/>
      <c r="BL3072" s="2" t="n"/>
      <c r="BM3072" s="2" t="n"/>
      <c r="BN3072" s="2" t="n"/>
      <c r="BO3072" s="2" t="n"/>
      <c r="BP3072" s="143" t="n"/>
      <c r="BV3072" s="144" t="n"/>
      <c r="DU3072" s="144" t="n"/>
      <c r="DV3072" s="2" t="n"/>
      <c r="DW3072" s="2" t="n"/>
      <c r="DX3072" s="2" t="n"/>
      <c r="DY3072" s="2" t="n"/>
      <c r="DZ3072" s="2" t="n"/>
      <c r="EA3072" s="2" t="n"/>
      <c r="EB3072" s="2" t="n"/>
      <c r="EC3072" s="2" t="n"/>
    </row>
    <row r="3073" ht="6.75" customHeight="1" s="118">
      <c r="A3073" s="2" t="n"/>
      <c r="B3073" s="2" t="n"/>
      <c r="C3073" s="2" t="n"/>
      <c r="D3073" s="2" t="n"/>
      <c r="E3073" s="143" t="n"/>
      <c r="K3073" s="144" t="n"/>
      <c r="L3073" s="54" t="inlineStr">
        <is>
          <t>平成</t>
        </is>
      </c>
      <c r="M3073" s="140" t="n"/>
      <c r="N3073" s="140" t="n"/>
      <c r="O3073" s="140" t="n"/>
      <c r="P3073" s="18" t="n"/>
      <c r="Q3073" s="18" t="n"/>
      <c r="R3073" s="18" t="n"/>
      <c r="S3073" s="18" t="n"/>
      <c r="T3073" s="18" t="n"/>
      <c r="U3073" s="18" t="n"/>
      <c r="V3073" s="18" t="n"/>
      <c r="W3073" s="18" t="n"/>
      <c r="X3073" s="35" t="n"/>
      <c r="Y3073" s="172">
        <f>計算!$AY$36</f>
        <v/>
      </c>
      <c r="BI3073" s="144" t="n"/>
      <c r="BJ3073" s="2" t="n"/>
      <c r="BK3073" s="2" t="n"/>
      <c r="BL3073" s="2" t="n"/>
      <c r="BM3073" s="2" t="n"/>
      <c r="BN3073" s="2" t="n"/>
      <c r="BO3073" s="2" t="n"/>
      <c r="BP3073" s="143" t="n"/>
      <c r="BV3073" s="144" t="n"/>
      <c r="DU3073" s="144" t="n"/>
      <c r="DV3073" s="2" t="n"/>
      <c r="DW3073" s="2" t="n"/>
      <c r="DX3073" s="2" t="n"/>
      <c r="DY3073" s="2" t="n"/>
      <c r="DZ3073" s="2" t="n"/>
      <c r="EA3073" s="2" t="n"/>
      <c r="EB3073" s="2" t="n"/>
      <c r="EC3073" s="2" t="n"/>
    </row>
    <row r="3074" ht="6.75" customHeight="1" s="118">
      <c r="A3074" s="2" t="n"/>
      <c r="B3074" s="2" t="n"/>
      <c r="C3074" s="2" t="n"/>
      <c r="D3074" s="2" t="n"/>
      <c r="E3074" s="143" t="n"/>
      <c r="K3074" s="144" t="n"/>
      <c r="L3074" s="143" t="n"/>
      <c r="P3074" s="19" t="n"/>
      <c r="Q3074" s="19" t="n"/>
      <c r="R3074" s="19" t="n"/>
      <c r="S3074" s="19" t="n"/>
      <c r="T3074" s="19" t="n"/>
      <c r="U3074" s="19" t="n"/>
      <c r="V3074" s="19" t="n"/>
      <c r="W3074" s="19" t="n"/>
      <c r="X3074" s="37" t="n"/>
      <c r="Y3074" s="143" t="n"/>
      <c r="BI3074" s="144" t="n"/>
      <c r="BJ3074" s="2" t="n"/>
      <c r="BK3074" s="2" t="n"/>
      <c r="BL3074" s="2" t="n"/>
      <c r="BM3074" s="2" t="n"/>
      <c r="BN3074" s="2" t="n"/>
      <c r="BO3074" s="2" t="n"/>
      <c r="BP3074" s="143" t="n"/>
      <c r="BV3074" s="144" t="n"/>
      <c r="DU3074" s="144" t="n"/>
      <c r="DV3074" s="2" t="n"/>
      <c r="DW3074" s="2" t="n"/>
      <c r="DX3074" s="2" t="n"/>
      <c r="DY3074" s="2" t="n"/>
      <c r="DZ3074" s="2" t="n"/>
      <c r="EA3074" s="2" t="n"/>
      <c r="EB3074" s="2" t="n"/>
      <c r="EC3074" s="2" t="n"/>
    </row>
    <row r="3075" ht="6.75" customHeight="1" s="118">
      <c r="A3075" s="2" t="n"/>
      <c r="B3075" s="2" t="n"/>
      <c r="C3075" s="2" t="n"/>
      <c r="D3075" s="2" t="n"/>
      <c r="E3075" s="143" t="n"/>
      <c r="K3075" s="144" t="n"/>
      <c r="L3075" s="143" t="n"/>
      <c r="P3075" s="180">
        <f>計算!$AW$36</f>
        <v/>
      </c>
      <c r="S3075" s="52" t="inlineStr">
        <is>
          <t>年</t>
        </is>
      </c>
      <c r="U3075" s="181">
        <f>計算!$AX$36</f>
        <v/>
      </c>
      <c r="W3075" s="53" t="inlineStr">
        <is>
          <t>月</t>
        </is>
      </c>
      <c r="X3075" s="144" t="n"/>
      <c r="Y3075" s="143" t="n"/>
      <c r="BI3075" s="144" t="n"/>
      <c r="BJ3075" s="2" t="n"/>
      <c r="BK3075" s="2" t="n"/>
      <c r="BL3075" s="2" t="n"/>
      <c r="BM3075" s="2" t="n"/>
      <c r="BN3075" s="2" t="n"/>
      <c r="BO3075" s="2" t="n"/>
      <c r="BP3075" s="143" t="n"/>
      <c r="BV3075" s="144" t="n"/>
      <c r="DU3075" s="144" t="n"/>
      <c r="DV3075" s="2" t="n"/>
      <c r="DW3075" s="2" t="n"/>
      <c r="DX3075" s="2" t="n"/>
      <c r="DY3075" s="2" t="n"/>
      <c r="DZ3075" s="2" t="n"/>
      <c r="EA3075" s="2" t="n"/>
      <c r="EB3075" s="2" t="n"/>
      <c r="EC3075" s="2" t="n"/>
    </row>
    <row r="3076" ht="6.75" customHeight="1" s="118">
      <c r="A3076" s="2" t="n"/>
      <c r="B3076" s="2" t="n"/>
      <c r="C3076" s="2" t="n"/>
      <c r="D3076" s="2" t="n"/>
      <c r="E3076" s="143" t="n"/>
      <c r="K3076" s="144" t="n"/>
      <c r="L3076" s="49" t="inlineStr">
        <is>
          <t>令和</t>
        </is>
      </c>
      <c r="X3076" s="144" t="n"/>
      <c r="Y3076" s="143" t="n"/>
      <c r="BI3076" s="144" t="n"/>
      <c r="BJ3076" s="2" t="n"/>
      <c r="BK3076" s="2" t="n"/>
      <c r="BL3076" s="2" t="n"/>
      <c r="BM3076" s="2" t="n"/>
      <c r="BN3076" s="2" t="n"/>
      <c r="BO3076" s="2" t="n"/>
      <c r="BP3076" s="143" t="n"/>
      <c r="BV3076" s="144" t="n"/>
      <c r="DU3076" s="144" t="n"/>
      <c r="DV3076" s="2" t="n"/>
      <c r="DW3076" s="2" t="n"/>
      <c r="DX3076" s="2" t="n"/>
      <c r="DY3076" s="2" t="n"/>
      <c r="DZ3076" s="2" t="n"/>
      <c r="EA3076" s="2" t="n"/>
      <c r="EB3076" s="2" t="n"/>
      <c r="EC3076" s="2" t="n"/>
    </row>
    <row r="3077" ht="6.75" customHeight="1" s="118">
      <c r="A3077" s="2" t="n"/>
      <c r="B3077" s="2" t="n"/>
      <c r="C3077" s="2" t="n"/>
      <c r="D3077" s="2" t="n"/>
      <c r="E3077" s="143" t="n"/>
      <c r="K3077" s="144" t="n"/>
      <c r="L3077" s="143" t="n"/>
      <c r="P3077" s="19" t="n"/>
      <c r="Q3077" s="19" t="n"/>
      <c r="R3077" s="19" t="n"/>
      <c r="S3077" s="19" t="n"/>
      <c r="T3077" s="19" t="n"/>
      <c r="U3077" s="19" t="n"/>
      <c r="V3077" s="19" t="n"/>
      <c r="W3077" s="19" t="n"/>
      <c r="X3077" s="37" t="n"/>
      <c r="Y3077" s="143" t="n"/>
      <c r="BI3077" s="144" t="n"/>
      <c r="BJ3077" s="2" t="n"/>
      <c r="BK3077" s="2" t="n"/>
      <c r="BL3077" s="2" t="n"/>
      <c r="BM3077" s="2" t="n"/>
      <c r="BN3077" s="2" t="n"/>
      <c r="BO3077" s="2" t="n"/>
      <c r="BP3077" s="143" t="n"/>
      <c r="BU3077" s="43" t="n"/>
      <c r="BV3077" s="44" t="n"/>
      <c r="DU3077" s="144" t="n"/>
      <c r="DV3077" s="2" t="n"/>
      <c r="DW3077" s="2" t="n"/>
      <c r="DX3077" s="2" t="n"/>
      <c r="DY3077" s="2" t="n"/>
      <c r="DZ3077" s="2" t="n"/>
      <c r="EA3077" s="2" t="n"/>
      <c r="EB3077" s="2" t="n"/>
      <c r="EC3077" s="2" t="n"/>
    </row>
    <row r="3078" ht="4.5" customHeight="1" s="118">
      <c r="A3078" s="2" t="n"/>
      <c r="B3078" s="2" t="n"/>
      <c r="C3078" s="2" t="n"/>
      <c r="D3078" s="2" t="n"/>
      <c r="E3078" s="143" t="n"/>
      <c r="K3078" s="144" t="n"/>
      <c r="L3078" s="147" t="n"/>
      <c r="M3078" s="148" t="n"/>
      <c r="N3078" s="148" t="n"/>
      <c r="O3078" s="148" t="n"/>
      <c r="P3078" s="20" t="n"/>
      <c r="Q3078" s="20" t="n"/>
      <c r="R3078" s="20" t="n"/>
      <c r="S3078" s="20" t="n"/>
      <c r="T3078" s="20" t="n"/>
      <c r="U3078" s="20" t="n"/>
      <c r="V3078" s="20" t="n"/>
      <c r="W3078" s="20" t="n"/>
      <c r="X3078" s="39" t="n"/>
      <c r="Y3078" s="147" t="n"/>
      <c r="Z3078" s="148" t="n"/>
      <c r="AA3078" s="148" t="n"/>
      <c r="AB3078" s="148" t="n"/>
      <c r="AC3078" s="148" t="n"/>
      <c r="AD3078" s="148" t="n"/>
      <c r="AE3078" s="148" t="n"/>
      <c r="AF3078" s="148" t="n"/>
      <c r="AG3078" s="148" t="n"/>
      <c r="AH3078" s="148" t="n"/>
      <c r="AI3078" s="148" t="n"/>
      <c r="AJ3078" s="148" t="n"/>
      <c r="AK3078" s="148" t="n"/>
      <c r="AL3078" s="148" t="n"/>
      <c r="AM3078" s="148" t="n"/>
      <c r="AN3078" s="148" t="n"/>
      <c r="AO3078" s="148" t="n"/>
      <c r="AP3078" s="148" t="n"/>
      <c r="AQ3078" s="148" t="n"/>
      <c r="AR3078" s="148" t="n"/>
      <c r="AS3078" s="148" t="n"/>
      <c r="AT3078" s="148" t="n"/>
      <c r="AU3078" s="148" t="n"/>
      <c r="AV3078" s="148" t="n"/>
      <c r="AW3078" s="148" t="n"/>
      <c r="AX3078" s="148" t="n"/>
      <c r="AY3078" s="148" t="n"/>
      <c r="AZ3078" s="148" t="n"/>
      <c r="BA3078" s="148" t="n"/>
      <c r="BB3078" s="148" t="n"/>
      <c r="BC3078" s="148" t="n"/>
      <c r="BD3078" s="148" t="n"/>
      <c r="BE3078" s="148" t="n"/>
      <c r="BF3078" s="148" t="n"/>
      <c r="BG3078" s="148" t="n"/>
      <c r="BH3078" s="148" t="n"/>
      <c r="BI3078" s="149" t="n"/>
      <c r="BJ3078" s="2" t="n"/>
      <c r="BK3078" s="2" t="n"/>
      <c r="BL3078" s="2" t="n"/>
      <c r="BM3078" s="2" t="n"/>
      <c r="BN3078" s="2" t="n"/>
      <c r="BO3078" s="2" t="n"/>
      <c r="BP3078" s="147" t="n"/>
      <c r="BQ3078" s="148" t="n"/>
      <c r="BR3078" s="148" t="n"/>
      <c r="BS3078" s="148" t="n"/>
      <c r="BT3078" s="148" t="n"/>
      <c r="BU3078" s="42" t="n"/>
      <c r="BV3078" s="45" t="n"/>
      <c r="BW3078" s="148" t="n"/>
      <c r="BX3078" s="148" t="n"/>
      <c r="BY3078" s="148" t="n"/>
      <c r="BZ3078" s="148" t="n"/>
      <c r="CA3078" s="148" t="n"/>
      <c r="CB3078" s="148" t="n"/>
      <c r="CC3078" s="148" t="n"/>
      <c r="CD3078" s="148" t="n"/>
      <c r="CE3078" s="148" t="n"/>
      <c r="CF3078" s="148" t="n"/>
      <c r="CG3078" s="148" t="n"/>
      <c r="CH3078" s="148" t="n"/>
      <c r="CI3078" s="148" t="n"/>
      <c r="CJ3078" s="148" t="n"/>
      <c r="CK3078" s="148" t="n"/>
      <c r="CL3078" s="148" t="n"/>
      <c r="CM3078" s="148" t="n"/>
      <c r="CN3078" s="148" t="n"/>
      <c r="CO3078" s="148" t="n"/>
      <c r="CP3078" s="148" t="n"/>
      <c r="CQ3078" s="148" t="n"/>
      <c r="CR3078" s="148" t="n"/>
      <c r="CS3078" s="148" t="n"/>
      <c r="CT3078" s="148" t="n"/>
      <c r="CU3078" s="148" t="n"/>
      <c r="CV3078" s="148" t="n"/>
      <c r="CW3078" s="148" t="n"/>
      <c r="CX3078" s="148" t="n"/>
      <c r="CY3078" s="148" t="n"/>
      <c r="CZ3078" s="148" t="n"/>
      <c r="DA3078" s="148" t="n"/>
      <c r="DB3078" s="148" t="n"/>
      <c r="DC3078" s="148" t="n"/>
      <c r="DD3078" s="148" t="n"/>
      <c r="DE3078" s="148" t="n"/>
      <c r="DF3078" s="148" t="n"/>
      <c r="DG3078" s="148" t="n"/>
      <c r="DH3078" s="148" t="n"/>
      <c r="DI3078" s="148" t="n"/>
      <c r="DJ3078" s="148" t="n"/>
      <c r="DK3078" s="148" t="n"/>
      <c r="DL3078" s="148" t="n"/>
      <c r="DM3078" s="148" t="n"/>
      <c r="DN3078" s="148" t="n"/>
      <c r="DO3078" s="148" t="n"/>
      <c r="DP3078" s="148" t="n"/>
      <c r="DQ3078" s="148" t="n"/>
      <c r="DR3078" s="148" t="n"/>
      <c r="DS3078" s="148" t="n"/>
      <c r="DT3078" s="148" t="n"/>
      <c r="DU3078" s="149" t="n"/>
      <c r="DV3078" s="2" t="n"/>
      <c r="DW3078" s="2" t="n"/>
      <c r="DX3078" s="2" t="n"/>
      <c r="DY3078" s="2" t="n"/>
      <c r="DZ3078" s="2" t="n"/>
      <c r="EA3078" s="2" t="n"/>
      <c r="EB3078" s="2" t="n"/>
      <c r="EC3078" s="2" t="n"/>
    </row>
    <row r="3079" ht="6.75" customHeight="1" s="118">
      <c r="A3079" s="2" t="n"/>
      <c r="B3079" s="2" t="n"/>
      <c r="C3079" s="2" t="n"/>
      <c r="D3079" s="2" t="n"/>
      <c r="E3079" s="143" t="n"/>
      <c r="K3079" s="144" t="n"/>
      <c r="L3079" s="54" t="inlineStr">
        <is>
          <t>平成</t>
        </is>
      </c>
      <c r="M3079" s="140" t="n"/>
      <c r="N3079" s="140" t="n"/>
      <c r="O3079" s="140"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39" t="inlineStr">
        <is>
          <t>備　考</t>
        </is>
      </c>
      <c r="BQ3079" s="140" t="n"/>
      <c r="BR3079" s="140" t="n"/>
      <c r="BS3079" s="140" t="n"/>
      <c r="BT3079" s="140" t="n"/>
      <c r="BU3079" s="140" t="n"/>
      <c r="BV3079" s="141" t="n"/>
      <c r="BW3079" s="177">
        <f>計算!$AS$36</f>
        <v/>
      </c>
      <c r="BX3079" s="140" t="n"/>
      <c r="BY3079" s="140" t="n"/>
      <c r="BZ3079" s="140" t="n"/>
      <c r="CA3079" s="140" t="n"/>
      <c r="CB3079" s="140" t="n"/>
      <c r="CC3079" s="140" t="n"/>
      <c r="CD3079" s="140" t="n"/>
      <c r="CE3079" s="140" t="n"/>
      <c r="CF3079" s="140" t="n"/>
      <c r="CG3079" s="140" t="n"/>
      <c r="CH3079" s="140" t="n"/>
      <c r="CI3079" s="140" t="n"/>
      <c r="CJ3079" s="140" t="n"/>
      <c r="CK3079" s="140" t="n"/>
      <c r="CL3079" s="140" t="n"/>
      <c r="CM3079" s="140" t="n"/>
      <c r="CN3079" s="140" t="n"/>
      <c r="CO3079" s="140" t="n"/>
      <c r="CP3079" s="140" t="n"/>
      <c r="CQ3079" s="140" t="n"/>
      <c r="CR3079" s="140" t="n"/>
      <c r="CS3079" s="140" t="n"/>
      <c r="CT3079" s="140" t="n"/>
      <c r="CU3079" s="140" t="n"/>
      <c r="CV3079" s="140" t="n"/>
      <c r="CW3079" s="140" t="n"/>
      <c r="CX3079" s="140" t="n"/>
      <c r="CY3079" s="140" t="n"/>
      <c r="CZ3079" s="140" t="n"/>
      <c r="DA3079" s="140" t="n"/>
      <c r="DB3079" s="140" t="n"/>
      <c r="DC3079" s="140" t="n"/>
      <c r="DD3079" s="140" t="n"/>
      <c r="DE3079" s="140" t="n"/>
      <c r="DF3079" s="140" t="n"/>
      <c r="DG3079" s="140" t="n"/>
      <c r="DH3079" s="140" t="n"/>
      <c r="DI3079" s="140" t="n"/>
      <c r="DJ3079" s="140" t="n"/>
      <c r="DK3079" s="140" t="n"/>
      <c r="DL3079" s="140" t="n"/>
      <c r="DM3079" s="140" t="n"/>
      <c r="DN3079" s="140" t="n"/>
      <c r="DO3079" s="140" t="n"/>
      <c r="DP3079" s="140" t="n"/>
      <c r="DQ3079" s="140" t="n"/>
      <c r="DR3079" s="140" t="n"/>
      <c r="DS3079" s="140" t="n"/>
      <c r="DT3079" s="140" t="n"/>
      <c r="DU3079" s="141" t="n"/>
      <c r="DV3079" s="2" t="n"/>
      <c r="DW3079" s="2" t="n"/>
      <c r="DX3079" s="2" t="n"/>
      <c r="DY3079" s="2" t="n"/>
      <c r="DZ3079" s="2" t="n"/>
      <c r="EA3079" s="2" t="n"/>
      <c r="EB3079" s="2" t="n"/>
      <c r="EC3079" s="2" t="n"/>
    </row>
    <row r="3080" ht="6.75" customHeight="1" s="118">
      <c r="A3080" s="2" t="n"/>
      <c r="B3080" s="2" t="n"/>
      <c r="C3080" s="2" t="n"/>
      <c r="D3080" s="2" t="n"/>
      <c r="E3080" s="143" t="n"/>
      <c r="K3080" s="144" t="n"/>
      <c r="L3080" s="143"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43" t="n"/>
      <c r="BV3080" s="144" t="n"/>
      <c r="DU3080" s="144" t="n"/>
      <c r="DV3080" s="2" t="n"/>
      <c r="DW3080" s="2" t="n"/>
      <c r="DX3080" s="2" t="n"/>
      <c r="DY3080" s="2" t="n"/>
      <c r="DZ3080" s="2" t="n"/>
      <c r="EA3080" s="2" t="n"/>
      <c r="EB3080" s="2" t="n"/>
      <c r="EC3080" s="2" t="n"/>
    </row>
    <row r="3081" ht="6.75" customHeight="1" s="118">
      <c r="A3081" s="2" t="n"/>
      <c r="B3081" s="2" t="n"/>
      <c r="C3081" s="2" t="n"/>
      <c r="D3081" s="2" t="n"/>
      <c r="E3081" s="143" t="n"/>
      <c r="K3081" s="144" t="n"/>
      <c r="L3081" s="143" t="n"/>
      <c r="P3081" s="19" t="n"/>
      <c r="Q3081" s="19" t="n"/>
      <c r="R3081" s="19" t="n"/>
      <c r="S3081" s="52" t="inlineStr">
        <is>
          <t>年</t>
        </is>
      </c>
      <c r="U3081" s="11" t="n"/>
      <c r="V3081" s="11" t="n"/>
      <c r="W3081" s="53" t="inlineStr">
        <is>
          <t>月</t>
        </is>
      </c>
      <c r="X3081" s="144"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43" t="n"/>
      <c r="BV3081" s="144" t="n"/>
      <c r="DU3081" s="144" t="n"/>
      <c r="DV3081" s="2" t="n"/>
      <c r="DW3081" s="2" t="n"/>
      <c r="DX3081" s="2" t="n"/>
      <c r="DY3081" s="2" t="n"/>
      <c r="DZ3081" s="2" t="n"/>
      <c r="EA3081" s="2" t="n"/>
      <c r="EB3081" s="2" t="n"/>
      <c r="EC3081" s="2" t="n"/>
    </row>
    <row r="3082" ht="6.75" customHeight="1" s="118">
      <c r="A3082" s="2" t="n"/>
      <c r="B3082" s="2" t="n"/>
      <c r="C3082" s="2" t="n"/>
      <c r="D3082" s="2" t="n"/>
      <c r="E3082" s="143" t="n"/>
      <c r="K3082" s="144" t="n"/>
      <c r="L3082" s="49" t="inlineStr">
        <is>
          <t>令和</t>
        </is>
      </c>
      <c r="P3082" s="19" t="n"/>
      <c r="Q3082" s="19" t="n"/>
      <c r="R3082" s="19" t="n"/>
      <c r="U3082" s="11" t="n"/>
      <c r="V3082" s="11" t="n"/>
      <c r="X3082" s="144"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43" t="n"/>
      <c r="BV3082" s="144" t="n"/>
      <c r="DU3082" s="144" t="n"/>
      <c r="DV3082" s="2" t="n"/>
      <c r="DW3082" s="2" t="n"/>
      <c r="DX3082" s="2" t="n"/>
      <c r="DY3082" s="2" t="n"/>
      <c r="DZ3082" s="2" t="n"/>
      <c r="EA3082" s="2" t="n"/>
      <c r="EB3082" s="2" t="n"/>
      <c r="EC3082" s="2" t="n"/>
    </row>
    <row r="3083" ht="6.75" customHeight="1" s="118">
      <c r="A3083" s="2" t="n"/>
      <c r="B3083" s="2" t="n"/>
      <c r="C3083" s="2" t="n"/>
      <c r="D3083" s="2" t="n"/>
      <c r="E3083" s="143" t="n"/>
      <c r="K3083" s="144" t="n"/>
      <c r="L3083" s="143"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43" t="n"/>
      <c r="BV3083" s="144" t="n"/>
      <c r="DU3083" s="144" t="n"/>
      <c r="DV3083" s="2" t="n"/>
      <c r="DW3083" s="2" t="n"/>
      <c r="DX3083" s="2" t="n"/>
      <c r="DY3083" s="2" t="n"/>
      <c r="DZ3083" s="2" t="n"/>
      <c r="EA3083" s="2" t="n"/>
      <c r="EB3083" s="2" t="n"/>
      <c r="EC3083" s="2" t="n"/>
    </row>
    <row r="3084" ht="3.75" customHeight="1" s="118">
      <c r="A3084" s="2" t="n"/>
      <c r="B3084" s="2" t="n"/>
      <c r="C3084" s="2" t="n"/>
      <c r="D3084" s="2" t="n"/>
      <c r="E3084" s="143" t="n"/>
      <c r="K3084" s="144" t="n"/>
      <c r="L3084" s="147" t="n"/>
      <c r="M3084" s="148" t="n"/>
      <c r="N3084" s="148" t="n"/>
      <c r="O3084" s="148"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43" t="n"/>
      <c r="BV3084" s="144" t="n"/>
      <c r="DU3084" s="144" t="n"/>
      <c r="DV3084" s="2" t="n"/>
      <c r="DW3084" s="2" t="n"/>
      <c r="DX3084" s="2" t="n"/>
      <c r="DY3084" s="2" t="n"/>
      <c r="DZ3084" s="2" t="n"/>
      <c r="EA3084" s="2" t="n"/>
      <c r="EB3084" s="2" t="n"/>
      <c r="EC3084" s="2" t="n"/>
    </row>
    <row r="3085" ht="6.75" customHeight="1" s="118">
      <c r="A3085" s="2" t="n"/>
      <c r="B3085" s="2" t="n"/>
      <c r="C3085" s="2" t="n"/>
      <c r="D3085" s="2" t="n"/>
      <c r="E3085" s="143" t="n"/>
      <c r="K3085" s="144" t="n"/>
      <c r="L3085" s="54" t="inlineStr">
        <is>
          <t>平成</t>
        </is>
      </c>
      <c r="M3085" s="140" t="n"/>
      <c r="N3085" s="140" t="n"/>
      <c r="O3085" s="140"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43" t="n"/>
      <c r="BV3085" s="144" t="n"/>
      <c r="DU3085" s="144" t="n"/>
      <c r="DV3085" s="2" t="n"/>
      <c r="DW3085" s="2" t="n"/>
      <c r="DX3085" s="2" t="n"/>
      <c r="DY3085" s="2" t="n"/>
      <c r="DZ3085" s="2" t="n"/>
      <c r="EA3085" s="2" t="n"/>
      <c r="EB3085" s="2" t="n"/>
      <c r="EC3085" s="2" t="n"/>
    </row>
    <row r="3086" ht="6.75" customHeight="1" s="118">
      <c r="A3086" s="2" t="n"/>
      <c r="B3086" s="2" t="n"/>
      <c r="C3086" s="2" t="n"/>
      <c r="D3086" s="2" t="n"/>
      <c r="E3086" s="143" t="n"/>
      <c r="K3086" s="144" t="n"/>
      <c r="L3086" s="143"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43" t="n"/>
      <c r="BV3086" s="144" t="n"/>
      <c r="DU3086" s="144" t="n"/>
      <c r="DV3086" s="2" t="n"/>
      <c r="DW3086" s="2" t="n"/>
      <c r="DX3086" s="2" t="n"/>
      <c r="DY3086" s="2" t="n"/>
      <c r="DZ3086" s="2" t="n"/>
      <c r="EA3086" s="2" t="n"/>
      <c r="EB3086" s="2" t="n"/>
      <c r="EC3086" s="2" t="n"/>
    </row>
    <row r="3087" ht="6.75" customHeight="1" s="118">
      <c r="A3087" s="2" t="n"/>
      <c r="B3087" s="2" t="n"/>
      <c r="C3087" s="2" t="n"/>
      <c r="D3087" s="2" t="n"/>
      <c r="E3087" s="143" t="n"/>
      <c r="K3087" s="144" t="n"/>
      <c r="L3087" s="143" t="n"/>
      <c r="P3087" s="19" t="n"/>
      <c r="Q3087" s="19" t="n"/>
      <c r="R3087" s="19" t="n"/>
      <c r="S3087" s="52" t="inlineStr">
        <is>
          <t>年</t>
        </is>
      </c>
      <c r="U3087" s="11" t="n"/>
      <c r="V3087" s="11" t="n"/>
      <c r="W3087" s="53" t="inlineStr">
        <is>
          <t>月</t>
        </is>
      </c>
      <c r="X3087" s="144"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43" t="n"/>
      <c r="BV3087" s="144" t="n"/>
      <c r="DU3087" s="144" t="n"/>
      <c r="DV3087" s="2" t="n"/>
      <c r="DW3087" s="2" t="n"/>
      <c r="DX3087" s="2" t="n"/>
      <c r="DY3087" s="2" t="n"/>
      <c r="DZ3087" s="2" t="n"/>
      <c r="EA3087" s="2" t="n"/>
      <c r="EB3087" s="2" t="n"/>
      <c r="EC3087" s="2" t="n"/>
    </row>
    <row r="3088" ht="6.75" customHeight="1" s="118">
      <c r="A3088" s="2" t="n"/>
      <c r="B3088" s="2" t="n"/>
      <c r="C3088" s="2" t="n"/>
      <c r="D3088" s="2" t="n"/>
      <c r="E3088" s="143" t="n"/>
      <c r="K3088" s="144" t="n"/>
      <c r="L3088" s="49" t="inlineStr">
        <is>
          <t>令和</t>
        </is>
      </c>
      <c r="P3088" s="19" t="n"/>
      <c r="Q3088" s="19" t="n"/>
      <c r="R3088" s="19" t="n"/>
      <c r="U3088" s="11" t="n"/>
      <c r="V3088" s="11" t="n"/>
      <c r="X3088" s="144"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43" t="n"/>
      <c r="BV3088" s="144" t="n"/>
      <c r="DU3088" s="144" t="n"/>
      <c r="DV3088" s="2" t="n"/>
      <c r="DW3088" s="2" t="n"/>
      <c r="DX3088" s="2" t="n"/>
      <c r="DY3088" s="2" t="n"/>
      <c r="DZ3088" s="2" t="n"/>
      <c r="EA3088" s="2" t="n"/>
      <c r="EB3088" s="2" t="n"/>
      <c r="EC3088" s="2" t="n"/>
    </row>
    <row r="3089" ht="6.75" customHeight="1" s="118">
      <c r="A3089" s="2" t="n"/>
      <c r="B3089" s="2" t="n"/>
      <c r="C3089" s="2" t="n"/>
      <c r="D3089" s="2" t="n"/>
      <c r="E3089" s="143" t="n"/>
      <c r="K3089" s="144" t="n"/>
      <c r="L3089" s="143"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43" t="n"/>
      <c r="BV3089" s="144" t="n"/>
      <c r="DU3089" s="144" t="n"/>
      <c r="DV3089" s="2" t="n"/>
      <c r="DW3089" s="2" t="n"/>
      <c r="DX3089" s="2" t="n"/>
      <c r="DY3089" s="2" t="n"/>
      <c r="DZ3089" s="2" t="n"/>
      <c r="EA3089" s="2" t="n"/>
      <c r="EB3089" s="2" t="n"/>
      <c r="EC3089" s="2" t="n"/>
    </row>
    <row r="3090" ht="6.75" customHeight="1" s="118">
      <c r="A3090" s="2" t="n"/>
      <c r="B3090" s="2" t="n"/>
      <c r="C3090" s="2" t="n"/>
      <c r="D3090" s="2" t="n"/>
      <c r="E3090" s="147" t="n"/>
      <c r="F3090" s="148" t="n"/>
      <c r="G3090" s="148" t="n"/>
      <c r="H3090" s="148" t="n"/>
      <c r="I3090" s="148" t="n"/>
      <c r="J3090" s="148" t="n"/>
      <c r="K3090" s="149" t="n"/>
      <c r="L3090" s="147" t="n"/>
      <c r="M3090" s="148" t="n"/>
      <c r="N3090" s="148" t="n"/>
      <c r="O3090" s="148"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47" t="n"/>
      <c r="BQ3090" s="148" t="n"/>
      <c r="BR3090" s="148" t="n"/>
      <c r="BS3090" s="148" t="n"/>
      <c r="BT3090" s="148" t="n"/>
      <c r="BU3090" s="148" t="n"/>
      <c r="BV3090" s="149" t="n"/>
      <c r="BW3090" s="148" t="n"/>
      <c r="BX3090" s="148" t="n"/>
      <c r="BY3090" s="148" t="n"/>
      <c r="BZ3090" s="148" t="n"/>
      <c r="CA3090" s="148" t="n"/>
      <c r="CB3090" s="148" t="n"/>
      <c r="CC3090" s="148" t="n"/>
      <c r="CD3090" s="148" t="n"/>
      <c r="CE3090" s="148" t="n"/>
      <c r="CF3090" s="148" t="n"/>
      <c r="CG3090" s="148" t="n"/>
      <c r="CH3090" s="148" t="n"/>
      <c r="CI3090" s="148" t="n"/>
      <c r="CJ3090" s="148" t="n"/>
      <c r="CK3090" s="148" t="n"/>
      <c r="CL3090" s="148" t="n"/>
      <c r="CM3090" s="148" t="n"/>
      <c r="CN3090" s="148" t="n"/>
      <c r="CO3090" s="148" t="n"/>
      <c r="CP3090" s="148" t="n"/>
      <c r="CQ3090" s="148" t="n"/>
      <c r="CR3090" s="148" t="n"/>
      <c r="CS3090" s="148" t="n"/>
      <c r="CT3090" s="148" t="n"/>
      <c r="CU3090" s="148" t="n"/>
      <c r="CV3090" s="148" t="n"/>
      <c r="CW3090" s="148" t="n"/>
      <c r="CX3090" s="148" t="n"/>
      <c r="CY3090" s="148" t="n"/>
      <c r="CZ3090" s="148" t="n"/>
      <c r="DA3090" s="148" t="n"/>
      <c r="DB3090" s="148" t="n"/>
      <c r="DC3090" s="148" t="n"/>
      <c r="DD3090" s="148" t="n"/>
      <c r="DE3090" s="148" t="n"/>
      <c r="DF3090" s="148" t="n"/>
      <c r="DG3090" s="148" t="n"/>
      <c r="DH3090" s="148" t="n"/>
      <c r="DI3090" s="148" t="n"/>
      <c r="DJ3090" s="148" t="n"/>
      <c r="DK3090" s="148" t="n"/>
      <c r="DL3090" s="148" t="n"/>
      <c r="DM3090" s="148" t="n"/>
      <c r="DN3090" s="148" t="n"/>
      <c r="DO3090" s="148" t="n"/>
      <c r="DP3090" s="148" t="n"/>
      <c r="DQ3090" s="148" t="n"/>
      <c r="DR3090" s="148" t="n"/>
      <c r="DS3090" s="148" t="n"/>
      <c r="DT3090" s="148" t="n"/>
      <c r="DU3090" s="149"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39" t="inlineStr">
        <is>
          <t xml:space="preserve">資 　格  等      </t>
        </is>
      </c>
      <c r="BQ3099" s="140" t="n"/>
      <c r="BR3099" s="140" t="n"/>
      <c r="BS3099" s="140" t="n"/>
      <c r="BT3099" s="140" t="n"/>
      <c r="BU3099" s="140" t="n"/>
      <c r="BV3099" s="141" t="n"/>
      <c r="BW3099" s="142" t="inlineStr">
        <is>
          <t>取  得  年  月</t>
        </is>
      </c>
      <c r="BX3099" s="140" t="n"/>
      <c r="BY3099" s="140" t="n"/>
      <c r="BZ3099" s="140" t="n"/>
      <c r="CA3099" s="140" t="n"/>
      <c r="CB3099" s="140" t="n"/>
      <c r="CC3099" s="140" t="n"/>
      <c r="CD3099" s="140" t="n"/>
      <c r="CE3099" s="140" t="n"/>
      <c r="CF3099" s="140" t="n"/>
      <c r="CG3099" s="141" t="n"/>
      <c r="CH3099" s="142" t="inlineStr">
        <is>
          <t>資       格       等       の       名       称</t>
        </is>
      </c>
      <c r="CI3099" s="140" t="n"/>
      <c r="CJ3099" s="140" t="n"/>
      <c r="CK3099" s="140" t="n"/>
      <c r="CL3099" s="140" t="n"/>
      <c r="CM3099" s="140" t="n"/>
      <c r="CN3099" s="140" t="n"/>
      <c r="CO3099" s="140" t="n"/>
      <c r="CP3099" s="140" t="n"/>
      <c r="CQ3099" s="140" t="n"/>
      <c r="CR3099" s="140" t="n"/>
      <c r="CS3099" s="140" t="n"/>
      <c r="CT3099" s="140" t="n"/>
      <c r="CU3099" s="140" t="n"/>
      <c r="CV3099" s="140" t="n"/>
      <c r="CW3099" s="140" t="n"/>
      <c r="CX3099" s="140" t="n"/>
      <c r="CY3099" s="140" t="n"/>
      <c r="CZ3099" s="140" t="n"/>
      <c r="DA3099" s="140" t="n"/>
      <c r="DB3099" s="140" t="n"/>
      <c r="DC3099" s="140" t="n"/>
      <c r="DD3099" s="140" t="n"/>
      <c r="DE3099" s="140" t="n"/>
      <c r="DF3099" s="140" t="n"/>
      <c r="DG3099" s="140" t="n"/>
      <c r="DH3099" s="140" t="n"/>
      <c r="DI3099" s="140" t="n"/>
      <c r="DJ3099" s="140" t="n"/>
      <c r="DK3099" s="140" t="n"/>
      <c r="DL3099" s="140" t="n"/>
      <c r="DM3099" s="140" t="n"/>
      <c r="DN3099" s="140" t="n"/>
      <c r="DO3099" s="140" t="n"/>
      <c r="DP3099" s="140" t="n"/>
      <c r="DQ3099" s="140" t="n"/>
      <c r="DR3099" s="140" t="n"/>
      <c r="DS3099" s="140" t="n"/>
      <c r="DT3099" s="140" t="n"/>
      <c r="DU3099" s="141"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43" t="n"/>
      <c r="BV3100" s="144" t="n"/>
      <c r="BW3100" s="143" t="n"/>
      <c r="CG3100" s="144" t="n"/>
      <c r="CH3100" s="143" t="n"/>
      <c r="DU3100" s="144"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43" t="n"/>
      <c r="BV3101" s="144" t="n"/>
      <c r="BW3101" s="143" t="n"/>
      <c r="CG3101" s="144" t="n"/>
      <c r="CH3101" s="143" t="n"/>
      <c r="DU3101" s="144"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45">
        <f>IF(計算!$B$37="","",IF(N(設定!$B$3)=0,"",YEAR(設定!$B$3)-2018))&amp;""</f>
        <v/>
      </c>
      <c r="AG3102" s="95" t="inlineStr">
        <is>
          <t>年</t>
        </is>
      </c>
      <c r="AI3102" s="145">
        <f>IF(計算!$B$37="","",IF(N(設定!$B$3)=0,"",MONTH(設定!$B$3)))&amp;""</f>
        <v/>
      </c>
      <c r="AL3102" s="95" t="inlineStr">
        <is>
          <t>月</t>
        </is>
      </c>
      <c r="AN3102" s="146">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43" t="n"/>
      <c r="BV3102" s="144" t="n"/>
      <c r="BW3102" s="147" t="n"/>
      <c r="BX3102" s="148" t="n"/>
      <c r="BY3102" s="148" t="n"/>
      <c r="BZ3102" s="148" t="n"/>
      <c r="CA3102" s="148" t="n"/>
      <c r="CB3102" s="148" t="n"/>
      <c r="CC3102" s="148" t="n"/>
      <c r="CD3102" s="148" t="n"/>
      <c r="CE3102" s="148" t="n"/>
      <c r="CF3102" s="148" t="n"/>
      <c r="CG3102" s="149" t="n"/>
      <c r="CH3102" s="147" t="n"/>
      <c r="CI3102" s="148" t="n"/>
      <c r="CJ3102" s="148" t="n"/>
      <c r="CK3102" s="148" t="n"/>
      <c r="CL3102" s="148" t="n"/>
      <c r="CM3102" s="148" t="n"/>
      <c r="CN3102" s="148" t="n"/>
      <c r="CO3102" s="148" t="n"/>
      <c r="CP3102" s="148" t="n"/>
      <c r="CQ3102" s="148" t="n"/>
      <c r="CR3102" s="148" t="n"/>
      <c r="CS3102" s="148" t="n"/>
      <c r="CT3102" s="148" t="n"/>
      <c r="CU3102" s="148" t="n"/>
      <c r="CV3102" s="148" t="n"/>
      <c r="CW3102" s="148" t="n"/>
      <c r="CX3102" s="148" t="n"/>
      <c r="CY3102" s="148" t="n"/>
      <c r="CZ3102" s="148" t="n"/>
      <c r="DA3102" s="148" t="n"/>
      <c r="DB3102" s="148" t="n"/>
      <c r="DC3102" s="148" t="n"/>
      <c r="DD3102" s="148" t="n"/>
      <c r="DE3102" s="148" t="n"/>
      <c r="DF3102" s="148" t="n"/>
      <c r="DG3102" s="148" t="n"/>
      <c r="DH3102" s="148" t="n"/>
      <c r="DI3102" s="148" t="n"/>
      <c r="DJ3102" s="148" t="n"/>
      <c r="DK3102" s="148" t="n"/>
      <c r="DL3102" s="148" t="n"/>
      <c r="DM3102" s="148" t="n"/>
      <c r="DN3102" s="148" t="n"/>
      <c r="DO3102" s="148" t="n"/>
      <c r="DP3102" s="148" t="n"/>
      <c r="DQ3102" s="148" t="n"/>
      <c r="DR3102" s="148" t="n"/>
      <c r="DS3102" s="148" t="n"/>
      <c r="DT3102" s="148" t="n"/>
      <c r="DU3102" s="149"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43" t="n"/>
      <c r="BV3103" s="144" t="n"/>
      <c r="BW3103" s="150">
        <f>計算!$BD$37</f>
        <v/>
      </c>
      <c r="CG3103" s="144" t="n"/>
      <c r="CH3103" s="151">
        <f>計算!$BE$37</f>
        <v/>
      </c>
      <c r="DU3103" s="144"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48" t="n"/>
      <c r="AA3104" s="148" t="n"/>
      <c r="AB3104" s="148" t="n"/>
      <c r="AC3104" s="148" t="n"/>
      <c r="AD3104" s="148" t="n"/>
      <c r="AE3104" s="148" t="n"/>
      <c r="AF3104" s="148" t="n"/>
      <c r="AG3104" s="148" t="n"/>
      <c r="AH3104" s="148" t="n"/>
      <c r="AI3104" s="148" t="n"/>
      <c r="AJ3104" s="148" t="n"/>
      <c r="AK3104" s="148" t="n"/>
      <c r="AL3104" s="148" t="n"/>
      <c r="AM3104" s="148" t="n"/>
      <c r="AN3104" s="148" t="n"/>
      <c r="AO3104" s="148" t="n"/>
      <c r="AP3104" s="148" t="n"/>
      <c r="AQ3104" s="148" t="n"/>
      <c r="AR3104" s="148" t="n"/>
      <c r="AS3104" s="148" t="n"/>
      <c r="AT3104" s="148" t="n"/>
      <c r="AU3104" s="12" t="n"/>
      <c r="AV3104" s="7" t="n"/>
      <c r="BI3104" s="8" t="n"/>
      <c r="BJ3104" s="7" t="n"/>
      <c r="BK3104" s="2" t="n"/>
      <c r="BL3104" s="2" t="n"/>
      <c r="BM3104" s="2" t="n"/>
      <c r="BN3104" s="2" t="n"/>
      <c r="BO3104" s="2" t="n"/>
      <c r="BP3104" s="143" t="n"/>
      <c r="BV3104" s="144" t="n"/>
      <c r="BW3104" s="143" t="n"/>
      <c r="CG3104" s="144" t="n"/>
      <c r="DU3104" s="144" t="n"/>
      <c r="DV3104" s="2" t="n"/>
      <c r="DW3104" s="2" t="n"/>
      <c r="DX3104" s="2" t="n"/>
      <c r="DY3104" s="2" t="n"/>
      <c r="DZ3104" s="2" t="n"/>
      <c r="EA3104" s="2" t="n"/>
      <c r="EB3104" s="2" t="n"/>
      <c r="EC3104" s="2" t="n"/>
    </row>
    <row r="3105" ht="6.75" customHeight="1" s="118">
      <c r="A3105" s="2" t="n"/>
      <c r="B3105" s="2" t="n"/>
      <c r="C3105" s="2" t="n"/>
      <c r="D3105" s="2" t="n"/>
      <c r="E3105" s="142" t="inlineStr">
        <is>
          <t>ふ り が な</t>
        </is>
      </c>
      <c r="F3105" s="140" t="n"/>
      <c r="G3105" s="140" t="n"/>
      <c r="H3105" s="140" t="n"/>
      <c r="I3105" s="140" t="n"/>
      <c r="J3105" s="140" t="n"/>
      <c r="K3105" s="141" t="n"/>
      <c r="L3105" s="152">
        <f>計算!$C$37</f>
        <v/>
      </c>
      <c r="M3105" s="140" t="n"/>
      <c r="N3105" s="140" t="n"/>
      <c r="O3105" s="140" t="n"/>
      <c r="P3105" s="140" t="n"/>
      <c r="Q3105" s="140" t="n"/>
      <c r="R3105" s="140" t="n"/>
      <c r="S3105" s="140" t="n"/>
      <c r="T3105" s="140" t="n"/>
      <c r="U3105" s="140" t="n"/>
      <c r="V3105" s="140" t="n"/>
      <c r="W3105" s="140" t="n"/>
      <c r="X3105" s="140" t="n"/>
      <c r="Y3105" s="140" t="n"/>
      <c r="Z3105" s="140" t="n"/>
      <c r="AA3105" s="140" t="n"/>
      <c r="AB3105" s="140" t="n"/>
      <c r="AC3105" s="140" t="n"/>
      <c r="AD3105" s="140" t="n"/>
      <c r="AE3105" s="140" t="n"/>
      <c r="AF3105" s="140" t="n"/>
      <c r="AG3105" s="140" t="n"/>
      <c r="AH3105" s="140" t="n"/>
      <c r="AI3105" s="140" t="n"/>
      <c r="AJ3105" s="140" t="n"/>
      <c r="AK3105" s="140" t="n"/>
      <c r="AL3105" s="140" t="n"/>
      <c r="AM3105" s="140" t="n"/>
      <c r="AN3105" s="140" t="n"/>
      <c r="AO3105" s="140" t="n"/>
      <c r="AP3105" s="140" t="n"/>
      <c r="AQ3105" s="140" t="n"/>
      <c r="AR3105" s="140" t="n"/>
      <c r="AS3105" s="140" t="n"/>
      <c r="AT3105" s="141"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43" t="n"/>
      <c r="BV3105" s="144" t="n"/>
      <c r="BW3105" s="143" t="n"/>
      <c r="CG3105" s="144" t="n"/>
      <c r="DU3105" s="144" t="n"/>
      <c r="DV3105" s="2" t="n"/>
      <c r="DW3105" s="2" t="n"/>
      <c r="DX3105" s="2" t="n"/>
      <c r="DY3105" s="2" t="n"/>
      <c r="DZ3105" s="2" t="n"/>
      <c r="EA3105" s="2" t="n"/>
      <c r="EB3105" s="2" t="n"/>
      <c r="EC3105" s="2" t="n"/>
    </row>
    <row r="3106" ht="6.75" customHeight="1" s="118">
      <c r="A3106" s="2" t="n"/>
      <c r="B3106" s="2" t="n"/>
      <c r="C3106" s="2" t="n"/>
      <c r="D3106" s="2" t="n"/>
      <c r="E3106" s="143" t="n"/>
      <c r="K3106" s="144" t="n"/>
      <c r="AT3106" s="144"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43" t="n"/>
      <c r="BV3106" s="144" t="n"/>
      <c r="BW3106" s="143" t="n"/>
      <c r="CG3106" s="144" t="n"/>
      <c r="DU3106" s="144" t="n"/>
      <c r="DV3106" s="2" t="n"/>
      <c r="DW3106" s="2" t="n"/>
      <c r="DX3106" s="2" t="n"/>
      <c r="DY3106" s="2" t="n"/>
      <c r="DZ3106" s="2" t="n"/>
      <c r="EA3106" s="2" t="n"/>
      <c r="EB3106" s="2" t="n"/>
      <c r="EC3106" s="2" t="n"/>
    </row>
    <row r="3107" ht="6.75" customHeight="1" s="118">
      <c r="A3107" s="2" t="n"/>
      <c r="B3107" s="2" t="n"/>
      <c r="C3107" s="2" t="n"/>
      <c r="D3107" s="2" t="n"/>
      <c r="E3107" s="143" t="n"/>
      <c r="K3107" s="144" t="n"/>
      <c r="AT3107" s="144"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43" t="n"/>
      <c r="BV3107" s="144" t="n"/>
      <c r="BW3107" s="143" t="n"/>
      <c r="CG3107" s="144" t="n"/>
      <c r="DU3107" s="144" t="n"/>
      <c r="DV3107" s="2" t="n"/>
      <c r="DW3107" s="2" t="n"/>
      <c r="DX3107" s="2" t="n"/>
      <c r="DY3107" s="2" t="n"/>
      <c r="DZ3107" s="2" t="n"/>
      <c r="EA3107" s="2" t="n"/>
      <c r="EB3107" s="2" t="n"/>
      <c r="EC3107" s="2" t="n"/>
    </row>
    <row r="3108" ht="6.75" customHeight="1" s="118">
      <c r="A3108" s="2" t="n"/>
      <c r="B3108" s="2" t="n"/>
      <c r="C3108" s="2" t="n"/>
      <c r="D3108" s="2" t="n"/>
      <c r="E3108" s="147" t="n"/>
      <c r="F3108" s="148" t="n"/>
      <c r="G3108" s="148" t="n"/>
      <c r="H3108" s="148" t="n"/>
      <c r="I3108" s="148" t="n"/>
      <c r="J3108" s="148" t="n"/>
      <c r="K3108" s="149" t="n"/>
      <c r="L3108" s="148" t="n"/>
      <c r="M3108" s="148" t="n"/>
      <c r="N3108" s="148" t="n"/>
      <c r="O3108" s="148" t="n"/>
      <c r="P3108" s="148" t="n"/>
      <c r="Q3108" s="148" t="n"/>
      <c r="R3108" s="148" t="n"/>
      <c r="S3108" s="148" t="n"/>
      <c r="T3108" s="148" t="n"/>
      <c r="U3108" s="148" t="n"/>
      <c r="V3108" s="148" t="n"/>
      <c r="W3108" s="148" t="n"/>
      <c r="X3108" s="148" t="n"/>
      <c r="Y3108" s="148" t="n"/>
      <c r="Z3108" s="148" t="n"/>
      <c r="AA3108" s="148" t="n"/>
      <c r="AB3108" s="148" t="n"/>
      <c r="AC3108" s="148" t="n"/>
      <c r="AD3108" s="148" t="n"/>
      <c r="AE3108" s="148" t="n"/>
      <c r="AF3108" s="148" t="n"/>
      <c r="AG3108" s="148" t="n"/>
      <c r="AH3108" s="148" t="n"/>
      <c r="AI3108" s="148" t="n"/>
      <c r="AJ3108" s="148" t="n"/>
      <c r="AK3108" s="148" t="n"/>
      <c r="AL3108" s="148" t="n"/>
      <c r="AM3108" s="148" t="n"/>
      <c r="AN3108" s="148" t="n"/>
      <c r="AO3108" s="148" t="n"/>
      <c r="AP3108" s="148" t="n"/>
      <c r="AQ3108" s="148" t="n"/>
      <c r="AR3108" s="148" t="n"/>
      <c r="AS3108" s="148" t="n"/>
      <c r="AT3108" s="149"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43" t="n"/>
      <c r="BV3108" s="144" t="n"/>
      <c r="BW3108" s="143" t="n"/>
      <c r="CG3108" s="144" t="n"/>
      <c r="DU3108" s="144" t="n"/>
      <c r="DV3108" s="2" t="n"/>
      <c r="DW3108" s="2" t="n"/>
      <c r="DX3108" s="2" t="n"/>
      <c r="DY3108" s="2" t="n"/>
      <c r="DZ3108" s="2" t="n"/>
      <c r="EA3108" s="2" t="n"/>
      <c r="EB3108" s="2" t="n"/>
      <c r="EC3108" s="2" t="n"/>
    </row>
    <row r="3109" ht="6.75" customHeight="1" s="118">
      <c r="A3109" s="2" t="n"/>
      <c r="B3109" s="2" t="n"/>
      <c r="C3109" s="2" t="n"/>
      <c r="D3109" s="2" t="n"/>
      <c r="E3109" s="153" t="inlineStr">
        <is>
          <t>名　前</t>
        </is>
      </c>
      <c r="F3109" s="140" t="n"/>
      <c r="G3109" s="140" t="n"/>
      <c r="H3109" s="140" t="n"/>
      <c r="I3109" s="140" t="n"/>
      <c r="J3109" s="140" t="n"/>
      <c r="K3109" s="141" t="n"/>
      <c r="L3109" s="154">
        <f>計算!$B$37</f>
        <v/>
      </c>
      <c r="M3109" s="140" t="n"/>
      <c r="N3109" s="140" t="n"/>
      <c r="O3109" s="140" t="n"/>
      <c r="P3109" s="140" t="n"/>
      <c r="Q3109" s="140" t="n"/>
      <c r="R3109" s="140" t="n"/>
      <c r="S3109" s="140" t="n"/>
      <c r="T3109" s="140" t="n"/>
      <c r="U3109" s="140" t="n"/>
      <c r="V3109" s="140" t="n"/>
      <c r="W3109" s="140" t="n"/>
      <c r="X3109" s="140" t="n"/>
      <c r="Y3109" s="140" t="n"/>
      <c r="Z3109" s="140" t="n"/>
      <c r="AA3109" s="140" t="n"/>
      <c r="AB3109" s="140" t="n"/>
      <c r="AC3109" s="140" t="n"/>
      <c r="AD3109" s="140" t="n"/>
      <c r="AE3109" s="140" t="n"/>
      <c r="AF3109" s="140" t="n"/>
      <c r="AG3109" s="140" t="n"/>
      <c r="AH3109" s="140" t="n"/>
      <c r="AI3109" s="140" t="n"/>
      <c r="AJ3109" s="140" t="n"/>
      <c r="AK3109" s="140" t="n"/>
      <c r="AL3109" s="140" t="n"/>
      <c r="AM3109" s="140" t="n"/>
      <c r="AN3109" s="140" t="n"/>
      <c r="AO3109" s="140" t="n"/>
      <c r="AP3109" s="140" t="n"/>
      <c r="AQ3109" s="140" t="n"/>
      <c r="AR3109" s="140" t="n"/>
      <c r="AS3109" s="140" t="n"/>
      <c r="AT3109" s="141"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43" t="n"/>
      <c r="BV3109" s="144" t="n"/>
      <c r="BW3109" s="143" t="n"/>
      <c r="CG3109" s="144" t="n"/>
      <c r="DU3109" s="144" t="n"/>
      <c r="DV3109" s="2" t="n"/>
      <c r="DW3109" s="2" t="n"/>
      <c r="DX3109" s="2" t="n"/>
      <c r="DY3109" s="2" t="n"/>
      <c r="DZ3109" s="2" t="n"/>
      <c r="EA3109" s="2" t="n"/>
      <c r="EB3109" s="2" t="n"/>
      <c r="EC3109" s="2" t="n"/>
    </row>
    <row r="3110" ht="6.75" customHeight="1" s="118">
      <c r="A3110" s="2" t="n"/>
      <c r="B3110" s="2" t="n"/>
      <c r="C3110" s="2" t="n"/>
      <c r="D3110" s="2" t="n"/>
      <c r="E3110" s="143" t="n"/>
      <c r="K3110" s="144" t="n"/>
      <c r="L3110" s="143" t="n"/>
      <c r="AT3110" s="144" t="n"/>
      <c r="AU3110" s="8" t="n"/>
      <c r="AV3110" s="7" t="n"/>
      <c r="AW3110" s="2" t="n"/>
      <c r="AX3110" s="52" t="inlineStr">
        <is>
          <t>（30×40mm）</t>
        </is>
      </c>
      <c r="BH3110" s="2" t="n"/>
      <c r="BI3110" s="8" t="n"/>
      <c r="BJ3110" s="7" t="n"/>
      <c r="BK3110" s="2" t="n"/>
      <c r="BL3110" s="2" t="n"/>
      <c r="BM3110" s="2" t="n"/>
      <c r="BN3110" s="2" t="n"/>
      <c r="BO3110" s="2" t="n"/>
      <c r="BP3110" s="143" t="n"/>
      <c r="BV3110" s="144" t="n"/>
      <c r="BW3110" s="143" t="n"/>
      <c r="CG3110" s="144" t="n"/>
      <c r="DU3110" s="144" t="n"/>
      <c r="DV3110" s="2" t="n"/>
      <c r="DW3110" s="2" t="n"/>
      <c r="DX3110" s="2" t="n"/>
      <c r="DY3110" s="2" t="n"/>
      <c r="DZ3110" s="2" t="n"/>
      <c r="EA3110" s="2" t="n"/>
      <c r="EB3110" s="2" t="n"/>
      <c r="EC3110" s="2" t="n"/>
    </row>
    <row r="3111" ht="6.75" customHeight="1" s="118">
      <c r="A3111" s="2" t="n"/>
      <c r="B3111" s="2" t="n"/>
      <c r="C3111" s="2" t="n"/>
      <c r="D3111" s="2" t="n"/>
      <c r="E3111" s="143" t="n"/>
      <c r="K3111" s="144" t="n"/>
      <c r="L3111" s="143" t="n"/>
      <c r="AT3111" s="144" t="n"/>
      <c r="AU3111" s="8" t="n"/>
      <c r="AV3111" s="7" t="n"/>
      <c r="AW3111" s="2" t="n"/>
      <c r="BH3111" s="2" t="n"/>
      <c r="BI3111" s="8" t="n"/>
      <c r="BJ3111" s="7" t="n"/>
      <c r="BK3111" s="2" t="n"/>
      <c r="BL3111" s="2" t="n"/>
      <c r="BM3111" s="2" t="n"/>
      <c r="BN3111" s="2" t="n"/>
      <c r="BO3111" s="2" t="n"/>
      <c r="BP3111" s="143" t="n"/>
      <c r="BV3111" s="144" t="n"/>
      <c r="BW3111" s="143" t="n"/>
      <c r="CG3111" s="144" t="n"/>
      <c r="DU3111" s="144" t="n"/>
      <c r="DV3111" s="2" t="n"/>
      <c r="DW3111" s="2" t="n"/>
      <c r="DX3111" s="2" t="n"/>
      <c r="DY3111" s="2" t="n"/>
      <c r="DZ3111" s="2" t="n"/>
      <c r="EA3111" s="2" t="n"/>
      <c r="EB3111" s="2" t="n"/>
      <c r="EC3111" s="2" t="n"/>
    </row>
    <row r="3112" ht="6.75" customHeight="1" s="118">
      <c r="A3112" s="2" t="n"/>
      <c r="B3112" s="2" t="n"/>
      <c r="C3112" s="2" t="n"/>
      <c r="D3112" s="2" t="n"/>
      <c r="E3112" s="143" t="n"/>
      <c r="K3112" s="144" t="n"/>
      <c r="L3112" s="143" t="n"/>
      <c r="AT3112" s="144"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43" t="n"/>
      <c r="BV3112" s="144" t="n"/>
      <c r="BW3112" s="143" t="n"/>
      <c r="CG3112" s="144" t="n"/>
      <c r="DU3112" s="144" t="n"/>
      <c r="DV3112" s="2" t="n"/>
      <c r="DW3112" s="2" t="n"/>
      <c r="DX3112" s="2" t="n"/>
      <c r="DY3112" s="2" t="n"/>
      <c r="DZ3112" s="2" t="n"/>
      <c r="EA3112" s="2" t="n"/>
      <c r="EB3112" s="2" t="n"/>
      <c r="EC3112" s="2" t="n"/>
    </row>
    <row r="3113" ht="6.75" customHeight="1" s="118">
      <c r="A3113" s="2" t="n"/>
      <c r="B3113" s="2" t="n"/>
      <c r="C3113" s="2" t="n"/>
      <c r="D3113" s="2" t="n"/>
      <c r="E3113" s="143" t="n"/>
      <c r="K3113" s="144" t="n"/>
      <c r="L3113" s="143" t="n"/>
      <c r="AT3113" s="144"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43" t="n"/>
      <c r="BV3113" s="144" t="n"/>
      <c r="BW3113" s="143" t="n"/>
      <c r="CG3113" s="144" t="n"/>
      <c r="DU3113" s="144" t="n"/>
      <c r="DV3113" s="2" t="n"/>
      <c r="DW3113" s="2" t="n"/>
      <c r="DX3113" s="2" t="n"/>
      <c r="DY3113" s="2" t="n"/>
      <c r="DZ3113" s="2" t="n"/>
      <c r="EA3113" s="2" t="n"/>
      <c r="EB3113" s="2" t="n"/>
      <c r="EC3113" s="2" t="n"/>
    </row>
    <row r="3114" ht="4.5" customHeight="1" s="118">
      <c r="A3114" s="2" t="n"/>
      <c r="B3114" s="2" t="n"/>
      <c r="C3114" s="2" t="n"/>
      <c r="D3114" s="2" t="n"/>
      <c r="E3114" s="147" t="n"/>
      <c r="F3114" s="148" t="n"/>
      <c r="G3114" s="148" t="n"/>
      <c r="H3114" s="148" t="n"/>
      <c r="I3114" s="148" t="n"/>
      <c r="J3114" s="148" t="n"/>
      <c r="K3114" s="149" t="n"/>
      <c r="L3114" s="147" t="n"/>
      <c r="M3114" s="148" t="n"/>
      <c r="N3114" s="148" t="n"/>
      <c r="O3114" s="148" t="n"/>
      <c r="P3114" s="148" t="n"/>
      <c r="Q3114" s="148" t="n"/>
      <c r="R3114" s="148" t="n"/>
      <c r="S3114" s="148" t="n"/>
      <c r="T3114" s="148" t="n"/>
      <c r="U3114" s="148" t="n"/>
      <c r="V3114" s="148" t="n"/>
      <c r="W3114" s="148" t="n"/>
      <c r="X3114" s="148" t="n"/>
      <c r="Y3114" s="148" t="n"/>
      <c r="Z3114" s="148" t="n"/>
      <c r="AA3114" s="148" t="n"/>
      <c r="AB3114" s="148" t="n"/>
      <c r="AC3114" s="148" t="n"/>
      <c r="AD3114" s="148" t="n"/>
      <c r="AE3114" s="148" t="n"/>
      <c r="AF3114" s="148" t="n"/>
      <c r="AG3114" s="148" t="n"/>
      <c r="AH3114" s="148" t="n"/>
      <c r="AI3114" s="148" t="n"/>
      <c r="AJ3114" s="148" t="n"/>
      <c r="AK3114" s="148" t="n"/>
      <c r="AL3114" s="148" t="n"/>
      <c r="AM3114" s="148" t="n"/>
      <c r="AN3114" s="148" t="n"/>
      <c r="AO3114" s="148" t="n"/>
      <c r="AP3114" s="148" t="n"/>
      <c r="AQ3114" s="148" t="n"/>
      <c r="AR3114" s="148" t="n"/>
      <c r="AS3114" s="148" t="n"/>
      <c r="AT3114" s="149"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43" t="n"/>
      <c r="BV3114" s="144" t="n"/>
      <c r="BW3114" s="143" t="n"/>
      <c r="CG3114" s="144" t="n"/>
      <c r="DU3114" s="144" t="n"/>
      <c r="DV3114" s="2" t="n"/>
      <c r="DW3114" s="2" t="n"/>
      <c r="DX3114" s="2" t="n"/>
      <c r="DY3114" s="2" t="n"/>
      <c r="DZ3114" s="2" t="n"/>
      <c r="EA3114" s="2" t="n"/>
      <c r="EB3114" s="2" t="n"/>
      <c r="EC3114" s="2" t="n"/>
    </row>
    <row r="3115" ht="6.75" customHeight="1" s="118">
      <c r="A3115" s="2" t="n"/>
      <c r="B3115" s="2" t="n"/>
      <c r="C3115" s="2" t="n"/>
      <c r="D3115" s="2" t="n"/>
      <c r="E3115" s="153" t="inlineStr">
        <is>
          <t>生年月日</t>
        </is>
      </c>
      <c r="F3115" s="140" t="n"/>
      <c r="G3115" s="140" t="n"/>
      <c r="H3115" s="140" t="n"/>
      <c r="I3115" s="140" t="n"/>
      <c r="J3115" s="140" t="n"/>
      <c r="K3115" s="141" t="n"/>
      <c r="L3115" s="155" t="inlineStr">
        <is>
          <t>昭和 ・ 平成</t>
        </is>
      </c>
      <c r="M3115" s="140" t="n"/>
      <c r="N3115" s="140" t="n"/>
      <c r="O3115" s="140" t="n"/>
      <c r="P3115" s="140" t="n"/>
      <c r="Q3115" s="140" t="n"/>
      <c r="R3115" s="140" t="n"/>
      <c r="S3115" s="140" t="n"/>
      <c r="T3115" s="140" t="n"/>
      <c r="U3115" s="140" t="n"/>
      <c r="V3115" s="156">
        <f>計算!$D$37</f>
        <v/>
      </c>
      <c r="W3115" s="140" t="n"/>
      <c r="X3115" s="157" t="inlineStr">
        <is>
          <t>年</t>
        </is>
      </c>
      <c r="Y3115" s="140" t="n"/>
      <c r="Z3115" s="158">
        <f>計算!$E$37</f>
        <v/>
      </c>
      <c r="AA3115" s="140" t="n"/>
      <c r="AB3115" s="140" t="n"/>
      <c r="AC3115" s="157" t="inlineStr">
        <is>
          <t>月</t>
        </is>
      </c>
      <c r="AD3115" s="140" t="n"/>
      <c r="AE3115" s="158">
        <f>計算!$F$37</f>
        <v/>
      </c>
      <c r="AF3115" s="140" t="n"/>
      <c r="AG3115" s="140" t="n"/>
      <c r="AH3115" s="157" t="inlineStr">
        <is>
          <t>日　生 （満</t>
        </is>
      </c>
      <c r="AI3115" s="140" t="n"/>
      <c r="AJ3115" s="140" t="n"/>
      <c r="AK3115" s="140" t="n"/>
      <c r="AL3115" s="140" t="n"/>
      <c r="AM3115" s="140" t="n"/>
      <c r="AN3115" s="140" t="n"/>
      <c r="AO3115" s="140" t="n"/>
      <c r="AP3115" s="159">
        <f>計算!$G$37</f>
        <v/>
      </c>
      <c r="AQ3115" s="140" t="n"/>
      <c r="AR3115" s="160" t="inlineStr">
        <is>
          <t>歳）</t>
        </is>
      </c>
      <c r="AS3115" s="140" t="n"/>
      <c r="AT3115" s="141"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43" t="n"/>
      <c r="BV3115" s="144" t="n"/>
      <c r="BW3115" s="143" t="n"/>
      <c r="CG3115" s="144" t="n"/>
      <c r="DU3115" s="144" t="n"/>
      <c r="DV3115" s="2" t="n"/>
      <c r="DW3115" s="2" t="n"/>
      <c r="DX3115" s="2" t="n"/>
      <c r="DY3115" s="2" t="n"/>
      <c r="DZ3115" s="2" t="n"/>
      <c r="EA3115" s="2" t="n"/>
      <c r="EB3115" s="2" t="n"/>
      <c r="EC3115" s="2" t="n"/>
    </row>
    <row r="3116" ht="6.75" customHeight="1" s="118">
      <c r="A3116" s="2" t="n"/>
      <c r="B3116" s="2" t="n"/>
      <c r="C3116" s="2" t="n"/>
      <c r="D3116" s="2" t="n"/>
      <c r="E3116" s="143" t="n"/>
      <c r="K3116" s="144" t="n"/>
      <c r="L3116" s="143" t="n"/>
      <c r="AT3116" s="144"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43" t="n"/>
      <c r="BV3116" s="144" t="n"/>
      <c r="BW3116" s="143" t="n"/>
      <c r="CG3116" s="144" t="n"/>
      <c r="DU3116" s="144" t="n"/>
      <c r="DV3116" s="2" t="n"/>
      <c r="DW3116" s="2" t="n"/>
      <c r="DX3116" s="2" t="n"/>
      <c r="DY3116" s="2" t="n"/>
      <c r="DZ3116" s="2" t="n"/>
      <c r="EA3116" s="2" t="n"/>
      <c r="EB3116" s="2" t="n"/>
      <c r="EC3116" s="2" t="n"/>
    </row>
    <row r="3117" ht="6.75" customHeight="1" s="118">
      <c r="A3117" s="2" t="n"/>
      <c r="B3117" s="2" t="n"/>
      <c r="C3117" s="2" t="n"/>
      <c r="D3117" s="2" t="n"/>
      <c r="E3117" s="143" t="n"/>
      <c r="K3117" s="144" t="n"/>
      <c r="L3117" s="143" t="n"/>
      <c r="AT3117" s="144"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43" t="n"/>
      <c r="BV3117" s="144" t="n"/>
      <c r="BW3117" s="143" t="n"/>
      <c r="CG3117" s="144" t="n"/>
      <c r="DU3117" s="144" t="n"/>
      <c r="DV3117" s="2" t="n"/>
      <c r="DW3117" s="2" t="n"/>
      <c r="DX3117" s="2" t="n"/>
      <c r="DY3117" s="2" t="n"/>
      <c r="DZ3117" s="2" t="n"/>
      <c r="EA3117" s="2" t="n"/>
      <c r="EB3117" s="2" t="n"/>
      <c r="EC3117" s="2" t="n"/>
    </row>
    <row r="3118" ht="3.75" customHeight="1" s="118">
      <c r="A3118" s="2" t="n"/>
      <c r="B3118" s="2" t="n"/>
      <c r="C3118" s="2" t="n"/>
      <c r="D3118" s="2" t="n"/>
      <c r="E3118" s="147" t="n"/>
      <c r="F3118" s="148" t="n"/>
      <c r="G3118" s="148" t="n"/>
      <c r="H3118" s="148" t="n"/>
      <c r="I3118" s="148" t="n"/>
      <c r="J3118" s="148" t="n"/>
      <c r="K3118" s="149" t="n"/>
      <c r="L3118" s="147" t="n"/>
      <c r="M3118" s="148" t="n"/>
      <c r="N3118" s="148" t="n"/>
      <c r="O3118" s="148" t="n"/>
      <c r="P3118" s="148" t="n"/>
      <c r="Q3118" s="148" t="n"/>
      <c r="R3118" s="148" t="n"/>
      <c r="S3118" s="148" t="n"/>
      <c r="T3118" s="148" t="n"/>
      <c r="U3118" s="148" t="n"/>
      <c r="X3118" s="148" t="n"/>
      <c r="Y3118" s="148" t="n"/>
      <c r="AC3118" s="148" t="n"/>
      <c r="AD3118" s="148" t="n"/>
      <c r="AH3118" s="148" t="n"/>
      <c r="AI3118" s="148" t="n"/>
      <c r="AJ3118" s="148" t="n"/>
      <c r="AK3118" s="148" t="n"/>
      <c r="AL3118" s="148" t="n"/>
      <c r="AM3118" s="148" t="n"/>
      <c r="AN3118" s="148" t="n"/>
      <c r="AO3118" s="148" t="n"/>
      <c r="AP3118" s="148" t="n"/>
      <c r="AQ3118" s="148" t="n"/>
      <c r="AR3118" s="148" t="n"/>
      <c r="AS3118" s="148" t="n"/>
      <c r="AT3118" s="149"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43" t="n"/>
      <c r="BV3118" s="144" t="n"/>
      <c r="BW3118" s="143" t="n"/>
      <c r="CG3118" s="144" t="n"/>
      <c r="DU3118" s="144" t="n"/>
      <c r="DV3118" s="2" t="n"/>
      <c r="DW3118" s="2" t="n"/>
      <c r="DX3118" s="2" t="n"/>
      <c r="DY3118" s="2" t="n"/>
      <c r="DZ3118" s="2" t="n"/>
      <c r="EA3118" s="2" t="n"/>
      <c r="EB3118" s="2" t="n"/>
      <c r="EC3118" s="2" t="n"/>
    </row>
    <row r="3119" ht="6.75" customHeight="1" s="118">
      <c r="A3119" s="2" t="n"/>
      <c r="B3119" s="2" t="n"/>
      <c r="C3119" s="2" t="n"/>
      <c r="D3119" s="2" t="n"/>
      <c r="E3119" s="161" t="inlineStr">
        <is>
          <t>ふ り が な</t>
        </is>
      </c>
      <c r="F3119" s="140" t="n"/>
      <c r="G3119" s="140" t="n"/>
      <c r="H3119" s="140" t="n"/>
      <c r="I3119" s="140" t="n"/>
      <c r="J3119" s="140" t="n"/>
      <c r="K3119" s="141" t="n"/>
      <c r="L3119" s="162">
        <f>計算!$J$37</f>
        <v/>
      </c>
      <c r="M3119" s="140" t="n"/>
      <c r="N3119" s="140" t="n"/>
      <c r="O3119" s="140" t="n"/>
      <c r="P3119" s="140" t="n"/>
      <c r="Q3119" s="140" t="n"/>
      <c r="R3119" s="140" t="n"/>
      <c r="S3119" s="140" t="n"/>
      <c r="T3119" s="140" t="n"/>
      <c r="U3119" s="140" t="n"/>
      <c r="V3119" s="140" t="n"/>
      <c r="W3119" s="140" t="n"/>
      <c r="X3119" s="140" t="n"/>
      <c r="Y3119" s="140" t="n"/>
      <c r="Z3119" s="140" t="n"/>
      <c r="AA3119" s="140" t="n"/>
      <c r="AB3119" s="140" t="n"/>
      <c r="AC3119" s="140" t="n"/>
      <c r="AD3119" s="140" t="n"/>
      <c r="AE3119" s="140" t="n"/>
      <c r="AF3119" s="140" t="n"/>
      <c r="AG3119" s="140" t="n"/>
      <c r="AH3119" s="140" t="n"/>
      <c r="AI3119" s="140" t="n"/>
      <c r="AJ3119" s="140" t="n"/>
      <c r="AK3119" s="140" t="n"/>
      <c r="AL3119" s="140" t="n"/>
      <c r="AM3119" s="140" t="n"/>
      <c r="AN3119" s="140" t="n"/>
      <c r="AO3119" s="140" t="n"/>
      <c r="AP3119" s="140" t="n"/>
      <c r="AQ3119" s="140" t="n"/>
      <c r="AR3119" s="140" t="n"/>
      <c r="AS3119" s="140" t="n"/>
      <c r="AT3119" s="140" t="n"/>
      <c r="AU3119" s="140" t="n"/>
      <c r="AV3119" s="140" t="n"/>
      <c r="AW3119" s="140" t="n"/>
      <c r="AX3119" s="140" t="n"/>
      <c r="AY3119" s="140" t="n"/>
      <c r="AZ3119" s="140" t="n"/>
      <c r="BA3119" s="140" t="n"/>
      <c r="BB3119" s="140" t="n"/>
      <c r="BC3119" s="140" t="n"/>
      <c r="BD3119" s="140" t="n"/>
      <c r="BE3119" s="140" t="n"/>
      <c r="BF3119" s="140" t="n"/>
      <c r="BG3119" s="140" t="n"/>
      <c r="BH3119" s="140" t="n"/>
      <c r="BI3119" s="141" t="n"/>
      <c r="BJ3119" s="2" t="n"/>
      <c r="BK3119" s="2" t="n"/>
      <c r="BL3119" s="2" t="n"/>
      <c r="BM3119" s="2" t="n"/>
      <c r="BN3119" s="2" t="n"/>
      <c r="BO3119" s="2" t="n"/>
      <c r="BP3119" s="143" t="n"/>
      <c r="BV3119" s="144" t="n"/>
      <c r="BW3119" s="143" t="n"/>
      <c r="CG3119" s="144" t="n"/>
      <c r="DU3119" s="144" t="n"/>
      <c r="DV3119" s="2" t="n"/>
      <c r="DW3119" s="2" t="n"/>
      <c r="DX3119" s="2" t="n"/>
      <c r="DY3119" s="2" t="n"/>
      <c r="DZ3119" s="2" t="n"/>
      <c r="EA3119" s="2" t="n"/>
      <c r="EB3119" s="2" t="n"/>
      <c r="EC3119" s="2" t="n"/>
    </row>
    <row r="3120" ht="6.75" customHeight="1" s="118">
      <c r="A3120" s="2" t="n"/>
      <c r="B3120" s="2" t="n"/>
      <c r="C3120" s="2" t="n"/>
      <c r="D3120" s="2" t="n"/>
      <c r="E3120" s="143" t="n"/>
      <c r="K3120" s="144" t="n"/>
      <c r="BI3120" s="144" t="n"/>
      <c r="BJ3120" s="2" t="n"/>
      <c r="BK3120" s="2" t="n"/>
      <c r="BL3120" s="2" t="n"/>
      <c r="BM3120" s="2" t="n"/>
      <c r="BN3120" s="2" t="n"/>
      <c r="BO3120" s="2" t="n"/>
      <c r="BP3120" s="143" t="n"/>
      <c r="BV3120" s="144" t="n"/>
      <c r="BW3120" s="143" t="n"/>
      <c r="CG3120" s="144" t="n"/>
      <c r="DU3120" s="144" t="n"/>
      <c r="DV3120" s="2" t="n"/>
      <c r="DW3120" s="2" t="n"/>
      <c r="DX3120" s="2" t="n"/>
      <c r="DY3120" s="2" t="n"/>
      <c r="DZ3120" s="2" t="n"/>
      <c r="EA3120" s="2" t="n"/>
      <c r="EB3120" s="2" t="n"/>
      <c r="EC3120" s="2" t="n"/>
    </row>
    <row r="3121" ht="6.75" customHeight="1" s="118">
      <c r="A3121" s="2" t="n"/>
      <c r="B3121" s="2" t="n"/>
      <c r="C3121" s="2" t="n"/>
      <c r="D3121" s="2" t="n"/>
      <c r="E3121" s="163" t="n"/>
      <c r="F3121" s="164" t="n"/>
      <c r="G3121" s="164" t="n"/>
      <c r="H3121" s="164" t="n"/>
      <c r="I3121" s="164" t="n"/>
      <c r="J3121" s="164" t="n"/>
      <c r="K3121" s="165" t="n"/>
      <c r="L3121" s="164" t="n"/>
      <c r="M3121" s="164" t="n"/>
      <c r="N3121" s="164" t="n"/>
      <c r="O3121" s="164" t="n"/>
      <c r="P3121" s="164" t="n"/>
      <c r="Q3121" s="164" t="n"/>
      <c r="R3121" s="164" t="n"/>
      <c r="S3121" s="164" t="n"/>
      <c r="T3121" s="164" t="n"/>
      <c r="U3121" s="164" t="n"/>
      <c r="V3121" s="164" t="n"/>
      <c r="W3121" s="164" t="n"/>
      <c r="X3121" s="164" t="n"/>
      <c r="Y3121" s="164" t="n"/>
      <c r="Z3121" s="164" t="n"/>
      <c r="AA3121" s="164" t="n"/>
      <c r="AB3121" s="164" t="n"/>
      <c r="AC3121" s="164" t="n"/>
      <c r="AD3121" s="164" t="n"/>
      <c r="AE3121" s="164" t="n"/>
      <c r="AF3121" s="164" t="n"/>
      <c r="AG3121" s="164" t="n"/>
      <c r="AH3121" s="164" t="n"/>
      <c r="AI3121" s="164" t="n"/>
      <c r="AJ3121" s="164" t="n"/>
      <c r="AK3121" s="164" t="n"/>
      <c r="AL3121" s="164" t="n"/>
      <c r="AM3121" s="164" t="n"/>
      <c r="AN3121" s="164" t="n"/>
      <c r="AO3121" s="164" t="n"/>
      <c r="AP3121" s="164" t="n"/>
      <c r="AQ3121" s="164" t="n"/>
      <c r="AR3121" s="164" t="n"/>
      <c r="AS3121" s="164" t="n"/>
      <c r="AT3121" s="164" t="n"/>
      <c r="AU3121" s="164" t="n"/>
      <c r="AV3121" s="164" t="n"/>
      <c r="AW3121" s="164" t="n"/>
      <c r="AX3121" s="164" t="n"/>
      <c r="AY3121" s="164" t="n"/>
      <c r="AZ3121" s="164" t="n"/>
      <c r="BA3121" s="164" t="n"/>
      <c r="BB3121" s="164" t="n"/>
      <c r="BC3121" s="164" t="n"/>
      <c r="BD3121" s="164" t="n"/>
      <c r="BE3121" s="164" t="n"/>
      <c r="BF3121" s="164" t="n"/>
      <c r="BG3121" s="164" t="n"/>
      <c r="BH3121" s="164" t="n"/>
      <c r="BI3121" s="165" t="n"/>
      <c r="BJ3121" s="2" t="n"/>
      <c r="BK3121" s="2" t="n"/>
      <c r="BL3121" s="2" t="n"/>
      <c r="BM3121" s="2" t="n"/>
      <c r="BN3121" s="2" t="n"/>
      <c r="BO3121" s="2" t="n"/>
      <c r="BP3121" s="143" t="n"/>
      <c r="BV3121" s="144" t="n"/>
      <c r="BW3121" s="143" t="n"/>
      <c r="CG3121" s="144" t="n"/>
      <c r="DU3121" s="144" t="n"/>
      <c r="DV3121" s="2" t="n"/>
      <c r="DW3121" s="2" t="n"/>
      <c r="DX3121" s="2" t="n"/>
      <c r="DY3121" s="2" t="n"/>
      <c r="DZ3121" s="2" t="n"/>
      <c r="EA3121" s="2" t="n"/>
      <c r="EB3121" s="2" t="n"/>
      <c r="EC3121" s="2" t="n"/>
    </row>
    <row r="3122" ht="6.75" customHeight="1" s="118">
      <c r="A3122" s="2" t="n"/>
      <c r="B3122" s="2" t="n"/>
      <c r="C3122" s="2" t="n"/>
      <c r="D3122" s="2" t="n"/>
      <c r="E3122" s="166" t="inlineStr">
        <is>
          <t>現住所</t>
        </is>
      </c>
      <c r="F3122" s="167" t="n"/>
      <c r="G3122" s="167" t="n"/>
      <c r="H3122" s="167" t="n"/>
      <c r="I3122" s="167" t="n"/>
      <c r="J3122" s="167" t="n"/>
      <c r="K3122" s="168" t="n"/>
      <c r="L3122" s="107" t="inlineStr">
        <is>
          <t>〒</t>
        </is>
      </c>
      <c r="M3122" s="167" t="n"/>
      <c r="N3122" s="167" t="n"/>
      <c r="O3122" s="167" t="n"/>
      <c r="P3122" s="169">
        <f>計算!$H$37</f>
        <v/>
      </c>
      <c r="Q3122" s="167" t="n"/>
      <c r="R3122" s="167" t="n"/>
      <c r="S3122" s="167" t="n"/>
      <c r="T3122" s="167" t="n"/>
      <c r="U3122" s="167" t="n"/>
      <c r="V3122" s="167" t="n"/>
      <c r="W3122" s="167" t="n"/>
      <c r="X3122" s="167" t="n"/>
      <c r="Y3122" s="167" t="n"/>
      <c r="Z3122" s="167" t="n"/>
      <c r="AA3122" s="167" t="n"/>
      <c r="AB3122" s="167" t="n"/>
      <c r="AC3122" s="167" t="n"/>
      <c r="AD3122" s="167" t="n"/>
      <c r="AE3122" s="167" t="n"/>
      <c r="AF3122" s="167" t="n"/>
      <c r="AG3122" s="167" t="n"/>
      <c r="AH3122" s="167" t="n"/>
      <c r="AI3122" s="167" t="n"/>
      <c r="AJ3122" s="167"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43" t="n"/>
      <c r="BV3122" s="144" t="n"/>
      <c r="BW3122" s="143" t="n"/>
      <c r="CG3122" s="144" t="n"/>
      <c r="DU3122" s="144" t="n"/>
      <c r="DV3122" s="2" t="n"/>
      <c r="DW3122" s="2" t="n"/>
      <c r="DX3122" s="2" t="n"/>
      <c r="DY3122" s="2" t="n"/>
      <c r="DZ3122" s="2" t="n"/>
      <c r="EA3122" s="2" t="n"/>
      <c r="EB3122" s="2" t="n"/>
      <c r="EC3122" s="2" t="n"/>
    </row>
    <row r="3123" ht="4.5" customHeight="1" s="118">
      <c r="A3123" s="2" t="n"/>
      <c r="B3123" s="2" t="n"/>
      <c r="C3123" s="2" t="n"/>
      <c r="D3123" s="2" t="n"/>
      <c r="E3123" s="143" t="n"/>
      <c r="K3123" s="144" t="n"/>
      <c r="L3123" s="143"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47" t="n"/>
      <c r="BQ3123" s="148" t="n"/>
      <c r="BR3123" s="148" t="n"/>
      <c r="BS3123" s="148" t="n"/>
      <c r="BT3123" s="148" t="n"/>
      <c r="BU3123" s="148" t="n"/>
      <c r="BV3123" s="149" t="n"/>
      <c r="BW3123" s="147" t="n"/>
      <c r="BX3123" s="148" t="n"/>
      <c r="BY3123" s="148" t="n"/>
      <c r="BZ3123" s="148" t="n"/>
      <c r="CA3123" s="148" t="n"/>
      <c r="CB3123" s="148" t="n"/>
      <c r="CC3123" s="148" t="n"/>
      <c r="CD3123" s="148" t="n"/>
      <c r="CE3123" s="148" t="n"/>
      <c r="CF3123" s="148" t="n"/>
      <c r="CG3123" s="149" t="n"/>
      <c r="DU3123" s="144" t="n"/>
      <c r="DV3123" s="2" t="n"/>
      <c r="DW3123" s="2" t="n"/>
      <c r="DX3123" s="2" t="n"/>
      <c r="DY3123" s="2" t="n"/>
      <c r="DZ3123" s="2" t="n"/>
      <c r="EA3123" s="2" t="n"/>
      <c r="EB3123" s="2" t="n"/>
      <c r="EC3123" s="2" t="n"/>
    </row>
    <row r="3124" ht="6.75" customHeight="1" s="118">
      <c r="A3124" s="2" t="n"/>
      <c r="B3124" s="2" t="n"/>
      <c r="C3124" s="2" t="n"/>
      <c r="D3124" s="2" t="n"/>
      <c r="E3124" s="143" t="n"/>
      <c r="K3124" s="144" t="n"/>
      <c r="L3124" s="143"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0" t="inlineStr">
        <is>
          <t>校内外の諸活動</t>
        </is>
      </c>
      <c r="BQ3124" s="140" t="n"/>
      <c r="BR3124" s="140" t="n"/>
      <c r="BS3124" s="140" t="n"/>
      <c r="BT3124" s="140" t="n"/>
      <c r="BU3124" s="140" t="n"/>
      <c r="BV3124" s="141" t="n"/>
      <c r="BW3124" s="171">
        <f>計算!$AQ$37</f>
        <v/>
      </c>
      <c r="BX3124" s="140" t="n"/>
      <c r="BY3124" s="140" t="n"/>
      <c r="BZ3124" s="140" t="n"/>
      <c r="CA3124" s="140" t="n"/>
      <c r="CB3124" s="140" t="n"/>
      <c r="CC3124" s="140" t="n"/>
      <c r="CD3124" s="140" t="n"/>
      <c r="CE3124" s="140" t="n"/>
      <c r="CF3124" s="140" t="n"/>
      <c r="CG3124" s="140" t="n"/>
      <c r="CH3124" s="140" t="n"/>
      <c r="CI3124" s="140" t="n"/>
      <c r="CJ3124" s="140" t="n"/>
      <c r="CK3124" s="140" t="n"/>
      <c r="CL3124" s="140" t="n"/>
      <c r="CM3124" s="140" t="n"/>
      <c r="CN3124" s="140" t="n"/>
      <c r="CO3124" s="140" t="n"/>
      <c r="CP3124" s="140" t="n"/>
      <c r="CQ3124" s="140" t="n"/>
      <c r="CR3124" s="140" t="n"/>
      <c r="CS3124" s="140" t="n"/>
      <c r="CT3124" s="140" t="n"/>
      <c r="CU3124" s="140" t="n"/>
      <c r="CV3124" s="140" t="n"/>
      <c r="CW3124" s="140" t="n"/>
      <c r="CX3124" s="140" t="n"/>
      <c r="CY3124" s="140" t="n"/>
      <c r="CZ3124" s="140" t="n"/>
      <c r="DA3124" s="140" t="n"/>
      <c r="DB3124" s="140" t="n"/>
      <c r="DC3124" s="140" t="n"/>
      <c r="DD3124" s="140" t="n"/>
      <c r="DE3124" s="140" t="n"/>
      <c r="DF3124" s="140" t="n"/>
      <c r="DG3124" s="140" t="n"/>
      <c r="DH3124" s="140" t="n"/>
      <c r="DI3124" s="140" t="n"/>
      <c r="DJ3124" s="140" t="n"/>
      <c r="DK3124" s="140" t="n"/>
      <c r="DL3124" s="140" t="n"/>
      <c r="DM3124" s="140" t="n"/>
      <c r="DN3124" s="140" t="n"/>
      <c r="DO3124" s="140" t="n"/>
      <c r="DP3124" s="140" t="n"/>
      <c r="DQ3124" s="140" t="n"/>
      <c r="DR3124" s="140" t="n"/>
      <c r="DS3124" s="140" t="n"/>
      <c r="DT3124" s="140" t="n"/>
      <c r="DU3124" s="141" t="n"/>
      <c r="DV3124" s="7" t="n"/>
      <c r="DW3124" s="2" t="n"/>
      <c r="DX3124" s="2" t="n"/>
      <c r="DY3124" s="2" t="n"/>
      <c r="DZ3124" s="2" t="n"/>
      <c r="EA3124" s="2" t="n"/>
      <c r="EB3124" s="2" t="n"/>
      <c r="EC3124" s="2" t="n"/>
    </row>
    <row r="3125" ht="6.75" customHeight="1" s="118">
      <c r="A3125" s="2" t="n"/>
      <c r="B3125" s="2" t="n"/>
      <c r="C3125" s="2" t="n"/>
      <c r="D3125" s="2" t="n"/>
      <c r="E3125" s="143" t="n"/>
      <c r="K3125" s="144" t="n"/>
      <c r="L3125" s="172">
        <f>計算!$I$37</f>
        <v/>
      </c>
      <c r="BI3125" s="144" t="n"/>
      <c r="BJ3125" s="2" t="n"/>
      <c r="BK3125" s="2" t="n"/>
      <c r="BL3125" s="2" t="n"/>
      <c r="BM3125" s="2" t="n"/>
      <c r="BN3125" s="2" t="n"/>
      <c r="BO3125" s="2" t="n"/>
      <c r="BP3125" s="143" t="n"/>
      <c r="BV3125" s="144" t="n"/>
      <c r="DU3125" s="144" t="n"/>
      <c r="DV3125" s="7" t="n"/>
      <c r="DW3125" s="2" t="n"/>
      <c r="DX3125" s="2" t="n"/>
      <c r="DY3125" s="2" t="n"/>
      <c r="DZ3125" s="2" t="n"/>
      <c r="EA3125" s="2" t="n"/>
      <c r="EB3125" s="2" t="n"/>
      <c r="EC3125" s="2" t="n"/>
    </row>
    <row r="3126" ht="6.75" customHeight="1" s="118">
      <c r="A3126" s="2" t="n"/>
      <c r="B3126" s="2" t="n"/>
      <c r="C3126" s="2" t="n"/>
      <c r="D3126" s="2" t="n"/>
      <c r="E3126" s="143" t="n"/>
      <c r="K3126" s="144" t="n"/>
      <c r="L3126" s="143" t="n"/>
      <c r="BI3126" s="144" t="n"/>
      <c r="BJ3126" s="2" t="n"/>
      <c r="BK3126" s="2" t="n"/>
      <c r="BL3126" s="2" t="n"/>
      <c r="BM3126" s="2" t="n"/>
      <c r="BN3126" s="2" t="n"/>
      <c r="BO3126" s="2" t="n"/>
      <c r="BP3126" s="143" t="n"/>
      <c r="BV3126" s="144" t="n"/>
      <c r="DU3126" s="144" t="n"/>
      <c r="DV3126" s="7" t="n"/>
      <c r="DW3126" s="2" t="n"/>
      <c r="DX3126" s="2" t="n"/>
      <c r="DY3126" s="2" t="n"/>
      <c r="DZ3126" s="2" t="n"/>
      <c r="EA3126" s="2" t="n"/>
      <c r="EB3126" s="2" t="n"/>
      <c r="EC3126" s="2" t="n"/>
    </row>
    <row r="3127" ht="6.75" customHeight="1" s="118">
      <c r="A3127" s="2" t="n"/>
      <c r="B3127" s="2" t="n"/>
      <c r="C3127" s="2" t="n"/>
      <c r="D3127" s="2" t="n"/>
      <c r="E3127" s="147" t="n"/>
      <c r="F3127" s="148" t="n"/>
      <c r="G3127" s="148" t="n"/>
      <c r="H3127" s="148" t="n"/>
      <c r="I3127" s="148" t="n"/>
      <c r="J3127" s="148" t="n"/>
      <c r="K3127" s="149" t="n"/>
      <c r="L3127" s="147" t="n"/>
      <c r="M3127" s="148" t="n"/>
      <c r="N3127" s="148" t="n"/>
      <c r="O3127" s="148" t="n"/>
      <c r="P3127" s="148" t="n"/>
      <c r="Q3127" s="148" t="n"/>
      <c r="R3127" s="148" t="n"/>
      <c r="S3127" s="148" t="n"/>
      <c r="T3127" s="148" t="n"/>
      <c r="U3127" s="148" t="n"/>
      <c r="V3127" s="148" t="n"/>
      <c r="W3127" s="148" t="n"/>
      <c r="X3127" s="148" t="n"/>
      <c r="Y3127" s="148" t="n"/>
      <c r="Z3127" s="148" t="n"/>
      <c r="AA3127" s="148" t="n"/>
      <c r="AB3127" s="148" t="n"/>
      <c r="AC3127" s="148" t="n"/>
      <c r="AD3127" s="148" t="n"/>
      <c r="AE3127" s="148" t="n"/>
      <c r="AF3127" s="148" t="n"/>
      <c r="AG3127" s="148" t="n"/>
      <c r="AH3127" s="148" t="n"/>
      <c r="AI3127" s="148" t="n"/>
      <c r="AJ3127" s="148" t="n"/>
      <c r="AK3127" s="148" t="n"/>
      <c r="AL3127" s="148" t="n"/>
      <c r="AM3127" s="148" t="n"/>
      <c r="AN3127" s="148" t="n"/>
      <c r="AO3127" s="148" t="n"/>
      <c r="AP3127" s="148" t="n"/>
      <c r="AQ3127" s="148" t="n"/>
      <c r="AR3127" s="148" t="n"/>
      <c r="AS3127" s="148" t="n"/>
      <c r="AT3127" s="148" t="n"/>
      <c r="AU3127" s="148" t="n"/>
      <c r="AV3127" s="148" t="n"/>
      <c r="AW3127" s="148" t="n"/>
      <c r="AX3127" s="148" t="n"/>
      <c r="AY3127" s="148" t="n"/>
      <c r="AZ3127" s="148" t="n"/>
      <c r="BA3127" s="148" t="n"/>
      <c r="BB3127" s="148" t="n"/>
      <c r="BC3127" s="148" t="n"/>
      <c r="BD3127" s="148" t="n"/>
      <c r="BE3127" s="148" t="n"/>
      <c r="BF3127" s="148" t="n"/>
      <c r="BG3127" s="148" t="n"/>
      <c r="BH3127" s="148" t="n"/>
      <c r="BI3127" s="149" t="n"/>
      <c r="BJ3127" s="2" t="n"/>
      <c r="BK3127" s="2" t="n"/>
      <c r="BL3127" s="2" t="n"/>
      <c r="BM3127" s="2" t="n"/>
      <c r="BN3127" s="2" t="n"/>
      <c r="BO3127" s="2" t="n"/>
      <c r="BP3127" s="143" t="n"/>
      <c r="BV3127" s="144" t="n"/>
      <c r="DU3127" s="144" t="n"/>
      <c r="DV3127" s="7" t="n"/>
      <c r="DW3127" s="2" t="n"/>
      <c r="DX3127" s="2" t="n"/>
      <c r="DY3127" s="2" t="n"/>
      <c r="DZ3127" s="2" t="n"/>
      <c r="EA3127" s="2" t="n"/>
      <c r="EB3127" s="2" t="n"/>
      <c r="EC3127" s="2" t="n"/>
    </row>
    <row r="3128" ht="6.75" customHeight="1" s="118">
      <c r="A3128" s="2" t="n"/>
      <c r="B3128" s="2" t="n"/>
      <c r="C3128" s="2" t="n"/>
      <c r="D3128" s="2" t="n"/>
      <c r="E3128" s="161" t="inlineStr">
        <is>
          <t>ふ り が な</t>
        </is>
      </c>
      <c r="F3128" s="140" t="n"/>
      <c r="G3128" s="140" t="n"/>
      <c r="H3128" s="140" t="n"/>
      <c r="I3128" s="140" t="n"/>
      <c r="J3128" s="140" t="n"/>
      <c r="K3128" s="141" t="n"/>
      <c r="L3128" s="162">
        <f>計算!$M$37</f>
        <v/>
      </c>
      <c r="M3128" s="140" t="n"/>
      <c r="N3128" s="140" t="n"/>
      <c r="O3128" s="140" t="n"/>
      <c r="P3128" s="140" t="n"/>
      <c r="Q3128" s="140" t="n"/>
      <c r="R3128" s="140" t="n"/>
      <c r="S3128" s="140" t="n"/>
      <c r="T3128" s="140" t="n"/>
      <c r="U3128" s="140" t="n"/>
      <c r="V3128" s="140" t="n"/>
      <c r="W3128" s="140" t="n"/>
      <c r="X3128" s="140" t="n"/>
      <c r="Y3128" s="140" t="n"/>
      <c r="Z3128" s="140" t="n"/>
      <c r="AA3128" s="140" t="n"/>
      <c r="AB3128" s="140" t="n"/>
      <c r="AC3128" s="140" t="n"/>
      <c r="AD3128" s="140" t="n"/>
      <c r="AE3128" s="140" t="n"/>
      <c r="AF3128" s="140" t="n"/>
      <c r="AG3128" s="140" t="n"/>
      <c r="AH3128" s="140" t="n"/>
      <c r="AI3128" s="140" t="n"/>
      <c r="AJ3128" s="140" t="n"/>
      <c r="AK3128" s="140" t="n"/>
      <c r="AL3128" s="140" t="n"/>
      <c r="AM3128" s="140" t="n"/>
      <c r="AN3128" s="140" t="n"/>
      <c r="AO3128" s="140" t="n"/>
      <c r="AP3128" s="140" t="n"/>
      <c r="AQ3128" s="140" t="n"/>
      <c r="AR3128" s="140" t="n"/>
      <c r="AS3128" s="140" t="n"/>
      <c r="AT3128" s="140" t="n"/>
      <c r="AU3128" s="140" t="n"/>
      <c r="AV3128" s="140" t="n"/>
      <c r="AW3128" s="140" t="n"/>
      <c r="AX3128" s="140" t="n"/>
      <c r="AY3128" s="140" t="n"/>
      <c r="AZ3128" s="140" t="n"/>
      <c r="BA3128" s="140" t="n"/>
      <c r="BB3128" s="140" t="n"/>
      <c r="BC3128" s="140" t="n"/>
      <c r="BD3128" s="140" t="n"/>
      <c r="BE3128" s="140" t="n"/>
      <c r="BF3128" s="140" t="n"/>
      <c r="BG3128" s="140" t="n"/>
      <c r="BH3128" s="140" t="n"/>
      <c r="BI3128" s="141" t="n"/>
      <c r="BJ3128" s="2" t="n"/>
      <c r="BK3128" s="2" t="n"/>
      <c r="BL3128" s="2" t="n"/>
      <c r="BM3128" s="2" t="n"/>
      <c r="BN3128" s="2" t="n"/>
      <c r="BO3128" s="2" t="n"/>
      <c r="BP3128" s="143" t="n"/>
      <c r="BV3128" s="144" t="n"/>
      <c r="DU3128" s="144" t="n"/>
      <c r="DV3128" s="7" t="n"/>
      <c r="DW3128" s="2" t="n"/>
      <c r="DX3128" s="2" t="n"/>
      <c r="DY3128" s="2" t="n"/>
      <c r="DZ3128" s="2" t="n"/>
      <c r="EA3128" s="2" t="n"/>
      <c r="EB3128" s="2" t="n"/>
      <c r="EC3128" s="2" t="n"/>
    </row>
    <row r="3129" ht="6.75" customHeight="1" s="118">
      <c r="A3129" s="2" t="n"/>
      <c r="B3129" s="2" t="n"/>
      <c r="C3129" s="2" t="n"/>
      <c r="D3129" s="2" t="n"/>
      <c r="E3129" s="143" t="n"/>
      <c r="K3129" s="144" t="n"/>
      <c r="BI3129" s="144" t="n"/>
      <c r="BJ3129" s="2" t="n"/>
      <c r="BK3129" s="2" t="n"/>
      <c r="BL3129" s="2" t="n"/>
      <c r="BM3129" s="2" t="n"/>
      <c r="BN3129" s="2" t="n"/>
      <c r="BO3129" s="2" t="n"/>
      <c r="BP3129" s="143" t="n"/>
      <c r="BV3129" s="144" t="n"/>
      <c r="DU3129" s="144" t="n"/>
      <c r="DV3129" s="7" t="n"/>
      <c r="DW3129" s="2" t="n"/>
      <c r="DX3129" s="2" t="n"/>
      <c r="DY3129" s="2" t="n"/>
      <c r="DZ3129" s="2" t="n"/>
      <c r="EA3129" s="2" t="n"/>
      <c r="EB3129" s="2" t="n"/>
      <c r="EC3129" s="2" t="n"/>
    </row>
    <row r="3130" ht="6.75" customHeight="1" s="118">
      <c r="A3130" s="2" t="n"/>
      <c r="B3130" s="2" t="n"/>
      <c r="C3130" s="2" t="n"/>
      <c r="D3130" s="2" t="n"/>
      <c r="E3130" s="163" t="n"/>
      <c r="F3130" s="164" t="n"/>
      <c r="G3130" s="164" t="n"/>
      <c r="H3130" s="164" t="n"/>
      <c r="I3130" s="164" t="n"/>
      <c r="J3130" s="164" t="n"/>
      <c r="K3130" s="165" t="n"/>
      <c r="L3130" s="164" t="n"/>
      <c r="M3130" s="164" t="n"/>
      <c r="N3130" s="164" t="n"/>
      <c r="O3130" s="164" t="n"/>
      <c r="P3130" s="164" t="n"/>
      <c r="Q3130" s="164" t="n"/>
      <c r="R3130" s="164" t="n"/>
      <c r="S3130" s="164" t="n"/>
      <c r="T3130" s="164" t="n"/>
      <c r="U3130" s="164" t="n"/>
      <c r="V3130" s="164" t="n"/>
      <c r="W3130" s="164" t="n"/>
      <c r="X3130" s="164" t="n"/>
      <c r="Y3130" s="164" t="n"/>
      <c r="Z3130" s="164" t="n"/>
      <c r="AA3130" s="164" t="n"/>
      <c r="AB3130" s="164" t="n"/>
      <c r="AC3130" s="164" t="n"/>
      <c r="AD3130" s="164" t="n"/>
      <c r="AE3130" s="164" t="n"/>
      <c r="AF3130" s="164" t="n"/>
      <c r="AG3130" s="164" t="n"/>
      <c r="AH3130" s="164" t="n"/>
      <c r="AI3130" s="164" t="n"/>
      <c r="AJ3130" s="164" t="n"/>
      <c r="AK3130" s="164" t="n"/>
      <c r="AL3130" s="164" t="n"/>
      <c r="AM3130" s="164" t="n"/>
      <c r="AN3130" s="164" t="n"/>
      <c r="AO3130" s="164" t="n"/>
      <c r="AP3130" s="164" t="n"/>
      <c r="AQ3130" s="164" t="n"/>
      <c r="AR3130" s="164" t="n"/>
      <c r="AS3130" s="164" t="n"/>
      <c r="AT3130" s="164" t="n"/>
      <c r="AU3130" s="164" t="n"/>
      <c r="AV3130" s="164" t="n"/>
      <c r="AW3130" s="164" t="n"/>
      <c r="AX3130" s="164" t="n"/>
      <c r="AY3130" s="164" t="n"/>
      <c r="AZ3130" s="164" t="n"/>
      <c r="BA3130" s="164" t="n"/>
      <c r="BB3130" s="164" t="n"/>
      <c r="BC3130" s="164" t="n"/>
      <c r="BD3130" s="164" t="n"/>
      <c r="BE3130" s="164" t="n"/>
      <c r="BF3130" s="164" t="n"/>
      <c r="BG3130" s="164" t="n"/>
      <c r="BH3130" s="164" t="n"/>
      <c r="BI3130" s="165" t="n"/>
      <c r="BJ3130" s="2" t="n"/>
      <c r="BK3130" s="2" t="n"/>
      <c r="BL3130" s="2" t="n"/>
      <c r="BM3130" s="2" t="n"/>
      <c r="BN3130" s="2" t="n"/>
      <c r="BO3130" s="2" t="n"/>
      <c r="BP3130" s="143" t="n"/>
      <c r="BV3130" s="144" t="n"/>
      <c r="DU3130" s="144" t="n"/>
      <c r="DV3130" s="7" t="n"/>
      <c r="DW3130" s="2" t="n"/>
      <c r="DX3130" s="2" t="n"/>
      <c r="DY3130" s="2" t="n"/>
      <c r="DZ3130" s="2" t="n"/>
      <c r="EA3130" s="2" t="n"/>
      <c r="EB3130" s="2" t="n"/>
      <c r="EC3130" s="2" t="n"/>
    </row>
    <row r="3131" ht="6.75" customHeight="1" s="118">
      <c r="A3131" s="2" t="n"/>
      <c r="B3131" s="2" t="n"/>
      <c r="C3131" s="2" t="n"/>
      <c r="D3131" s="2" t="n"/>
      <c r="E3131" s="166" t="inlineStr">
        <is>
          <t>連絡先</t>
        </is>
      </c>
      <c r="F3131" s="167" t="n"/>
      <c r="G3131" s="167" t="n"/>
      <c r="H3131" s="167" t="n"/>
      <c r="I3131" s="167" t="n"/>
      <c r="J3131" s="167" t="n"/>
      <c r="K3131" s="168" t="n"/>
      <c r="L3131" s="107" t="inlineStr">
        <is>
          <t>〒</t>
        </is>
      </c>
      <c r="M3131" s="167" t="n"/>
      <c r="N3131" s="167" t="n"/>
      <c r="O3131" s="167" t="n"/>
      <c r="P3131" s="173">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43" t="n"/>
      <c r="BV3131" s="144" t="n"/>
      <c r="DU3131" s="144" t="n"/>
      <c r="DV3131" s="7" t="n"/>
      <c r="DW3131" s="2" t="n"/>
      <c r="DX3131" s="2" t="n"/>
      <c r="DY3131" s="2" t="n"/>
      <c r="DZ3131" s="2" t="n"/>
      <c r="EA3131" s="2" t="n"/>
      <c r="EB3131" s="2" t="n"/>
      <c r="EC3131" s="2" t="n"/>
    </row>
    <row r="3132" ht="6.75" customHeight="1" s="118">
      <c r="A3132" s="2" t="n"/>
      <c r="B3132" s="2" t="n"/>
      <c r="C3132" s="2" t="n"/>
      <c r="D3132" s="2" t="n"/>
      <c r="E3132" s="143" t="n"/>
      <c r="K3132" s="144" t="n"/>
      <c r="L3132" s="143"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43" t="n"/>
      <c r="BV3132" s="144" t="n"/>
      <c r="DU3132" s="144" t="n"/>
      <c r="DV3132" s="7" t="n"/>
      <c r="DW3132" s="2" t="n"/>
      <c r="DX3132" s="2" t="n"/>
      <c r="DY3132" s="2" t="n"/>
      <c r="DZ3132" s="2" t="n"/>
      <c r="EA3132" s="2" t="n"/>
      <c r="EB3132" s="2" t="n"/>
      <c r="EC3132" s="2" t="n"/>
    </row>
    <row r="3133" ht="6.75" customHeight="1" s="118">
      <c r="A3133" s="2" t="n"/>
      <c r="B3133" s="2" t="n"/>
      <c r="C3133" s="2" t="n"/>
      <c r="D3133" s="2" t="n"/>
      <c r="E3133" s="143" t="n"/>
      <c r="K3133" s="144" t="n"/>
      <c r="L3133" s="143"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43" t="n"/>
      <c r="BV3133" s="144" t="n"/>
      <c r="DU3133" s="144" t="n"/>
      <c r="DV3133" s="7" t="n"/>
      <c r="DW3133" s="2" t="n"/>
      <c r="DX3133" s="2" t="n"/>
      <c r="DY3133" s="2" t="n"/>
      <c r="DZ3133" s="2" t="n"/>
      <c r="EA3133" s="2" t="n"/>
      <c r="EB3133" s="2" t="n"/>
      <c r="EC3133" s="2" t="n"/>
    </row>
    <row r="3134" ht="6.75" customHeight="1" s="118">
      <c r="A3134" s="2" t="n"/>
      <c r="B3134" s="2" t="n"/>
      <c r="C3134" s="2" t="n"/>
      <c r="D3134" s="2" t="n"/>
      <c r="E3134" s="143" t="n"/>
      <c r="K3134" s="144" t="n"/>
      <c r="L3134" s="174">
        <f>計算!$L$37</f>
        <v/>
      </c>
      <c r="BI3134" s="144" t="n"/>
      <c r="BJ3134" s="2" t="n"/>
      <c r="BK3134" s="2" t="n"/>
      <c r="BL3134" s="2" t="n"/>
      <c r="BM3134" s="2" t="n"/>
      <c r="BN3134" s="2" t="n"/>
      <c r="BO3134" s="2" t="n"/>
      <c r="BP3134" s="143" t="n"/>
      <c r="BV3134" s="144" t="n"/>
      <c r="DU3134" s="144" t="n"/>
      <c r="DV3134" s="7" t="n"/>
      <c r="DW3134" s="2" t="n"/>
      <c r="DX3134" s="2" t="n"/>
      <c r="DY3134" s="2" t="n"/>
      <c r="DZ3134" s="2" t="n"/>
      <c r="EA3134" s="2" t="n"/>
      <c r="EB3134" s="2" t="n"/>
      <c r="EC3134" s="2" t="n"/>
    </row>
    <row r="3135" ht="6.75" customHeight="1" s="118">
      <c r="A3135" s="2" t="n"/>
      <c r="B3135" s="2" t="n"/>
      <c r="C3135" s="2" t="n"/>
      <c r="D3135" s="2" t="n"/>
      <c r="E3135" s="147" t="n"/>
      <c r="F3135" s="148" t="n"/>
      <c r="G3135" s="148" t="n"/>
      <c r="H3135" s="148" t="n"/>
      <c r="I3135" s="148" t="n"/>
      <c r="J3135" s="148" t="n"/>
      <c r="K3135" s="149" t="n"/>
      <c r="L3135" s="148" t="n"/>
      <c r="M3135" s="148" t="n"/>
      <c r="N3135" s="148" t="n"/>
      <c r="O3135" s="148" t="n"/>
      <c r="P3135" s="148" t="n"/>
      <c r="Q3135" s="148" t="n"/>
      <c r="R3135" s="148" t="n"/>
      <c r="S3135" s="148" t="n"/>
      <c r="T3135" s="148" t="n"/>
      <c r="U3135" s="148" t="n"/>
      <c r="V3135" s="148" t="n"/>
      <c r="W3135" s="148" t="n"/>
      <c r="X3135" s="148" t="n"/>
      <c r="Y3135" s="148" t="n"/>
      <c r="Z3135" s="148" t="n"/>
      <c r="AA3135" s="148" t="n"/>
      <c r="AB3135" s="148" t="n"/>
      <c r="AC3135" s="148" t="n"/>
      <c r="AD3135" s="148" t="n"/>
      <c r="AE3135" s="148" t="n"/>
      <c r="AF3135" s="148" t="n"/>
      <c r="AG3135" s="148" t="n"/>
      <c r="AH3135" s="148" t="n"/>
      <c r="AI3135" s="148" t="n"/>
      <c r="AJ3135" s="148" t="n"/>
      <c r="AK3135" s="148" t="n"/>
      <c r="AL3135" s="148" t="n"/>
      <c r="AM3135" s="148" t="n"/>
      <c r="AN3135" s="148" t="n"/>
      <c r="AO3135" s="148" t="n"/>
      <c r="AP3135" s="148" t="n"/>
      <c r="AQ3135" s="148" t="n"/>
      <c r="AR3135" s="148" t="n"/>
      <c r="AS3135" s="148" t="n"/>
      <c r="AT3135" s="148" t="n"/>
      <c r="AU3135" s="148" t="n"/>
      <c r="AV3135" s="148" t="n"/>
      <c r="AW3135" s="148" t="n"/>
      <c r="AX3135" s="148" t="n"/>
      <c r="AY3135" s="148" t="n"/>
      <c r="AZ3135" s="148" t="n"/>
      <c r="BA3135" s="148" t="n"/>
      <c r="BB3135" s="148" t="n"/>
      <c r="BC3135" s="148" t="n"/>
      <c r="BD3135" s="148" t="n"/>
      <c r="BE3135" s="148" t="n"/>
      <c r="BF3135" s="148" t="n"/>
      <c r="BG3135" s="148" t="n"/>
      <c r="BH3135" s="148" t="n"/>
      <c r="BI3135" s="149" t="n"/>
      <c r="BJ3135" s="2" t="n"/>
      <c r="BK3135" s="2" t="n"/>
      <c r="BL3135" s="2" t="n"/>
      <c r="BM3135" s="2" t="n"/>
      <c r="BN3135" s="2" t="n"/>
      <c r="BO3135" s="2" t="n"/>
      <c r="BP3135" s="143" t="n"/>
      <c r="BV3135" s="144" t="n"/>
      <c r="DU3135" s="144"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43" t="n"/>
      <c r="BV3136" s="144" t="n"/>
      <c r="DU3136" s="144"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43" t="n"/>
      <c r="BV3137" s="144" t="n"/>
      <c r="DU3137" s="144"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43" t="n"/>
      <c r="BV3138" s="144" t="n"/>
      <c r="DU3138" s="144"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43" t="n"/>
      <c r="BV3139" s="144" t="n"/>
      <c r="DU3139" s="144"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43" t="n"/>
      <c r="BV3140" s="144" t="n"/>
      <c r="DU3140" s="144"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75" t="n"/>
      <c r="BQ3141" s="140" t="n"/>
      <c r="BR3141" s="176" t="n"/>
      <c r="BS3141" s="140" t="n"/>
      <c r="BT3141" s="140" t="n"/>
      <c r="BU3141" s="28" t="n"/>
      <c r="BV3141" s="29" t="n"/>
      <c r="BW3141" s="177">
        <f>計算!$AR$37</f>
        <v/>
      </c>
      <c r="BX3141" s="140" t="n"/>
      <c r="BY3141" s="140" t="n"/>
      <c r="BZ3141" s="140" t="n"/>
      <c r="CA3141" s="140" t="n"/>
      <c r="CB3141" s="140" t="n"/>
      <c r="CC3141" s="140" t="n"/>
      <c r="CD3141" s="140" t="n"/>
      <c r="CE3141" s="140" t="n"/>
      <c r="CF3141" s="140" t="n"/>
      <c r="CG3141" s="140" t="n"/>
      <c r="CH3141" s="140" t="n"/>
      <c r="CI3141" s="140" t="n"/>
      <c r="CJ3141" s="140" t="n"/>
      <c r="CK3141" s="140" t="n"/>
      <c r="CL3141" s="140" t="n"/>
      <c r="CM3141" s="140" t="n"/>
      <c r="CN3141" s="140" t="n"/>
      <c r="CO3141" s="140" t="n"/>
      <c r="CP3141" s="140" t="n"/>
      <c r="CQ3141" s="140" t="n"/>
      <c r="CR3141" s="140" t="n"/>
      <c r="CS3141" s="140" t="n"/>
      <c r="CT3141" s="140" t="n"/>
      <c r="CU3141" s="140" t="n"/>
      <c r="CV3141" s="140" t="n"/>
      <c r="CW3141" s="140" t="n"/>
      <c r="CX3141" s="140" t="n"/>
      <c r="CY3141" s="140" t="n"/>
      <c r="CZ3141" s="140" t="n"/>
      <c r="DA3141" s="140" t="n"/>
      <c r="DB3141" s="140" t="n"/>
      <c r="DC3141" s="140" t="n"/>
      <c r="DD3141" s="140" t="n"/>
      <c r="DE3141" s="140" t="n"/>
      <c r="DF3141" s="140" t="n"/>
      <c r="DG3141" s="140" t="n"/>
      <c r="DH3141" s="140" t="n"/>
      <c r="DI3141" s="140" t="n"/>
      <c r="DJ3141" s="140" t="n"/>
      <c r="DK3141" s="140" t="n"/>
      <c r="DL3141" s="140" t="n"/>
      <c r="DM3141" s="140" t="n"/>
      <c r="DN3141" s="140" t="n"/>
      <c r="DO3141" s="140" t="n"/>
      <c r="DP3141" s="140" t="n"/>
      <c r="DQ3141" s="140" t="n"/>
      <c r="DR3141" s="140" t="n"/>
      <c r="DS3141" s="140" t="n"/>
      <c r="DT3141" s="140" t="n"/>
      <c r="DU3141" s="141"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43" t="n"/>
      <c r="BU3142" s="31" t="n"/>
      <c r="BV3142" s="32" t="n"/>
      <c r="DU3142" s="144"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43" t="n"/>
      <c r="BU3143" s="72" t="n"/>
      <c r="BV3143" s="144" t="n"/>
      <c r="DU3143" s="144"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43" t="n"/>
      <c r="BV3144" s="144" t="n"/>
      <c r="DU3144" s="144"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43" t="n"/>
      <c r="BV3145" s="144" t="n"/>
      <c r="DU3145" s="144"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43" t="n"/>
      <c r="BV3146" s="144" t="n"/>
      <c r="DU3146" s="144" t="n"/>
      <c r="DV3146" s="7" t="n"/>
      <c r="DW3146" s="2" t="n"/>
      <c r="DX3146" s="2" t="n"/>
      <c r="DY3146" s="2" t="n"/>
      <c r="DZ3146" s="2" t="n"/>
      <c r="EA3146" s="2" t="n"/>
      <c r="EB3146" s="2" t="n"/>
      <c r="EC3146" s="2" t="n"/>
    </row>
    <row r="3147" ht="6.75" customHeight="1" s="118">
      <c r="A3147" s="2" t="n"/>
      <c r="B3147" s="2" t="n"/>
      <c r="C3147" s="2" t="n"/>
      <c r="D3147" s="2" t="n"/>
      <c r="E3147" s="178" t="inlineStr">
        <is>
          <t>在籍校</t>
        </is>
      </c>
      <c r="F3147" s="140" t="n"/>
      <c r="G3147" s="140" t="n"/>
      <c r="H3147" s="140" t="n"/>
      <c r="I3147" s="140" t="n"/>
      <c r="J3147" s="140" t="n"/>
      <c r="K3147" s="141"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0" t="n"/>
      <c r="AY3147" s="140" t="n"/>
      <c r="AZ3147" s="140" t="n"/>
      <c r="BA3147" s="140" t="n"/>
      <c r="BB3147" s="140" t="n"/>
      <c r="BC3147" s="140" t="n"/>
      <c r="BD3147" s="140" t="n"/>
      <c r="BE3147" s="140" t="n"/>
      <c r="BF3147" s="140" t="n"/>
      <c r="BG3147" s="140" t="n"/>
      <c r="BH3147" s="140" t="n"/>
      <c r="BI3147" s="141" t="n"/>
      <c r="BJ3147" s="2" t="n"/>
      <c r="BK3147" s="2" t="n"/>
      <c r="BL3147" s="2" t="n"/>
      <c r="BM3147" s="2" t="n"/>
      <c r="BN3147" s="2" t="n"/>
      <c r="BO3147" s="2" t="n"/>
      <c r="BP3147" s="143" t="n"/>
      <c r="BV3147" s="144" t="n"/>
      <c r="DU3147" s="144" t="n"/>
      <c r="DV3147" s="2" t="n"/>
      <c r="DW3147" s="2" t="n"/>
      <c r="DX3147" s="2" t="n"/>
      <c r="DY3147" s="2" t="n"/>
      <c r="DZ3147" s="2" t="n"/>
      <c r="EA3147" s="2" t="n"/>
      <c r="EB3147" s="2" t="n"/>
      <c r="EC3147" s="2" t="n"/>
    </row>
    <row r="3148" ht="6.75" customHeight="1" s="118">
      <c r="A3148" s="2" t="n"/>
      <c r="B3148" s="2" t="n"/>
      <c r="C3148" s="2" t="n"/>
      <c r="D3148" s="2" t="n"/>
      <c r="E3148" s="143" t="n"/>
      <c r="K3148" s="144" t="n"/>
      <c r="L3148" s="36" t="n"/>
      <c r="M3148" s="19" t="n"/>
      <c r="N3148" s="19" t="n"/>
      <c r="O3148" s="19" t="n"/>
      <c r="P3148" s="19" t="n"/>
      <c r="Q3148" s="19" t="n"/>
      <c r="R3148" s="19" t="n"/>
      <c r="S3148" s="19" t="n"/>
      <c r="T3148" s="19" t="n"/>
      <c r="U3148" s="19" t="n"/>
      <c r="V3148" s="19" t="n"/>
      <c r="W3148" s="19" t="n"/>
      <c r="X3148" s="37" t="n"/>
      <c r="Y3148" s="179">
        <f>計算!$N$37</f>
        <v/>
      </c>
      <c r="BI3148" s="144" t="n"/>
      <c r="BJ3148" s="2" t="n"/>
      <c r="BK3148" s="2" t="n"/>
      <c r="BL3148" s="2" t="n"/>
      <c r="BM3148" s="2" t="n"/>
      <c r="BN3148" s="2" t="n"/>
      <c r="BO3148" s="2" t="n"/>
      <c r="BP3148" s="143" t="n"/>
      <c r="BV3148" s="144" t="n"/>
      <c r="DU3148" s="144" t="n"/>
      <c r="DV3148" s="2" t="n"/>
      <c r="DW3148" s="2" t="n"/>
      <c r="DX3148" s="2" t="n"/>
      <c r="DY3148" s="2" t="n"/>
      <c r="DZ3148" s="2" t="n"/>
      <c r="EA3148" s="2" t="n"/>
      <c r="EB3148" s="2" t="n"/>
      <c r="EC3148" s="2" t="n"/>
    </row>
    <row r="3149" ht="6.75" customHeight="1" s="118">
      <c r="A3149" s="2" t="n"/>
      <c r="B3149" s="2" t="n"/>
      <c r="C3149" s="2" t="n"/>
      <c r="D3149" s="2" t="n"/>
      <c r="E3149" s="143" t="n"/>
      <c r="K3149" s="144" t="n"/>
      <c r="L3149" s="36" t="n"/>
      <c r="M3149" s="19" t="n"/>
      <c r="N3149" s="19" t="n"/>
      <c r="O3149" s="19" t="n"/>
      <c r="P3149" s="180">
        <f>IF(計算!$B$37="","",設定!$B$6)&amp;""</f>
        <v/>
      </c>
      <c r="S3149" s="11" t="n"/>
      <c r="T3149" s="11" t="n"/>
      <c r="U3149" s="181">
        <f>IF(計算!$B$37="","",設定!$B$7)&amp;""</f>
        <v/>
      </c>
      <c r="W3149" s="11" t="n"/>
      <c r="X3149" s="12" t="n"/>
      <c r="Y3149" s="143" t="n"/>
      <c r="BI3149" s="144" t="n"/>
      <c r="BJ3149" s="2" t="n"/>
      <c r="BK3149" s="2" t="n"/>
      <c r="BL3149" s="2" t="n"/>
      <c r="BM3149" s="2" t="n"/>
      <c r="BN3149" s="2" t="n"/>
      <c r="BO3149" s="2" t="n"/>
      <c r="BP3149" s="143" t="n"/>
      <c r="BV3149" s="144" t="n"/>
      <c r="DU3149" s="144" t="n"/>
      <c r="DV3149" s="2" t="n"/>
      <c r="DW3149" s="2" t="n"/>
      <c r="DX3149" s="2" t="n"/>
      <c r="DY3149" s="2" t="n"/>
      <c r="DZ3149" s="2" t="n"/>
      <c r="EA3149" s="2" t="n"/>
      <c r="EB3149" s="2" t="n"/>
      <c r="EC3149" s="2" t="n"/>
    </row>
    <row r="3150" ht="6.75" customHeight="1" s="118">
      <c r="A3150" s="2" t="n"/>
      <c r="B3150" s="2" t="n"/>
      <c r="C3150" s="2" t="n"/>
      <c r="D3150" s="2" t="n"/>
      <c r="E3150" s="143" t="n"/>
      <c r="K3150" s="144" t="n"/>
      <c r="L3150" s="92" t="inlineStr">
        <is>
          <t>令和</t>
        </is>
      </c>
      <c r="S3150" s="52" t="inlineStr">
        <is>
          <t>年</t>
        </is>
      </c>
      <c r="W3150" s="53" t="inlineStr">
        <is>
          <t>月</t>
        </is>
      </c>
      <c r="X3150" s="144" t="n"/>
      <c r="Y3150" s="143" t="n"/>
      <c r="BI3150" s="144" t="n"/>
      <c r="BJ3150" s="2" t="n"/>
      <c r="BK3150" s="2" t="n"/>
      <c r="BL3150" s="2" t="n"/>
      <c r="BM3150" s="2" t="n"/>
      <c r="BN3150" s="2" t="n"/>
      <c r="BO3150" s="2" t="n"/>
      <c r="BP3150" s="143" t="n"/>
      <c r="BV3150" s="144" t="n"/>
      <c r="DU3150" s="144" t="n"/>
      <c r="DV3150" s="2" t="n"/>
      <c r="DW3150" s="2" t="n"/>
      <c r="DX3150" s="2" t="n"/>
      <c r="DY3150" s="2" t="n"/>
      <c r="DZ3150" s="2" t="n"/>
      <c r="EA3150" s="2" t="n"/>
      <c r="EB3150" s="2" t="n"/>
      <c r="EC3150" s="2" t="n"/>
    </row>
    <row r="3151" ht="6.75" customHeight="1" s="118">
      <c r="A3151" s="2" t="n"/>
      <c r="B3151" s="2" t="n"/>
      <c r="C3151" s="2" t="n"/>
      <c r="D3151" s="2" t="n"/>
      <c r="E3151" s="143" t="n"/>
      <c r="K3151" s="144" t="n"/>
      <c r="L3151" s="143" t="n"/>
      <c r="X3151" s="144" t="n"/>
      <c r="Y3151" s="143" t="n"/>
      <c r="AW3151" s="75" t="inlineStr">
        <is>
          <t>卒業</t>
        </is>
      </c>
      <c r="BI3151" s="144" t="n"/>
      <c r="BJ3151" s="2" t="n"/>
      <c r="BK3151" s="2" t="n"/>
      <c r="BL3151" s="2" t="n"/>
      <c r="BM3151" s="2" t="n"/>
      <c r="BN3151" s="2" t="n"/>
      <c r="BO3151" s="2" t="n"/>
      <c r="BP3151" s="143" t="n"/>
      <c r="BV3151" s="144" t="n"/>
      <c r="DU3151" s="144" t="n"/>
      <c r="DV3151" s="2" t="n"/>
      <c r="DW3151" s="2" t="n"/>
      <c r="DX3151" s="2" t="n"/>
      <c r="DY3151" s="2" t="n"/>
      <c r="DZ3151" s="2" t="n"/>
      <c r="EA3151" s="2" t="n"/>
      <c r="EB3151" s="2" t="n"/>
      <c r="EC3151" s="2" t="n"/>
    </row>
    <row r="3152" ht="6.75" customHeight="1" s="118">
      <c r="A3152" s="2" t="n"/>
      <c r="B3152" s="2" t="n"/>
      <c r="C3152" s="2" t="n"/>
      <c r="D3152" s="2" t="n"/>
      <c r="E3152" s="143" t="n"/>
      <c r="K3152" s="144" t="n"/>
      <c r="L3152" s="36" t="n"/>
      <c r="M3152" s="19" t="n"/>
      <c r="N3152" s="19" t="n"/>
      <c r="O3152" s="19" t="n"/>
      <c r="P3152" s="19" t="n"/>
      <c r="Q3152" s="19" t="n"/>
      <c r="R3152" s="19" t="n"/>
      <c r="S3152" s="19" t="n"/>
      <c r="T3152" s="19" t="n"/>
      <c r="U3152" s="19" t="n"/>
      <c r="V3152" s="19" t="n"/>
      <c r="W3152" s="19" t="n"/>
      <c r="X3152" s="37" t="n"/>
      <c r="Y3152" s="143" t="n"/>
      <c r="BI3152" s="144" t="n"/>
      <c r="BJ3152" s="2" t="n"/>
      <c r="BK3152" s="2" t="n"/>
      <c r="BL3152" s="2" t="n"/>
      <c r="BM3152" s="2" t="n"/>
      <c r="BN3152" s="2" t="n"/>
      <c r="BO3152" s="2" t="n"/>
      <c r="BP3152" s="143" t="n"/>
      <c r="BV3152" s="144" t="n"/>
      <c r="DU3152" s="144" t="n"/>
      <c r="DV3152" s="2" t="n"/>
      <c r="DW3152" s="2" t="n"/>
      <c r="DX3152" s="2" t="n"/>
      <c r="DY3152" s="2" t="n"/>
      <c r="DZ3152" s="2" t="n"/>
      <c r="EA3152" s="2" t="n"/>
      <c r="EB3152" s="2" t="n"/>
      <c r="EC3152" s="2" t="n"/>
    </row>
    <row r="3153" ht="6.75" customHeight="1" s="118">
      <c r="A3153" s="2" t="n"/>
      <c r="B3153" s="2" t="n"/>
      <c r="C3153" s="2" t="n"/>
      <c r="D3153" s="2" t="n"/>
      <c r="E3153" s="143" t="n"/>
      <c r="K3153" s="144" t="n"/>
      <c r="L3153" s="36" t="n"/>
      <c r="M3153" s="19" t="n"/>
      <c r="N3153" s="19" t="n"/>
      <c r="O3153" s="19" t="n"/>
      <c r="P3153" s="19" t="n"/>
      <c r="Q3153" s="19" t="n"/>
      <c r="R3153" s="19" t="n"/>
      <c r="S3153" s="19" t="n"/>
      <c r="T3153" s="19" t="n"/>
      <c r="U3153" s="19" t="n"/>
      <c r="V3153" s="19" t="n"/>
      <c r="W3153" s="19" t="n"/>
      <c r="X3153" s="37" t="n"/>
      <c r="Y3153" s="143" t="n"/>
      <c r="BI3153" s="144" t="n"/>
      <c r="BJ3153" s="2" t="n"/>
      <c r="BK3153" s="2" t="n"/>
      <c r="BL3153" s="2" t="n"/>
      <c r="BM3153" s="2" t="n"/>
      <c r="BN3153" s="2" t="n"/>
      <c r="BO3153" s="2" t="n"/>
      <c r="BP3153" s="143" t="n"/>
      <c r="BV3153" s="144" t="n"/>
      <c r="DU3153" s="144" t="n"/>
      <c r="DV3153" s="2" t="n"/>
      <c r="DW3153" s="2" t="n"/>
      <c r="DX3153" s="2" t="n"/>
      <c r="DY3153" s="2" t="n"/>
      <c r="DZ3153" s="2" t="n"/>
      <c r="EA3153" s="2" t="n"/>
      <c r="EB3153" s="2" t="n"/>
      <c r="EC3153" s="2" t="n"/>
    </row>
    <row r="3154" ht="6.75" customHeight="1" s="118">
      <c r="A3154" s="2" t="n"/>
      <c r="B3154" s="2" t="n"/>
      <c r="C3154" s="2" t="n"/>
      <c r="D3154" s="2" t="n"/>
      <c r="E3154" s="147" t="n"/>
      <c r="F3154" s="148" t="n"/>
      <c r="G3154" s="148" t="n"/>
      <c r="H3154" s="148" t="n"/>
      <c r="I3154" s="148" t="n"/>
      <c r="J3154" s="148" t="n"/>
      <c r="K3154" s="149"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48" t="n"/>
      <c r="AX3154" s="148" t="n"/>
      <c r="AY3154" s="148" t="n"/>
      <c r="AZ3154" s="148" t="n"/>
      <c r="BA3154" s="148" t="n"/>
      <c r="BB3154" s="148" t="n"/>
      <c r="BC3154" s="148" t="n"/>
      <c r="BD3154" s="148" t="n"/>
      <c r="BE3154" s="148" t="n"/>
      <c r="BF3154" s="148" t="n"/>
      <c r="BG3154" s="148" t="n"/>
      <c r="BH3154" s="148" t="n"/>
      <c r="BI3154" s="149" t="n"/>
      <c r="BJ3154" s="2" t="n"/>
      <c r="BK3154" s="2" t="n"/>
      <c r="BL3154" s="2" t="n"/>
      <c r="BM3154" s="2" t="n"/>
      <c r="BN3154" s="2" t="n"/>
      <c r="BO3154" s="2" t="n"/>
      <c r="BP3154" s="143" t="n"/>
      <c r="BV3154" s="144" t="n"/>
      <c r="DU3154" s="144"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0" t="n"/>
      <c r="U3155" s="17" t="n"/>
      <c r="V3155" s="17" t="n"/>
      <c r="W3155" s="76" t="n"/>
      <c r="X3155" s="140"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43" t="n"/>
      <c r="BV3155" s="144" t="n"/>
      <c r="DU3155" s="144"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43" t="n"/>
      <c r="BV3156" s="144" t="n"/>
      <c r="DU3156" s="144"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43" t="n"/>
      <c r="BV3157" s="144" t="n"/>
      <c r="DU3157" s="144" t="n"/>
      <c r="DV3157" s="2" t="n"/>
      <c r="DW3157" s="2" t="n"/>
      <c r="DX3157" s="2" t="n"/>
      <c r="DY3157" s="2" t="n"/>
      <c r="DZ3157" s="2" t="n"/>
      <c r="EA3157" s="2" t="n"/>
      <c r="EB3157" s="2" t="n"/>
      <c r="EC3157" s="2" t="n"/>
    </row>
    <row r="3158" ht="6.75" customHeight="1" s="118">
      <c r="A3158" s="2" t="n"/>
      <c r="B3158" s="2" t="n"/>
      <c r="C3158" s="2" t="n"/>
      <c r="D3158" s="2" t="n"/>
      <c r="E3158" s="182" t="inlineStr">
        <is>
          <t>職　歴</t>
        </is>
      </c>
      <c r="K3158" s="144" t="n"/>
      <c r="L3158" s="54" t="inlineStr">
        <is>
          <t>平成</t>
        </is>
      </c>
      <c r="M3158" s="140" t="n"/>
      <c r="N3158" s="140" t="n"/>
      <c r="O3158" s="140" t="n"/>
      <c r="P3158" s="19" t="n"/>
      <c r="Q3158" s="19" t="n"/>
      <c r="R3158" s="19" t="n"/>
      <c r="S3158" s="19" t="n"/>
      <c r="T3158" s="19" t="n"/>
      <c r="U3158" s="19" t="n"/>
      <c r="V3158" s="19" t="n"/>
      <c r="W3158" s="19" t="n"/>
      <c r="X3158" s="37" t="n"/>
      <c r="Y3158" s="172">
        <f>計算!$AV$37</f>
        <v/>
      </c>
      <c r="BI3158" s="144" t="n"/>
      <c r="BJ3158" s="2" t="n"/>
      <c r="BK3158" s="2" t="n"/>
      <c r="BL3158" s="2" t="n"/>
      <c r="BM3158" s="2" t="n"/>
      <c r="BN3158" s="2" t="n"/>
      <c r="BO3158" s="2" t="n"/>
      <c r="BP3158" s="143" t="n"/>
      <c r="BV3158" s="144" t="n"/>
      <c r="DU3158" s="144" t="n"/>
      <c r="DV3158" s="2" t="n"/>
      <c r="DW3158" s="2" t="n"/>
      <c r="DX3158" s="2" t="n"/>
      <c r="DY3158" s="2" t="n"/>
      <c r="DZ3158" s="2" t="n"/>
      <c r="EA3158" s="2" t="n"/>
      <c r="EB3158" s="2" t="n"/>
      <c r="EC3158" s="2" t="n"/>
    </row>
    <row r="3159" ht="6.75" customHeight="1" s="118">
      <c r="A3159" s="2" t="n"/>
      <c r="B3159" s="2" t="n"/>
      <c r="C3159" s="2" t="n"/>
      <c r="D3159" s="2" t="n"/>
      <c r="E3159" s="143" t="n"/>
      <c r="K3159" s="144" t="n"/>
      <c r="L3159" s="143" t="n"/>
      <c r="P3159" s="19" t="n"/>
      <c r="Q3159" s="19" t="n"/>
      <c r="R3159" s="19" t="n"/>
      <c r="S3159" s="19" t="n"/>
      <c r="T3159" s="19" t="n"/>
      <c r="U3159" s="19" t="n"/>
      <c r="V3159" s="19" t="n"/>
      <c r="W3159" s="19" t="n"/>
      <c r="X3159" s="37" t="n"/>
      <c r="Y3159" s="143" t="n"/>
      <c r="BI3159" s="144" t="n"/>
      <c r="BJ3159" s="2" t="n"/>
      <c r="BK3159" s="2" t="n"/>
      <c r="BL3159" s="2" t="n"/>
      <c r="BM3159" s="2" t="n"/>
      <c r="BN3159" s="2" t="n"/>
      <c r="BO3159" s="2" t="n"/>
      <c r="BP3159" s="143" t="n"/>
      <c r="BV3159" s="144" t="n"/>
      <c r="DU3159" s="144" t="n"/>
      <c r="DV3159" s="2" t="n"/>
      <c r="DW3159" s="2" t="n"/>
      <c r="DX3159" s="2" t="n"/>
      <c r="DY3159" s="2" t="n"/>
      <c r="DZ3159" s="2" t="n"/>
      <c r="EA3159" s="2" t="n"/>
      <c r="EB3159" s="2" t="n"/>
      <c r="EC3159" s="2" t="n"/>
    </row>
    <row r="3160" ht="6.75" customHeight="1" s="118">
      <c r="A3160" s="2" t="n"/>
      <c r="B3160" s="2" t="n"/>
      <c r="C3160" s="2" t="n"/>
      <c r="D3160" s="2" t="n"/>
      <c r="E3160" s="143" t="n"/>
      <c r="K3160" s="144" t="n"/>
      <c r="L3160" s="143" t="n"/>
      <c r="P3160" s="180">
        <f>計算!$AT$37</f>
        <v/>
      </c>
      <c r="S3160" s="52" t="inlineStr">
        <is>
          <t>年</t>
        </is>
      </c>
      <c r="U3160" s="181">
        <f>計算!$AU$37</f>
        <v/>
      </c>
      <c r="W3160" s="53" t="inlineStr">
        <is>
          <t>月</t>
        </is>
      </c>
      <c r="X3160" s="144" t="n"/>
      <c r="Y3160" s="143" t="n"/>
      <c r="BI3160" s="144" t="n"/>
      <c r="BJ3160" s="2" t="n"/>
      <c r="BK3160" s="2" t="n"/>
      <c r="BL3160" s="2" t="n"/>
      <c r="BM3160" s="2" t="n"/>
      <c r="BN3160" s="2" t="n"/>
      <c r="BO3160" s="2" t="n"/>
      <c r="BP3160" s="143" t="n"/>
      <c r="BV3160" s="144" t="n"/>
      <c r="DU3160" s="144" t="n"/>
      <c r="DV3160" s="2" t="n"/>
      <c r="DW3160" s="2" t="n"/>
      <c r="DX3160" s="2" t="n"/>
      <c r="DY3160" s="2" t="n"/>
      <c r="DZ3160" s="2" t="n"/>
      <c r="EA3160" s="2" t="n"/>
      <c r="EB3160" s="2" t="n"/>
      <c r="EC3160" s="2" t="n"/>
    </row>
    <row r="3161" ht="6.75" customHeight="1" s="118">
      <c r="A3161" s="2" t="n"/>
      <c r="B3161" s="2" t="n"/>
      <c r="C3161" s="2" t="n"/>
      <c r="D3161" s="2" t="n"/>
      <c r="E3161" s="143" t="n"/>
      <c r="K3161" s="144" t="n"/>
      <c r="L3161" s="49" t="inlineStr">
        <is>
          <t>令和</t>
        </is>
      </c>
      <c r="X3161" s="144" t="n"/>
      <c r="Y3161" s="143" t="n"/>
      <c r="BI3161" s="144" t="n"/>
      <c r="BJ3161" s="2" t="n"/>
      <c r="BK3161" s="2" t="n"/>
      <c r="BL3161" s="2" t="n"/>
      <c r="BM3161" s="2" t="n"/>
      <c r="BN3161" s="2" t="n"/>
      <c r="BO3161" s="2" t="n"/>
      <c r="BP3161" s="143" t="n"/>
      <c r="BV3161" s="144" t="n"/>
      <c r="DU3161" s="144" t="n"/>
      <c r="DV3161" s="2" t="n"/>
      <c r="DW3161" s="2" t="n"/>
      <c r="DX3161" s="2" t="n"/>
      <c r="DY3161" s="2" t="n"/>
      <c r="DZ3161" s="2" t="n"/>
      <c r="EA3161" s="2" t="n"/>
      <c r="EB3161" s="2" t="n"/>
      <c r="EC3161" s="2" t="n"/>
    </row>
    <row r="3162" ht="6.75" customHeight="1" s="118">
      <c r="A3162" s="2" t="n"/>
      <c r="B3162" s="2" t="n"/>
      <c r="C3162" s="2" t="n"/>
      <c r="D3162" s="2" t="n"/>
      <c r="E3162" s="143" t="n"/>
      <c r="K3162" s="144" t="n"/>
      <c r="L3162" s="143" t="n"/>
      <c r="P3162" s="19" t="n"/>
      <c r="Q3162" s="19" t="n"/>
      <c r="R3162" s="19" t="n"/>
      <c r="S3162" s="19" t="n"/>
      <c r="T3162" s="19" t="n"/>
      <c r="U3162" s="19" t="n"/>
      <c r="V3162" s="19" t="n"/>
      <c r="W3162" s="19" t="n"/>
      <c r="X3162" s="37" t="n"/>
      <c r="Y3162" s="143" t="n"/>
      <c r="BI3162" s="144" t="n"/>
      <c r="BJ3162" s="2" t="n"/>
      <c r="BK3162" s="2" t="n"/>
      <c r="BL3162" s="2" t="n"/>
      <c r="BM3162" s="2" t="n"/>
      <c r="BN3162" s="2" t="n"/>
      <c r="BO3162" s="2" t="n"/>
      <c r="BP3162" s="143" t="n"/>
      <c r="BV3162" s="144" t="n"/>
      <c r="DU3162" s="144" t="n"/>
      <c r="DV3162" s="2" t="n"/>
      <c r="DW3162" s="2" t="n"/>
      <c r="DX3162" s="2" t="n"/>
      <c r="DY3162" s="2" t="n"/>
      <c r="DZ3162" s="2" t="n"/>
      <c r="EA3162" s="2" t="n"/>
      <c r="EB3162" s="2" t="n"/>
      <c r="EC3162" s="2" t="n"/>
    </row>
    <row r="3163" ht="5.25" customHeight="1" s="118">
      <c r="A3163" s="2" t="n"/>
      <c r="B3163" s="2" t="n"/>
      <c r="C3163" s="2" t="n"/>
      <c r="D3163" s="2" t="n"/>
      <c r="E3163" s="143" t="n"/>
      <c r="K3163" s="144" t="n"/>
      <c r="L3163" s="147" t="n"/>
      <c r="M3163" s="148" t="n"/>
      <c r="N3163" s="148" t="n"/>
      <c r="O3163" s="148" t="n"/>
      <c r="P3163" s="20" t="n"/>
      <c r="Q3163" s="20" t="n"/>
      <c r="R3163" s="20" t="n"/>
      <c r="S3163" s="20" t="n"/>
      <c r="T3163" s="20" t="n"/>
      <c r="U3163" s="20" t="n"/>
      <c r="V3163" s="20" t="n"/>
      <c r="W3163" s="20" t="n"/>
      <c r="X3163" s="39" t="n"/>
      <c r="Y3163" s="147" t="n"/>
      <c r="Z3163" s="148" t="n"/>
      <c r="AA3163" s="148" t="n"/>
      <c r="AB3163" s="148" t="n"/>
      <c r="AC3163" s="148" t="n"/>
      <c r="AD3163" s="148" t="n"/>
      <c r="AE3163" s="148" t="n"/>
      <c r="AF3163" s="148" t="n"/>
      <c r="AG3163" s="148" t="n"/>
      <c r="AH3163" s="148" t="n"/>
      <c r="AI3163" s="148" t="n"/>
      <c r="AJ3163" s="148" t="n"/>
      <c r="AK3163" s="148" t="n"/>
      <c r="AL3163" s="148" t="n"/>
      <c r="AM3163" s="148" t="n"/>
      <c r="AN3163" s="148" t="n"/>
      <c r="AO3163" s="148" t="n"/>
      <c r="AP3163" s="148" t="n"/>
      <c r="AQ3163" s="148" t="n"/>
      <c r="AR3163" s="148" t="n"/>
      <c r="AS3163" s="148" t="n"/>
      <c r="AT3163" s="148" t="n"/>
      <c r="AU3163" s="148" t="n"/>
      <c r="AV3163" s="148" t="n"/>
      <c r="AW3163" s="148" t="n"/>
      <c r="AX3163" s="148" t="n"/>
      <c r="AY3163" s="148" t="n"/>
      <c r="AZ3163" s="148" t="n"/>
      <c r="BA3163" s="148" t="n"/>
      <c r="BB3163" s="148" t="n"/>
      <c r="BC3163" s="148" t="n"/>
      <c r="BD3163" s="148" t="n"/>
      <c r="BE3163" s="148" t="n"/>
      <c r="BF3163" s="148" t="n"/>
      <c r="BG3163" s="148" t="n"/>
      <c r="BH3163" s="148" t="n"/>
      <c r="BI3163" s="149" t="n"/>
      <c r="BJ3163" s="2" t="n"/>
      <c r="BK3163" s="2" t="n"/>
      <c r="BL3163" s="2" t="n"/>
      <c r="BM3163" s="2" t="n"/>
      <c r="BN3163" s="2" t="n"/>
      <c r="BO3163" s="2" t="n"/>
      <c r="BP3163" s="143" t="n"/>
      <c r="BV3163" s="144" t="n"/>
      <c r="DU3163" s="144" t="n"/>
      <c r="DV3163" s="2" t="n"/>
      <c r="DW3163" s="2" t="n"/>
      <c r="DX3163" s="2" t="n"/>
      <c r="DY3163" s="2" t="n"/>
      <c r="DZ3163" s="2" t="n"/>
      <c r="EA3163" s="2" t="n"/>
      <c r="EB3163" s="2" t="n"/>
      <c r="EC3163" s="2" t="n"/>
    </row>
    <row r="3164" ht="6.75" customHeight="1" s="118">
      <c r="A3164" s="2" t="n"/>
      <c r="B3164" s="2" t="n"/>
      <c r="C3164" s="2" t="n"/>
      <c r="D3164" s="2" t="n"/>
      <c r="E3164" s="143" t="n"/>
      <c r="K3164" s="144" t="n"/>
      <c r="L3164" s="54" t="inlineStr">
        <is>
          <t>平成</t>
        </is>
      </c>
      <c r="M3164" s="140" t="n"/>
      <c r="N3164" s="140" t="n"/>
      <c r="O3164" s="140" t="n"/>
      <c r="P3164" s="18" t="n"/>
      <c r="Q3164" s="18" t="n"/>
      <c r="R3164" s="18" t="n"/>
      <c r="S3164" s="18" t="n"/>
      <c r="T3164" s="18" t="n"/>
      <c r="U3164" s="18" t="n"/>
      <c r="V3164" s="18" t="n"/>
      <c r="W3164" s="18" t="n"/>
      <c r="X3164" s="35" t="n"/>
      <c r="Y3164" s="172">
        <f>計算!$AY$37</f>
        <v/>
      </c>
      <c r="BI3164" s="144" t="n"/>
      <c r="BJ3164" s="2" t="n"/>
      <c r="BK3164" s="2" t="n"/>
      <c r="BL3164" s="2" t="n"/>
      <c r="BM3164" s="2" t="n"/>
      <c r="BN3164" s="2" t="n"/>
      <c r="BO3164" s="2" t="n"/>
      <c r="BP3164" s="143" t="n"/>
      <c r="BV3164" s="144" t="n"/>
      <c r="DU3164" s="144" t="n"/>
      <c r="DV3164" s="2" t="n"/>
      <c r="DW3164" s="2" t="n"/>
      <c r="DX3164" s="2" t="n"/>
      <c r="DY3164" s="2" t="n"/>
      <c r="DZ3164" s="2" t="n"/>
      <c r="EA3164" s="2" t="n"/>
      <c r="EB3164" s="2" t="n"/>
      <c r="EC3164" s="2" t="n"/>
    </row>
    <row r="3165" ht="6.75" customHeight="1" s="118">
      <c r="A3165" s="2" t="n"/>
      <c r="B3165" s="2" t="n"/>
      <c r="C3165" s="2" t="n"/>
      <c r="D3165" s="2" t="n"/>
      <c r="E3165" s="143" t="n"/>
      <c r="K3165" s="144" t="n"/>
      <c r="L3165" s="143" t="n"/>
      <c r="P3165" s="19" t="n"/>
      <c r="Q3165" s="19" t="n"/>
      <c r="R3165" s="19" t="n"/>
      <c r="S3165" s="19" t="n"/>
      <c r="T3165" s="19" t="n"/>
      <c r="U3165" s="19" t="n"/>
      <c r="V3165" s="19" t="n"/>
      <c r="W3165" s="19" t="n"/>
      <c r="X3165" s="37" t="n"/>
      <c r="Y3165" s="143" t="n"/>
      <c r="BI3165" s="144" t="n"/>
      <c r="BJ3165" s="2" t="n"/>
      <c r="BK3165" s="2" t="n"/>
      <c r="BL3165" s="2" t="n"/>
      <c r="BM3165" s="2" t="n"/>
      <c r="BN3165" s="2" t="n"/>
      <c r="BO3165" s="2" t="n"/>
      <c r="BP3165" s="143" t="n"/>
      <c r="BV3165" s="144" t="n"/>
      <c r="DU3165" s="144" t="n"/>
      <c r="DV3165" s="2" t="n"/>
      <c r="DW3165" s="2" t="n"/>
      <c r="DX3165" s="2" t="n"/>
      <c r="DY3165" s="2" t="n"/>
      <c r="DZ3165" s="2" t="n"/>
      <c r="EA3165" s="2" t="n"/>
      <c r="EB3165" s="2" t="n"/>
      <c r="EC3165" s="2" t="n"/>
    </row>
    <row r="3166" ht="6.75" customHeight="1" s="118">
      <c r="A3166" s="2" t="n"/>
      <c r="B3166" s="2" t="n"/>
      <c r="C3166" s="2" t="n"/>
      <c r="D3166" s="2" t="n"/>
      <c r="E3166" s="143" t="n"/>
      <c r="K3166" s="144" t="n"/>
      <c r="L3166" s="143" t="n"/>
      <c r="P3166" s="180">
        <f>計算!$AW$37</f>
        <v/>
      </c>
      <c r="S3166" s="52" t="inlineStr">
        <is>
          <t>年</t>
        </is>
      </c>
      <c r="U3166" s="181">
        <f>計算!$AX$37</f>
        <v/>
      </c>
      <c r="W3166" s="53" t="inlineStr">
        <is>
          <t>月</t>
        </is>
      </c>
      <c r="X3166" s="144" t="n"/>
      <c r="Y3166" s="143" t="n"/>
      <c r="BI3166" s="144" t="n"/>
      <c r="BJ3166" s="2" t="n"/>
      <c r="BK3166" s="2" t="n"/>
      <c r="BL3166" s="2" t="n"/>
      <c r="BM3166" s="2" t="n"/>
      <c r="BN3166" s="2" t="n"/>
      <c r="BO3166" s="2" t="n"/>
      <c r="BP3166" s="143" t="n"/>
      <c r="BV3166" s="144" t="n"/>
      <c r="DU3166" s="144" t="n"/>
      <c r="DV3166" s="2" t="n"/>
      <c r="DW3166" s="2" t="n"/>
      <c r="DX3166" s="2" t="n"/>
      <c r="DY3166" s="2" t="n"/>
      <c r="DZ3166" s="2" t="n"/>
      <c r="EA3166" s="2" t="n"/>
      <c r="EB3166" s="2" t="n"/>
      <c r="EC3166" s="2" t="n"/>
    </row>
    <row r="3167" ht="6.75" customHeight="1" s="118">
      <c r="A3167" s="2" t="n"/>
      <c r="B3167" s="2" t="n"/>
      <c r="C3167" s="2" t="n"/>
      <c r="D3167" s="2" t="n"/>
      <c r="E3167" s="143" t="n"/>
      <c r="K3167" s="144" t="n"/>
      <c r="L3167" s="49" t="inlineStr">
        <is>
          <t>令和</t>
        </is>
      </c>
      <c r="X3167" s="144" t="n"/>
      <c r="Y3167" s="143" t="n"/>
      <c r="BI3167" s="144" t="n"/>
      <c r="BJ3167" s="2" t="n"/>
      <c r="BK3167" s="2" t="n"/>
      <c r="BL3167" s="2" t="n"/>
      <c r="BM3167" s="2" t="n"/>
      <c r="BN3167" s="2" t="n"/>
      <c r="BO3167" s="2" t="n"/>
      <c r="BP3167" s="143" t="n"/>
      <c r="BV3167" s="144" t="n"/>
      <c r="DU3167" s="144" t="n"/>
      <c r="DV3167" s="2" t="n"/>
      <c r="DW3167" s="2" t="n"/>
      <c r="DX3167" s="2" t="n"/>
      <c r="DY3167" s="2" t="n"/>
      <c r="DZ3167" s="2" t="n"/>
      <c r="EA3167" s="2" t="n"/>
      <c r="EB3167" s="2" t="n"/>
      <c r="EC3167" s="2" t="n"/>
    </row>
    <row r="3168" ht="6.75" customHeight="1" s="118">
      <c r="A3168" s="2" t="n"/>
      <c r="B3168" s="2" t="n"/>
      <c r="C3168" s="2" t="n"/>
      <c r="D3168" s="2" t="n"/>
      <c r="E3168" s="143" t="n"/>
      <c r="K3168" s="144" t="n"/>
      <c r="L3168" s="143" t="n"/>
      <c r="P3168" s="19" t="n"/>
      <c r="Q3168" s="19" t="n"/>
      <c r="R3168" s="19" t="n"/>
      <c r="S3168" s="19" t="n"/>
      <c r="T3168" s="19" t="n"/>
      <c r="U3168" s="19" t="n"/>
      <c r="V3168" s="19" t="n"/>
      <c r="W3168" s="19" t="n"/>
      <c r="X3168" s="37" t="n"/>
      <c r="Y3168" s="143" t="n"/>
      <c r="BI3168" s="144" t="n"/>
      <c r="BJ3168" s="2" t="n"/>
      <c r="BK3168" s="2" t="n"/>
      <c r="BL3168" s="2" t="n"/>
      <c r="BM3168" s="2" t="n"/>
      <c r="BN3168" s="2" t="n"/>
      <c r="BO3168" s="2" t="n"/>
      <c r="BP3168" s="143" t="n"/>
      <c r="BU3168" s="43" t="n"/>
      <c r="BV3168" s="44" t="n"/>
      <c r="DU3168" s="144" t="n"/>
      <c r="DV3168" s="2" t="n"/>
      <c r="DW3168" s="2" t="n"/>
      <c r="DX3168" s="2" t="n"/>
      <c r="DY3168" s="2" t="n"/>
      <c r="DZ3168" s="2" t="n"/>
      <c r="EA3168" s="2" t="n"/>
      <c r="EB3168" s="2" t="n"/>
      <c r="EC3168" s="2" t="n"/>
    </row>
    <row r="3169" ht="4.5" customHeight="1" s="118">
      <c r="A3169" s="2" t="n"/>
      <c r="B3169" s="2" t="n"/>
      <c r="C3169" s="2" t="n"/>
      <c r="D3169" s="2" t="n"/>
      <c r="E3169" s="143" t="n"/>
      <c r="K3169" s="144" t="n"/>
      <c r="L3169" s="147" t="n"/>
      <c r="M3169" s="148" t="n"/>
      <c r="N3169" s="148" t="n"/>
      <c r="O3169" s="148" t="n"/>
      <c r="P3169" s="20" t="n"/>
      <c r="Q3169" s="20" t="n"/>
      <c r="R3169" s="20" t="n"/>
      <c r="S3169" s="20" t="n"/>
      <c r="T3169" s="20" t="n"/>
      <c r="U3169" s="20" t="n"/>
      <c r="V3169" s="20" t="n"/>
      <c r="W3169" s="20" t="n"/>
      <c r="X3169" s="39" t="n"/>
      <c r="Y3169" s="147" t="n"/>
      <c r="Z3169" s="148" t="n"/>
      <c r="AA3169" s="148" t="n"/>
      <c r="AB3169" s="148" t="n"/>
      <c r="AC3169" s="148" t="n"/>
      <c r="AD3169" s="148" t="n"/>
      <c r="AE3169" s="148" t="n"/>
      <c r="AF3169" s="148" t="n"/>
      <c r="AG3169" s="148" t="n"/>
      <c r="AH3169" s="148" t="n"/>
      <c r="AI3169" s="148" t="n"/>
      <c r="AJ3169" s="148" t="n"/>
      <c r="AK3169" s="148" t="n"/>
      <c r="AL3169" s="148" t="n"/>
      <c r="AM3169" s="148" t="n"/>
      <c r="AN3169" s="148" t="n"/>
      <c r="AO3169" s="148" t="n"/>
      <c r="AP3169" s="148" t="n"/>
      <c r="AQ3169" s="148" t="n"/>
      <c r="AR3169" s="148" t="n"/>
      <c r="AS3169" s="148" t="n"/>
      <c r="AT3169" s="148" t="n"/>
      <c r="AU3169" s="148" t="n"/>
      <c r="AV3169" s="148" t="n"/>
      <c r="AW3169" s="148" t="n"/>
      <c r="AX3169" s="148" t="n"/>
      <c r="AY3169" s="148" t="n"/>
      <c r="AZ3169" s="148" t="n"/>
      <c r="BA3169" s="148" t="n"/>
      <c r="BB3169" s="148" t="n"/>
      <c r="BC3169" s="148" t="n"/>
      <c r="BD3169" s="148" t="n"/>
      <c r="BE3169" s="148" t="n"/>
      <c r="BF3169" s="148" t="n"/>
      <c r="BG3169" s="148" t="n"/>
      <c r="BH3169" s="148" t="n"/>
      <c r="BI3169" s="149" t="n"/>
      <c r="BJ3169" s="2" t="n"/>
      <c r="BK3169" s="2" t="n"/>
      <c r="BL3169" s="2" t="n"/>
      <c r="BM3169" s="2" t="n"/>
      <c r="BN3169" s="2" t="n"/>
      <c r="BO3169" s="2" t="n"/>
      <c r="BP3169" s="147" t="n"/>
      <c r="BQ3169" s="148" t="n"/>
      <c r="BR3169" s="148" t="n"/>
      <c r="BS3169" s="148" t="n"/>
      <c r="BT3169" s="148" t="n"/>
      <c r="BU3169" s="42" t="n"/>
      <c r="BV3169" s="45" t="n"/>
      <c r="BW3169" s="148" t="n"/>
      <c r="BX3169" s="148" t="n"/>
      <c r="BY3169" s="148" t="n"/>
      <c r="BZ3169" s="148" t="n"/>
      <c r="CA3169" s="148" t="n"/>
      <c r="CB3169" s="148" t="n"/>
      <c r="CC3169" s="148" t="n"/>
      <c r="CD3169" s="148" t="n"/>
      <c r="CE3169" s="148" t="n"/>
      <c r="CF3169" s="148" t="n"/>
      <c r="CG3169" s="148" t="n"/>
      <c r="CH3169" s="148" t="n"/>
      <c r="CI3169" s="148" t="n"/>
      <c r="CJ3169" s="148" t="n"/>
      <c r="CK3169" s="148" t="n"/>
      <c r="CL3169" s="148" t="n"/>
      <c r="CM3169" s="148" t="n"/>
      <c r="CN3169" s="148" t="n"/>
      <c r="CO3169" s="148" t="n"/>
      <c r="CP3169" s="148" t="n"/>
      <c r="CQ3169" s="148" t="n"/>
      <c r="CR3169" s="148" t="n"/>
      <c r="CS3169" s="148" t="n"/>
      <c r="CT3169" s="148" t="n"/>
      <c r="CU3169" s="148" t="n"/>
      <c r="CV3169" s="148" t="n"/>
      <c r="CW3169" s="148" t="n"/>
      <c r="CX3169" s="148" t="n"/>
      <c r="CY3169" s="148" t="n"/>
      <c r="CZ3169" s="148" t="n"/>
      <c r="DA3169" s="148" t="n"/>
      <c r="DB3169" s="148" t="n"/>
      <c r="DC3169" s="148" t="n"/>
      <c r="DD3169" s="148" t="n"/>
      <c r="DE3169" s="148" t="n"/>
      <c r="DF3169" s="148" t="n"/>
      <c r="DG3169" s="148" t="n"/>
      <c r="DH3169" s="148" t="n"/>
      <c r="DI3169" s="148" t="n"/>
      <c r="DJ3169" s="148" t="n"/>
      <c r="DK3169" s="148" t="n"/>
      <c r="DL3169" s="148" t="n"/>
      <c r="DM3169" s="148" t="n"/>
      <c r="DN3169" s="148" t="n"/>
      <c r="DO3169" s="148" t="n"/>
      <c r="DP3169" s="148" t="n"/>
      <c r="DQ3169" s="148" t="n"/>
      <c r="DR3169" s="148" t="n"/>
      <c r="DS3169" s="148" t="n"/>
      <c r="DT3169" s="148" t="n"/>
      <c r="DU3169" s="149" t="n"/>
      <c r="DV3169" s="2" t="n"/>
      <c r="DW3169" s="2" t="n"/>
      <c r="DX3169" s="2" t="n"/>
      <c r="DY3169" s="2" t="n"/>
      <c r="DZ3169" s="2" t="n"/>
      <c r="EA3169" s="2" t="n"/>
      <c r="EB3169" s="2" t="n"/>
      <c r="EC3169" s="2" t="n"/>
    </row>
    <row r="3170" ht="6.75" customHeight="1" s="118">
      <c r="A3170" s="2" t="n"/>
      <c r="B3170" s="2" t="n"/>
      <c r="C3170" s="2" t="n"/>
      <c r="D3170" s="2" t="n"/>
      <c r="E3170" s="143" t="n"/>
      <c r="K3170" s="144" t="n"/>
      <c r="L3170" s="54" t="inlineStr">
        <is>
          <t>平成</t>
        </is>
      </c>
      <c r="M3170" s="140" t="n"/>
      <c r="N3170" s="140" t="n"/>
      <c r="O3170" s="140"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39" t="inlineStr">
        <is>
          <t>備　考</t>
        </is>
      </c>
      <c r="BQ3170" s="140" t="n"/>
      <c r="BR3170" s="140" t="n"/>
      <c r="BS3170" s="140" t="n"/>
      <c r="BT3170" s="140" t="n"/>
      <c r="BU3170" s="140" t="n"/>
      <c r="BV3170" s="141" t="n"/>
      <c r="BW3170" s="177">
        <f>計算!$AS$37</f>
        <v/>
      </c>
      <c r="BX3170" s="140" t="n"/>
      <c r="BY3170" s="140" t="n"/>
      <c r="BZ3170" s="140" t="n"/>
      <c r="CA3170" s="140" t="n"/>
      <c r="CB3170" s="140" t="n"/>
      <c r="CC3170" s="140" t="n"/>
      <c r="CD3170" s="140" t="n"/>
      <c r="CE3170" s="140" t="n"/>
      <c r="CF3170" s="140" t="n"/>
      <c r="CG3170" s="140" t="n"/>
      <c r="CH3170" s="140" t="n"/>
      <c r="CI3170" s="140" t="n"/>
      <c r="CJ3170" s="140" t="n"/>
      <c r="CK3170" s="140" t="n"/>
      <c r="CL3170" s="140" t="n"/>
      <c r="CM3170" s="140" t="n"/>
      <c r="CN3170" s="140" t="n"/>
      <c r="CO3170" s="140" t="n"/>
      <c r="CP3170" s="140" t="n"/>
      <c r="CQ3170" s="140" t="n"/>
      <c r="CR3170" s="140" t="n"/>
      <c r="CS3170" s="140" t="n"/>
      <c r="CT3170" s="140" t="n"/>
      <c r="CU3170" s="140" t="n"/>
      <c r="CV3170" s="140" t="n"/>
      <c r="CW3170" s="140" t="n"/>
      <c r="CX3170" s="140" t="n"/>
      <c r="CY3170" s="140" t="n"/>
      <c r="CZ3170" s="140" t="n"/>
      <c r="DA3170" s="140" t="n"/>
      <c r="DB3170" s="140" t="n"/>
      <c r="DC3170" s="140" t="n"/>
      <c r="DD3170" s="140" t="n"/>
      <c r="DE3170" s="140" t="n"/>
      <c r="DF3170" s="140" t="n"/>
      <c r="DG3170" s="140" t="n"/>
      <c r="DH3170" s="140" t="n"/>
      <c r="DI3170" s="140" t="n"/>
      <c r="DJ3170" s="140" t="n"/>
      <c r="DK3170" s="140" t="n"/>
      <c r="DL3170" s="140" t="n"/>
      <c r="DM3170" s="140" t="n"/>
      <c r="DN3170" s="140" t="n"/>
      <c r="DO3170" s="140" t="n"/>
      <c r="DP3170" s="140" t="n"/>
      <c r="DQ3170" s="140" t="n"/>
      <c r="DR3170" s="140" t="n"/>
      <c r="DS3170" s="140" t="n"/>
      <c r="DT3170" s="140" t="n"/>
      <c r="DU3170" s="141" t="n"/>
      <c r="DV3170" s="2" t="n"/>
      <c r="DW3170" s="2" t="n"/>
      <c r="DX3170" s="2" t="n"/>
      <c r="DY3170" s="2" t="n"/>
      <c r="DZ3170" s="2" t="n"/>
      <c r="EA3170" s="2" t="n"/>
      <c r="EB3170" s="2" t="n"/>
      <c r="EC3170" s="2" t="n"/>
    </row>
    <row r="3171" ht="6.75" customHeight="1" s="118">
      <c r="A3171" s="2" t="n"/>
      <c r="B3171" s="2" t="n"/>
      <c r="C3171" s="2" t="n"/>
      <c r="D3171" s="2" t="n"/>
      <c r="E3171" s="143" t="n"/>
      <c r="K3171" s="144" t="n"/>
      <c r="L3171" s="143"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43" t="n"/>
      <c r="BV3171" s="144" t="n"/>
      <c r="DU3171" s="144" t="n"/>
      <c r="DV3171" s="2" t="n"/>
      <c r="DW3171" s="2" t="n"/>
      <c r="DX3171" s="2" t="n"/>
      <c r="DY3171" s="2" t="n"/>
      <c r="DZ3171" s="2" t="n"/>
      <c r="EA3171" s="2" t="n"/>
      <c r="EB3171" s="2" t="n"/>
      <c r="EC3171" s="2" t="n"/>
    </row>
    <row r="3172" ht="6.75" customHeight="1" s="118">
      <c r="A3172" s="2" t="n"/>
      <c r="B3172" s="2" t="n"/>
      <c r="C3172" s="2" t="n"/>
      <c r="D3172" s="2" t="n"/>
      <c r="E3172" s="143" t="n"/>
      <c r="K3172" s="144" t="n"/>
      <c r="L3172" s="143" t="n"/>
      <c r="P3172" s="19" t="n"/>
      <c r="Q3172" s="19" t="n"/>
      <c r="R3172" s="19" t="n"/>
      <c r="S3172" s="52" t="inlineStr">
        <is>
          <t>年</t>
        </is>
      </c>
      <c r="U3172" s="11" t="n"/>
      <c r="V3172" s="11" t="n"/>
      <c r="W3172" s="53" t="inlineStr">
        <is>
          <t>月</t>
        </is>
      </c>
      <c r="X3172" s="144"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43" t="n"/>
      <c r="BV3172" s="144" t="n"/>
      <c r="DU3172" s="144" t="n"/>
      <c r="DV3172" s="2" t="n"/>
      <c r="DW3172" s="2" t="n"/>
      <c r="DX3172" s="2" t="n"/>
      <c r="DY3172" s="2" t="n"/>
      <c r="DZ3172" s="2" t="n"/>
      <c r="EA3172" s="2" t="n"/>
      <c r="EB3172" s="2" t="n"/>
      <c r="EC3172" s="2" t="n"/>
    </row>
    <row r="3173" ht="6.75" customHeight="1" s="118">
      <c r="A3173" s="2" t="n"/>
      <c r="B3173" s="2" t="n"/>
      <c r="C3173" s="2" t="n"/>
      <c r="D3173" s="2" t="n"/>
      <c r="E3173" s="143" t="n"/>
      <c r="K3173" s="144" t="n"/>
      <c r="L3173" s="49" t="inlineStr">
        <is>
          <t>令和</t>
        </is>
      </c>
      <c r="P3173" s="19" t="n"/>
      <c r="Q3173" s="19" t="n"/>
      <c r="R3173" s="19" t="n"/>
      <c r="U3173" s="11" t="n"/>
      <c r="V3173" s="11" t="n"/>
      <c r="X3173" s="144"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43" t="n"/>
      <c r="BV3173" s="144" t="n"/>
      <c r="DU3173" s="144" t="n"/>
      <c r="DV3173" s="2" t="n"/>
      <c r="DW3173" s="2" t="n"/>
      <c r="DX3173" s="2" t="n"/>
      <c r="DY3173" s="2" t="n"/>
      <c r="DZ3173" s="2" t="n"/>
      <c r="EA3173" s="2" t="n"/>
      <c r="EB3173" s="2" t="n"/>
      <c r="EC3173" s="2" t="n"/>
    </row>
    <row r="3174" ht="6.75" customHeight="1" s="118">
      <c r="A3174" s="2" t="n"/>
      <c r="B3174" s="2" t="n"/>
      <c r="C3174" s="2" t="n"/>
      <c r="D3174" s="2" t="n"/>
      <c r="E3174" s="143" t="n"/>
      <c r="K3174" s="144" t="n"/>
      <c r="L3174" s="143"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43" t="n"/>
      <c r="BV3174" s="144" t="n"/>
      <c r="DU3174" s="144" t="n"/>
      <c r="DV3174" s="2" t="n"/>
      <c r="DW3174" s="2" t="n"/>
      <c r="DX3174" s="2" t="n"/>
      <c r="DY3174" s="2" t="n"/>
      <c r="DZ3174" s="2" t="n"/>
      <c r="EA3174" s="2" t="n"/>
      <c r="EB3174" s="2" t="n"/>
      <c r="EC3174" s="2" t="n"/>
    </row>
    <row r="3175" ht="3.75" customHeight="1" s="118">
      <c r="A3175" s="2" t="n"/>
      <c r="B3175" s="2" t="n"/>
      <c r="C3175" s="2" t="n"/>
      <c r="D3175" s="2" t="n"/>
      <c r="E3175" s="143" t="n"/>
      <c r="K3175" s="144" t="n"/>
      <c r="L3175" s="147" t="n"/>
      <c r="M3175" s="148" t="n"/>
      <c r="N3175" s="148" t="n"/>
      <c r="O3175" s="148"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43" t="n"/>
      <c r="BV3175" s="144" t="n"/>
      <c r="DU3175" s="144" t="n"/>
      <c r="DV3175" s="2" t="n"/>
      <c r="DW3175" s="2" t="n"/>
      <c r="DX3175" s="2" t="n"/>
      <c r="DY3175" s="2" t="n"/>
      <c r="DZ3175" s="2" t="n"/>
      <c r="EA3175" s="2" t="n"/>
      <c r="EB3175" s="2" t="n"/>
      <c r="EC3175" s="2" t="n"/>
    </row>
    <row r="3176" ht="6.75" customHeight="1" s="118">
      <c r="A3176" s="2" t="n"/>
      <c r="B3176" s="2" t="n"/>
      <c r="C3176" s="2" t="n"/>
      <c r="D3176" s="2" t="n"/>
      <c r="E3176" s="143" t="n"/>
      <c r="K3176" s="144" t="n"/>
      <c r="L3176" s="54" t="inlineStr">
        <is>
          <t>平成</t>
        </is>
      </c>
      <c r="M3176" s="140" t="n"/>
      <c r="N3176" s="140" t="n"/>
      <c r="O3176" s="140"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43" t="n"/>
      <c r="BV3176" s="144" t="n"/>
      <c r="DU3176" s="144" t="n"/>
      <c r="DV3176" s="2" t="n"/>
      <c r="DW3176" s="2" t="n"/>
      <c r="DX3176" s="2" t="n"/>
      <c r="DY3176" s="2" t="n"/>
      <c r="DZ3176" s="2" t="n"/>
      <c r="EA3176" s="2" t="n"/>
      <c r="EB3176" s="2" t="n"/>
      <c r="EC3176" s="2" t="n"/>
    </row>
    <row r="3177" ht="6.75" customHeight="1" s="118">
      <c r="A3177" s="2" t="n"/>
      <c r="B3177" s="2" t="n"/>
      <c r="C3177" s="2" t="n"/>
      <c r="D3177" s="2" t="n"/>
      <c r="E3177" s="143" t="n"/>
      <c r="K3177" s="144" t="n"/>
      <c r="L3177" s="143"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43" t="n"/>
      <c r="BV3177" s="144" t="n"/>
      <c r="DU3177" s="144" t="n"/>
      <c r="DV3177" s="2" t="n"/>
      <c r="DW3177" s="2" t="n"/>
      <c r="DX3177" s="2" t="n"/>
      <c r="DY3177" s="2" t="n"/>
      <c r="DZ3177" s="2" t="n"/>
      <c r="EA3177" s="2" t="n"/>
      <c r="EB3177" s="2" t="n"/>
      <c r="EC3177" s="2" t="n"/>
    </row>
    <row r="3178" ht="6.75" customHeight="1" s="118">
      <c r="A3178" s="2" t="n"/>
      <c r="B3178" s="2" t="n"/>
      <c r="C3178" s="2" t="n"/>
      <c r="D3178" s="2" t="n"/>
      <c r="E3178" s="143" t="n"/>
      <c r="K3178" s="144" t="n"/>
      <c r="L3178" s="143" t="n"/>
      <c r="P3178" s="19" t="n"/>
      <c r="Q3178" s="19" t="n"/>
      <c r="R3178" s="19" t="n"/>
      <c r="S3178" s="52" t="inlineStr">
        <is>
          <t>年</t>
        </is>
      </c>
      <c r="U3178" s="11" t="n"/>
      <c r="V3178" s="11" t="n"/>
      <c r="W3178" s="53" t="inlineStr">
        <is>
          <t>月</t>
        </is>
      </c>
      <c r="X3178" s="144"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43" t="n"/>
      <c r="BV3178" s="144" t="n"/>
      <c r="DU3178" s="144" t="n"/>
      <c r="DV3178" s="2" t="n"/>
      <c r="DW3178" s="2" t="n"/>
      <c r="DX3178" s="2" t="n"/>
      <c r="DY3178" s="2" t="n"/>
      <c r="DZ3178" s="2" t="n"/>
      <c r="EA3178" s="2" t="n"/>
      <c r="EB3178" s="2" t="n"/>
      <c r="EC3178" s="2" t="n"/>
    </row>
    <row r="3179" ht="6.75" customHeight="1" s="118">
      <c r="A3179" s="2" t="n"/>
      <c r="B3179" s="2" t="n"/>
      <c r="C3179" s="2" t="n"/>
      <c r="D3179" s="2" t="n"/>
      <c r="E3179" s="143" t="n"/>
      <c r="K3179" s="144" t="n"/>
      <c r="L3179" s="49" t="inlineStr">
        <is>
          <t>令和</t>
        </is>
      </c>
      <c r="P3179" s="19" t="n"/>
      <c r="Q3179" s="19" t="n"/>
      <c r="R3179" s="19" t="n"/>
      <c r="U3179" s="11" t="n"/>
      <c r="V3179" s="11" t="n"/>
      <c r="X3179" s="144"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43" t="n"/>
      <c r="BV3179" s="144" t="n"/>
      <c r="DU3179" s="144" t="n"/>
      <c r="DV3179" s="2" t="n"/>
      <c r="DW3179" s="2" t="n"/>
      <c r="DX3179" s="2" t="n"/>
      <c r="DY3179" s="2" t="n"/>
      <c r="DZ3179" s="2" t="n"/>
      <c r="EA3179" s="2" t="n"/>
      <c r="EB3179" s="2" t="n"/>
      <c r="EC3179" s="2" t="n"/>
    </row>
    <row r="3180" ht="6.75" customHeight="1" s="118">
      <c r="A3180" s="2" t="n"/>
      <c r="B3180" s="2" t="n"/>
      <c r="C3180" s="2" t="n"/>
      <c r="D3180" s="2" t="n"/>
      <c r="E3180" s="143" t="n"/>
      <c r="K3180" s="144" t="n"/>
      <c r="L3180" s="143"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43" t="n"/>
      <c r="BV3180" s="144" t="n"/>
      <c r="DU3180" s="144" t="n"/>
      <c r="DV3180" s="2" t="n"/>
      <c r="DW3180" s="2" t="n"/>
      <c r="DX3180" s="2" t="n"/>
      <c r="DY3180" s="2" t="n"/>
      <c r="DZ3180" s="2" t="n"/>
      <c r="EA3180" s="2" t="n"/>
      <c r="EB3180" s="2" t="n"/>
      <c r="EC3180" s="2" t="n"/>
    </row>
    <row r="3181" ht="6.75" customHeight="1" s="118">
      <c r="A3181" s="2" t="n"/>
      <c r="B3181" s="2" t="n"/>
      <c r="C3181" s="2" t="n"/>
      <c r="D3181" s="2" t="n"/>
      <c r="E3181" s="147" t="n"/>
      <c r="F3181" s="148" t="n"/>
      <c r="G3181" s="148" t="n"/>
      <c r="H3181" s="148" t="n"/>
      <c r="I3181" s="148" t="n"/>
      <c r="J3181" s="148" t="n"/>
      <c r="K3181" s="149" t="n"/>
      <c r="L3181" s="147" t="n"/>
      <c r="M3181" s="148" t="n"/>
      <c r="N3181" s="148" t="n"/>
      <c r="O3181" s="148"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47" t="n"/>
      <c r="BQ3181" s="148" t="n"/>
      <c r="BR3181" s="148" t="n"/>
      <c r="BS3181" s="148" t="n"/>
      <c r="BT3181" s="148" t="n"/>
      <c r="BU3181" s="148" t="n"/>
      <c r="BV3181" s="149" t="n"/>
      <c r="BW3181" s="148" t="n"/>
      <c r="BX3181" s="148" t="n"/>
      <c r="BY3181" s="148" t="n"/>
      <c r="BZ3181" s="148" t="n"/>
      <c r="CA3181" s="148" t="n"/>
      <c r="CB3181" s="148" t="n"/>
      <c r="CC3181" s="148" t="n"/>
      <c r="CD3181" s="148" t="n"/>
      <c r="CE3181" s="148" t="n"/>
      <c r="CF3181" s="148" t="n"/>
      <c r="CG3181" s="148" t="n"/>
      <c r="CH3181" s="148" t="n"/>
      <c r="CI3181" s="148" t="n"/>
      <c r="CJ3181" s="148" t="n"/>
      <c r="CK3181" s="148" t="n"/>
      <c r="CL3181" s="148" t="n"/>
      <c r="CM3181" s="148" t="n"/>
      <c r="CN3181" s="148" t="n"/>
      <c r="CO3181" s="148" t="n"/>
      <c r="CP3181" s="148" t="n"/>
      <c r="CQ3181" s="148" t="n"/>
      <c r="CR3181" s="148" t="n"/>
      <c r="CS3181" s="148" t="n"/>
      <c r="CT3181" s="148" t="n"/>
      <c r="CU3181" s="148" t="n"/>
      <c r="CV3181" s="148" t="n"/>
      <c r="CW3181" s="148" t="n"/>
      <c r="CX3181" s="148" t="n"/>
      <c r="CY3181" s="148" t="n"/>
      <c r="CZ3181" s="148" t="n"/>
      <c r="DA3181" s="148" t="n"/>
      <c r="DB3181" s="148" t="n"/>
      <c r="DC3181" s="148" t="n"/>
      <c r="DD3181" s="148" t="n"/>
      <c r="DE3181" s="148" t="n"/>
      <c r="DF3181" s="148" t="n"/>
      <c r="DG3181" s="148" t="n"/>
      <c r="DH3181" s="148" t="n"/>
      <c r="DI3181" s="148" t="n"/>
      <c r="DJ3181" s="148" t="n"/>
      <c r="DK3181" s="148" t="n"/>
      <c r="DL3181" s="148" t="n"/>
      <c r="DM3181" s="148" t="n"/>
      <c r="DN3181" s="148" t="n"/>
      <c r="DO3181" s="148" t="n"/>
      <c r="DP3181" s="148" t="n"/>
      <c r="DQ3181" s="148" t="n"/>
      <c r="DR3181" s="148" t="n"/>
      <c r="DS3181" s="148" t="n"/>
      <c r="DT3181" s="148" t="n"/>
      <c r="DU3181" s="149"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39" t="inlineStr">
        <is>
          <t xml:space="preserve">資 　格  等      </t>
        </is>
      </c>
      <c r="BQ3190" s="140" t="n"/>
      <c r="BR3190" s="140" t="n"/>
      <c r="BS3190" s="140" t="n"/>
      <c r="BT3190" s="140" t="n"/>
      <c r="BU3190" s="140" t="n"/>
      <c r="BV3190" s="141" t="n"/>
      <c r="BW3190" s="142" t="inlineStr">
        <is>
          <t>取  得  年  月</t>
        </is>
      </c>
      <c r="BX3190" s="140" t="n"/>
      <c r="BY3190" s="140" t="n"/>
      <c r="BZ3190" s="140" t="n"/>
      <c r="CA3190" s="140" t="n"/>
      <c r="CB3190" s="140" t="n"/>
      <c r="CC3190" s="140" t="n"/>
      <c r="CD3190" s="140" t="n"/>
      <c r="CE3190" s="140" t="n"/>
      <c r="CF3190" s="140" t="n"/>
      <c r="CG3190" s="141" t="n"/>
      <c r="CH3190" s="142" t="inlineStr">
        <is>
          <t>資       格       等       の       名       称</t>
        </is>
      </c>
      <c r="CI3190" s="140" t="n"/>
      <c r="CJ3190" s="140" t="n"/>
      <c r="CK3190" s="140" t="n"/>
      <c r="CL3190" s="140" t="n"/>
      <c r="CM3190" s="140" t="n"/>
      <c r="CN3190" s="140" t="n"/>
      <c r="CO3190" s="140" t="n"/>
      <c r="CP3190" s="140" t="n"/>
      <c r="CQ3190" s="140" t="n"/>
      <c r="CR3190" s="140" t="n"/>
      <c r="CS3190" s="140" t="n"/>
      <c r="CT3190" s="140" t="n"/>
      <c r="CU3190" s="140" t="n"/>
      <c r="CV3190" s="140" t="n"/>
      <c r="CW3190" s="140" t="n"/>
      <c r="CX3190" s="140" t="n"/>
      <c r="CY3190" s="140" t="n"/>
      <c r="CZ3190" s="140" t="n"/>
      <c r="DA3190" s="140" t="n"/>
      <c r="DB3190" s="140" t="n"/>
      <c r="DC3190" s="140" t="n"/>
      <c r="DD3190" s="140" t="n"/>
      <c r="DE3190" s="140" t="n"/>
      <c r="DF3190" s="140" t="n"/>
      <c r="DG3190" s="140" t="n"/>
      <c r="DH3190" s="140" t="n"/>
      <c r="DI3190" s="140" t="n"/>
      <c r="DJ3190" s="140" t="n"/>
      <c r="DK3190" s="140" t="n"/>
      <c r="DL3190" s="140" t="n"/>
      <c r="DM3190" s="140" t="n"/>
      <c r="DN3190" s="140" t="n"/>
      <c r="DO3190" s="140" t="n"/>
      <c r="DP3190" s="140" t="n"/>
      <c r="DQ3190" s="140" t="n"/>
      <c r="DR3190" s="140" t="n"/>
      <c r="DS3190" s="140" t="n"/>
      <c r="DT3190" s="140" t="n"/>
      <c r="DU3190" s="141"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43" t="n"/>
      <c r="BV3191" s="144" t="n"/>
      <c r="BW3191" s="143" t="n"/>
      <c r="CG3191" s="144" t="n"/>
      <c r="CH3191" s="143" t="n"/>
      <c r="DU3191" s="144"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43" t="n"/>
      <c r="BV3192" s="144" t="n"/>
      <c r="BW3192" s="143" t="n"/>
      <c r="CG3192" s="144" t="n"/>
      <c r="CH3192" s="143" t="n"/>
      <c r="DU3192" s="144"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45">
        <f>IF(計算!$B$38="","",IF(N(設定!$B$3)=0,"",YEAR(設定!$B$3)-2018))&amp;""</f>
        <v/>
      </c>
      <c r="AG3193" s="95" t="inlineStr">
        <is>
          <t>年</t>
        </is>
      </c>
      <c r="AI3193" s="145">
        <f>IF(計算!$B$38="","",IF(N(設定!$B$3)=0,"",MONTH(設定!$B$3)))&amp;""</f>
        <v/>
      </c>
      <c r="AL3193" s="95" t="inlineStr">
        <is>
          <t>月</t>
        </is>
      </c>
      <c r="AN3193" s="146">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43" t="n"/>
      <c r="BV3193" s="144" t="n"/>
      <c r="BW3193" s="147" t="n"/>
      <c r="BX3193" s="148" t="n"/>
      <c r="BY3193" s="148" t="n"/>
      <c r="BZ3193" s="148" t="n"/>
      <c r="CA3193" s="148" t="n"/>
      <c r="CB3193" s="148" t="n"/>
      <c r="CC3193" s="148" t="n"/>
      <c r="CD3193" s="148" t="n"/>
      <c r="CE3193" s="148" t="n"/>
      <c r="CF3193" s="148" t="n"/>
      <c r="CG3193" s="149" t="n"/>
      <c r="CH3193" s="147" t="n"/>
      <c r="CI3193" s="148" t="n"/>
      <c r="CJ3193" s="148" t="n"/>
      <c r="CK3193" s="148" t="n"/>
      <c r="CL3193" s="148" t="n"/>
      <c r="CM3193" s="148" t="n"/>
      <c r="CN3193" s="148" t="n"/>
      <c r="CO3193" s="148" t="n"/>
      <c r="CP3193" s="148" t="n"/>
      <c r="CQ3193" s="148" t="n"/>
      <c r="CR3193" s="148" t="n"/>
      <c r="CS3193" s="148" t="n"/>
      <c r="CT3193" s="148" t="n"/>
      <c r="CU3193" s="148" t="n"/>
      <c r="CV3193" s="148" t="n"/>
      <c r="CW3193" s="148" t="n"/>
      <c r="CX3193" s="148" t="n"/>
      <c r="CY3193" s="148" t="n"/>
      <c r="CZ3193" s="148" t="n"/>
      <c r="DA3193" s="148" t="n"/>
      <c r="DB3193" s="148" t="n"/>
      <c r="DC3193" s="148" t="n"/>
      <c r="DD3193" s="148" t="n"/>
      <c r="DE3193" s="148" t="n"/>
      <c r="DF3193" s="148" t="n"/>
      <c r="DG3193" s="148" t="n"/>
      <c r="DH3193" s="148" t="n"/>
      <c r="DI3193" s="148" t="n"/>
      <c r="DJ3193" s="148" t="n"/>
      <c r="DK3193" s="148" t="n"/>
      <c r="DL3193" s="148" t="n"/>
      <c r="DM3193" s="148" t="n"/>
      <c r="DN3193" s="148" t="n"/>
      <c r="DO3193" s="148" t="n"/>
      <c r="DP3193" s="148" t="n"/>
      <c r="DQ3193" s="148" t="n"/>
      <c r="DR3193" s="148" t="n"/>
      <c r="DS3193" s="148" t="n"/>
      <c r="DT3193" s="148" t="n"/>
      <c r="DU3193" s="149"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43" t="n"/>
      <c r="BV3194" s="144" t="n"/>
      <c r="BW3194" s="150">
        <f>計算!$BD$38</f>
        <v/>
      </c>
      <c r="CG3194" s="144" t="n"/>
      <c r="CH3194" s="151">
        <f>計算!$BE$38</f>
        <v/>
      </c>
      <c r="DU3194" s="144"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48" t="n"/>
      <c r="AA3195" s="148" t="n"/>
      <c r="AB3195" s="148" t="n"/>
      <c r="AC3195" s="148" t="n"/>
      <c r="AD3195" s="148" t="n"/>
      <c r="AE3195" s="148" t="n"/>
      <c r="AF3195" s="148" t="n"/>
      <c r="AG3195" s="148" t="n"/>
      <c r="AH3195" s="148" t="n"/>
      <c r="AI3195" s="148" t="n"/>
      <c r="AJ3195" s="148" t="n"/>
      <c r="AK3195" s="148" t="n"/>
      <c r="AL3195" s="148" t="n"/>
      <c r="AM3195" s="148" t="n"/>
      <c r="AN3195" s="148" t="n"/>
      <c r="AO3195" s="148" t="n"/>
      <c r="AP3195" s="148" t="n"/>
      <c r="AQ3195" s="148" t="n"/>
      <c r="AR3195" s="148" t="n"/>
      <c r="AS3195" s="148" t="n"/>
      <c r="AT3195" s="148" t="n"/>
      <c r="AU3195" s="12" t="n"/>
      <c r="AV3195" s="7" t="n"/>
      <c r="BI3195" s="8" t="n"/>
      <c r="BJ3195" s="7" t="n"/>
      <c r="BK3195" s="2" t="n"/>
      <c r="BL3195" s="2" t="n"/>
      <c r="BM3195" s="2" t="n"/>
      <c r="BN3195" s="2" t="n"/>
      <c r="BO3195" s="2" t="n"/>
      <c r="BP3195" s="143" t="n"/>
      <c r="BV3195" s="144" t="n"/>
      <c r="BW3195" s="143" t="n"/>
      <c r="CG3195" s="144" t="n"/>
      <c r="DU3195" s="144" t="n"/>
      <c r="DV3195" s="2" t="n"/>
      <c r="DW3195" s="2" t="n"/>
      <c r="DX3195" s="2" t="n"/>
      <c r="DY3195" s="2" t="n"/>
      <c r="DZ3195" s="2" t="n"/>
      <c r="EA3195" s="2" t="n"/>
      <c r="EB3195" s="2" t="n"/>
      <c r="EC3195" s="2" t="n"/>
    </row>
    <row r="3196" ht="6.75" customHeight="1" s="118">
      <c r="A3196" s="2" t="n"/>
      <c r="B3196" s="2" t="n"/>
      <c r="C3196" s="2" t="n"/>
      <c r="D3196" s="2" t="n"/>
      <c r="E3196" s="142" t="inlineStr">
        <is>
          <t>ふ り が な</t>
        </is>
      </c>
      <c r="F3196" s="140" t="n"/>
      <c r="G3196" s="140" t="n"/>
      <c r="H3196" s="140" t="n"/>
      <c r="I3196" s="140" t="n"/>
      <c r="J3196" s="140" t="n"/>
      <c r="K3196" s="141" t="n"/>
      <c r="L3196" s="152">
        <f>計算!$C$38</f>
        <v/>
      </c>
      <c r="M3196" s="140" t="n"/>
      <c r="N3196" s="140" t="n"/>
      <c r="O3196" s="140" t="n"/>
      <c r="P3196" s="140" t="n"/>
      <c r="Q3196" s="140" t="n"/>
      <c r="R3196" s="140" t="n"/>
      <c r="S3196" s="140" t="n"/>
      <c r="T3196" s="140" t="n"/>
      <c r="U3196" s="140" t="n"/>
      <c r="V3196" s="140" t="n"/>
      <c r="W3196" s="140" t="n"/>
      <c r="X3196" s="140" t="n"/>
      <c r="Y3196" s="140" t="n"/>
      <c r="Z3196" s="140" t="n"/>
      <c r="AA3196" s="140" t="n"/>
      <c r="AB3196" s="140" t="n"/>
      <c r="AC3196" s="140" t="n"/>
      <c r="AD3196" s="140" t="n"/>
      <c r="AE3196" s="140" t="n"/>
      <c r="AF3196" s="140" t="n"/>
      <c r="AG3196" s="140" t="n"/>
      <c r="AH3196" s="140" t="n"/>
      <c r="AI3196" s="140" t="n"/>
      <c r="AJ3196" s="140" t="n"/>
      <c r="AK3196" s="140" t="n"/>
      <c r="AL3196" s="140" t="n"/>
      <c r="AM3196" s="140" t="n"/>
      <c r="AN3196" s="140" t="n"/>
      <c r="AO3196" s="140" t="n"/>
      <c r="AP3196" s="140" t="n"/>
      <c r="AQ3196" s="140" t="n"/>
      <c r="AR3196" s="140" t="n"/>
      <c r="AS3196" s="140" t="n"/>
      <c r="AT3196" s="141"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43" t="n"/>
      <c r="BV3196" s="144" t="n"/>
      <c r="BW3196" s="143" t="n"/>
      <c r="CG3196" s="144" t="n"/>
      <c r="DU3196" s="144" t="n"/>
      <c r="DV3196" s="2" t="n"/>
      <c r="DW3196" s="2" t="n"/>
      <c r="DX3196" s="2" t="n"/>
      <c r="DY3196" s="2" t="n"/>
      <c r="DZ3196" s="2" t="n"/>
      <c r="EA3196" s="2" t="n"/>
      <c r="EB3196" s="2" t="n"/>
      <c r="EC3196" s="2" t="n"/>
    </row>
    <row r="3197" ht="6.75" customHeight="1" s="118">
      <c r="A3197" s="2" t="n"/>
      <c r="B3197" s="2" t="n"/>
      <c r="C3197" s="2" t="n"/>
      <c r="D3197" s="2" t="n"/>
      <c r="E3197" s="143" t="n"/>
      <c r="K3197" s="144" t="n"/>
      <c r="AT3197" s="144"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43" t="n"/>
      <c r="BV3197" s="144" t="n"/>
      <c r="BW3197" s="143" t="n"/>
      <c r="CG3197" s="144" t="n"/>
      <c r="DU3197" s="144" t="n"/>
      <c r="DV3197" s="2" t="n"/>
      <c r="DW3197" s="2" t="n"/>
      <c r="DX3197" s="2" t="n"/>
      <c r="DY3197" s="2" t="n"/>
      <c r="DZ3197" s="2" t="n"/>
      <c r="EA3197" s="2" t="n"/>
      <c r="EB3197" s="2" t="n"/>
      <c r="EC3197" s="2" t="n"/>
    </row>
    <row r="3198" ht="6.75" customHeight="1" s="118">
      <c r="A3198" s="2" t="n"/>
      <c r="B3198" s="2" t="n"/>
      <c r="C3198" s="2" t="n"/>
      <c r="D3198" s="2" t="n"/>
      <c r="E3198" s="143" t="n"/>
      <c r="K3198" s="144" t="n"/>
      <c r="AT3198" s="144"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43" t="n"/>
      <c r="BV3198" s="144" t="n"/>
      <c r="BW3198" s="143" t="n"/>
      <c r="CG3198" s="144" t="n"/>
      <c r="DU3198" s="144" t="n"/>
      <c r="DV3198" s="2" t="n"/>
      <c r="DW3198" s="2" t="n"/>
      <c r="DX3198" s="2" t="n"/>
      <c r="DY3198" s="2" t="n"/>
      <c r="DZ3198" s="2" t="n"/>
      <c r="EA3198" s="2" t="n"/>
      <c r="EB3198" s="2" t="n"/>
      <c r="EC3198" s="2" t="n"/>
    </row>
    <row r="3199" ht="6.75" customHeight="1" s="118">
      <c r="A3199" s="2" t="n"/>
      <c r="B3199" s="2" t="n"/>
      <c r="C3199" s="2" t="n"/>
      <c r="D3199" s="2" t="n"/>
      <c r="E3199" s="147" t="n"/>
      <c r="F3199" s="148" t="n"/>
      <c r="G3199" s="148" t="n"/>
      <c r="H3199" s="148" t="n"/>
      <c r="I3199" s="148" t="n"/>
      <c r="J3199" s="148" t="n"/>
      <c r="K3199" s="149" t="n"/>
      <c r="L3199" s="148" t="n"/>
      <c r="M3199" s="148" t="n"/>
      <c r="N3199" s="148" t="n"/>
      <c r="O3199" s="148" t="n"/>
      <c r="P3199" s="148" t="n"/>
      <c r="Q3199" s="148" t="n"/>
      <c r="R3199" s="148" t="n"/>
      <c r="S3199" s="148" t="n"/>
      <c r="T3199" s="148" t="n"/>
      <c r="U3199" s="148" t="n"/>
      <c r="V3199" s="148" t="n"/>
      <c r="W3199" s="148" t="n"/>
      <c r="X3199" s="148" t="n"/>
      <c r="Y3199" s="148" t="n"/>
      <c r="Z3199" s="148" t="n"/>
      <c r="AA3199" s="148" t="n"/>
      <c r="AB3199" s="148" t="n"/>
      <c r="AC3199" s="148" t="n"/>
      <c r="AD3199" s="148" t="n"/>
      <c r="AE3199" s="148" t="n"/>
      <c r="AF3199" s="148" t="n"/>
      <c r="AG3199" s="148" t="n"/>
      <c r="AH3199" s="148" t="n"/>
      <c r="AI3199" s="148" t="n"/>
      <c r="AJ3199" s="148" t="n"/>
      <c r="AK3199" s="148" t="n"/>
      <c r="AL3199" s="148" t="n"/>
      <c r="AM3199" s="148" t="n"/>
      <c r="AN3199" s="148" t="n"/>
      <c r="AO3199" s="148" t="n"/>
      <c r="AP3199" s="148" t="n"/>
      <c r="AQ3199" s="148" t="n"/>
      <c r="AR3199" s="148" t="n"/>
      <c r="AS3199" s="148" t="n"/>
      <c r="AT3199" s="149"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43" t="n"/>
      <c r="BV3199" s="144" t="n"/>
      <c r="BW3199" s="143" t="n"/>
      <c r="CG3199" s="144" t="n"/>
      <c r="DU3199" s="144" t="n"/>
      <c r="DV3199" s="2" t="n"/>
      <c r="DW3199" s="2" t="n"/>
      <c r="DX3199" s="2" t="n"/>
      <c r="DY3199" s="2" t="n"/>
      <c r="DZ3199" s="2" t="n"/>
      <c r="EA3199" s="2" t="n"/>
      <c r="EB3199" s="2" t="n"/>
      <c r="EC3199" s="2" t="n"/>
    </row>
    <row r="3200" ht="6.75" customHeight="1" s="118">
      <c r="A3200" s="2" t="n"/>
      <c r="B3200" s="2" t="n"/>
      <c r="C3200" s="2" t="n"/>
      <c r="D3200" s="2" t="n"/>
      <c r="E3200" s="153" t="inlineStr">
        <is>
          <t>名　前</t>
        </is>
      </c>
      <c r="F3200" s="140" t="n"/>
      <c r="G3200" s="140" t="n"/>
      <c r="H3200" s="140" t="n"/>
      <c r="I3200" s="140" t="n"/>
      <c r="J3200" s="140" t="n"/>
      <c r="K3200" s="141" t="n"/>
      <c r="L3200" s="154">
        <f>計算!$B$38</f>
        <v/>
      </c>
      <c r="M3200" s="140" t="n"/>
      <c r="N3200" s="140" t="n"/>
      <c r="O3200" s="140" t="n"/>
      <c r="P3200" s="140" t="n"/>
      <c r="Q3200" s="140" t="n"/>
      <c r="R3200" s="140" t="n"/>
      <c r="S3200" s="140" t="n"/>
      <c r="T3200" s="140" t="n"/>
      <c r="U3200" s="140" t="n"/>
      <c r="V3200" s="140" t="n"/>
      <c r="W3200" s="140" t="n"/>
      <c r="X3200" s="140" t="n"/>
      <c r="Y3200" s="140" t="n"/>
      <c r="Z3200" s="140" t="n"/>
      <c r="AA3200" s="140" t="n"/>
      <c r="AB3200" s="140" t="n"/>
      <c r="AC3200" s="140" t="n"/>
      <c r="AD3200" s="140" t="n"/>
      <c r="AE3200" s="140" t="n"/>
      <c r="AF3200" s="140" t="n"/>
      <c r="AG3200" s="140" t="n"/>
      <c r="AH3200" s="140" t="n"/>
      <c r="AI3200" s="140" t="n"/>
      <c r="AJ3200" s="140" t="n"/>
      <c r="AK3200" s="140" t="n"/>
      <c r="AL3200" s="140" t="n"/>
      <c r="AM3200" s="140" t="n"/>
      <c r="AN3200" s="140" t="n"/>
      <c r="AO3200" s="140" t="n"/>
      <c r="AP3200" s="140" t="n"/>
      <c r="AQ3200" s="140" t="n"/>
      <c r="AR3200" s="140" t="n"/>
      <c r="AS3200" s="140" t="n"/>
      <c r="AT3200" s="141"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43" t="n"/>
      <c r="BV3200" s="144" t="n"/>
      <c r="BW3200" s="143" t="n"/>
      <c r="CG3200" s="144" t="n"/>
      <c r="DU3200" s="144" t="n"/>
      <c r="DV3200" s="2" t="n"/>
      <c r="DW3200" s="2" t="n"/>
      <c r="DX3200" s="2" t="n"/>
      <c r="DY3200" s="2" t="n"/>
      <c r="DZ3200" s="2" t="n"/>
      <c r="EA3200" s="2" t="n"/>
      <c r="EB3200" s="2" t="n"/>
      <c r="EC3200" s="2" t="n"/>
    </row>
    <row r="3201" ht="6.75" customHeight="1" s="118">
      <c r="A3201" s="2" t="n"/>
      <c r="B3201" s="2" t="n"/>
      <c r="C3201" s="2" t="n"/>
      <c r="D3201" s="2" t="n"/>
      <c r="E3201" s="143" t="n"/>
      <c r="K3201" s="144" t="n"/>
      <c r="L3201" s="143" t="n"/>
      <c r="AT3201" s="144" t="n"/>
      <c r="AU3201" s="8" t="n"/>
      <c r="AV3201" s="7" t="n"/>
      <c r="AW3201" s="2" t="n"/>
      <c r="AX3201" s="52" t="inlineStr">
        <is>
          <t>（30×40mm）</t>
        </is>
      </c>
      <c r="BH3201" s="2" t="n"/>
      <c r="BI3201" s="8" t="n"/>
      <c r="BJ3201" s="7" t="n"/>
      <c r="BK3201" s="2" t="n"/>
      <c r="BL3201" s="2" t="n"/>
      <c r="BM3201" s="2" t="n"/>
      <c r="BN3201" s="2" t="n"/>
      <c r="BO3201" s="2" t="n"/>
      <c r="BP3201" s="143" t="n"/>
      <c r="BV3201" s="144" t="n"/>
      <c r="BW3201" s="143" t="n"/>
      <c r="CG3201" s="144" t="n"/>
      <c r="DU3201" s="144" t="n"/>
      <c r="DV3201" s="2" t="n"/>
      <c r="DW3201" s="2" t="n"/>
      <c r="DX3201" s="2" t="n"/>
      <c r="DY3201" s="2" t="n"/>
      <c r="DZ3201" s="2" t="n"/>
      <c r="EA3201" s="2" t="n"/>
      <c r="EB3201" s="2" t="n"/>
      <c r="EC3201" s="2" t="n"/>
    </row>
    <row r="3202" ht="6.75" customHeight="1" s="118">
      <c r="A3202" s="2" t="n"/>
      <c r="B3202" s="2" t="n"/>
      <c r="C3202" s="2" t="n"/>
      <c r="D3202" s="2" t="n"/>
      <c r="E3202" s="143" t="n"/>
      <c r="K3202" s="144" t="n"/>
      <c r="L3202" s="143" t="n"/>
      <c r="AT3202" s="144" t="n"/>
      <c r="AU3202" s="8" t="n"/>
      <c r="AV3202" s="7" t="n"/>
      <c r="AW3202" s="2" t="n"/>
      <c r="BH3202" s="2" t="n"/>
      <c r="BI3202" s="8" t="n"/>
      <c r="BJ3202" s="7" t="n"/>
      <c r="BK3202" s="2" t="n"/>
      <c r="BL3202" s="2" t="n"/>
      <c r="BM3202" s="2" t="n"/>
      <c r="BN3202" s="2" t="n"/>
      <c r="BO3202" s="2" t="n"/>
      <c r="BP3202" s="143" t="n"/>
      <c r="BV3202" s="144" t="n"/>
      <c r="BW3202" s="143" t="n"/>
      <c r="CG3202" s="144" t="n"/>
      <c r="DU3202" s="144" t="n"/>
      <c r="DV3202" s="2" t="n"/>
      <c r="DW3202" s="2" t="n"/>
      <c r="DX3202" s="2" t="n"/>
      <c r="DY3202" s="2" t="n"/>
      <c r="DZ3202" s="2" t="n"/>
      <c r="EA3202" s="2" t="n"/>
      <c r="EB3202" s="2" t="n"/>
      <c r="EC3202" s="2" t="n"/>
    </row>
    <row r="3203" ht="6.75" customHeight="1" s="118">
      <c r="A3203" s="2" t="n"/>
      <c r="B3203" s="2" t="n"/>
      <c r="C3203" s="2" t="n"/>
      <c r="D3203" s="2" t="n"/>
      <c r="E3203" s="143" t="n"/>
      <c r="K3203" s="144" t="n"/>
      <c r="L3203" s="143" t="n"/>
      <c r="AT3203" s="144"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43" t="n"/>
      <c r="BV3203" s="144" t="n"/>
      <c r="BW3203" s="143" t="n"/>
      <c r="CG3203" s="144" t="n"/>
      <c r="DU3203" s="144" t="n"/>
      <c r="DV3203" s="2" t="n"/>
      <c r="DW3203" s="2" t="n"/>
      <c r="DX3203" s="2" t="n"/>
      <c r="DY3203" s="2" t="n"/>
      <c r="DZ3203" s="2" t="n"/>
      <c r="EA3203" s="2" t="n"/>
      <c r="EB3203" s="2" t="n"/>
      <c r="EC3203" s="2" t="n"/>
    </row>
    <row r="3204" ht="6.75" customHeight="1" s="118">
      <c r="A3204" s="2" t="n"/>
      <c r="B3204" s="2" t="n"/>
      <c r="C3204" s="2" t="n"/>
      <c r="D3204" s="2" t="n"/>
      <c r="E3204" s="143" t="n"/>
      <c r="K3204" s="144" t="n"/>
      <c r="L3204" s="143" t="n"/>
      <c r="AT3204" s="144"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43" t="n"/>
      <c r="BV3204" s="144" t="n"/>
      <c r="BW3204" s="143" t="n"/>
      <c r="CG3204" s="144" t="n"/>
      <c r="DU3204" s="144" t="n"/>
      <c r="DV3204" s="2" t="n"/>
      <c r="DW3204" s="2" t="n"/>
      <c r="DX3204" s="2" t="n"/>
      <c r="DY3204" s="2" t="n"/>
      <c r="DZ3204" s="2" t="n"/>
      <c r="EA3204" s="2" t="n"/>
      <c r="EB3204" s="2" t="n"/>
      <c r="EC3204" s="2" t="n"/>
    </row>
    <row r="3205" ht="4.5" customHeight="1" s="118">
      <c r="A3205" s="2" t="n"/>
      <c r="B3205" s="2" t="n"/>
      <c r="C3205" s="2" t="n"/>
      <c r="D3205" s="2" t="n"/>
      <c r="E3205" s="147" t="n"/>
      <c r="F3205" s="148" t="n"/>
      <c r="G3205" s="148" t="n"/>
      <c r="H3205" s="148" t="n"/>
      <c r="I3205" s="148" t="n"/>
      <c r="J3205" s="148" t="n"/>
      <c r="K3205" s="149" t="n"/>
      <c r="L3205" s="147" t="n"/>
      <c r="M3205" s="148" t="n"/>
      <c r="N3205" s="148" t="n"/>
      <c r="O3205" s="148" t="n"/>
      <c r="P3205" s="148" t="n"/>
      <c r="Q3205" s="148" t="n"/>
      <c r="R3205" s="148" t="n"/>
      <c r="S3205" s="148" t="n"/>
      <c r="T3205" s="148" t="n"/>
      <c r="U3205" s="148" t="n"/>
      <c r="V3205" s="148" t="n"/>
      <c r="W3205" s="148" t="n"/>
      <c r="X3205" s="148" t="n"/>
      <c r="Y3205" s="148" t="n"/>
      <c r="Z3205" s="148" t="n"/>
      <c r="AA3205" s="148" t="n"/>
      <c r="AB3205" s="148" t="n"/>
      <c r="AC3205" s="148" t="n"/>
      <c r="AD3205" s="148" t="n"/>
      <c r="AE3205" s="148" t="n"/>
      <c r="AF3205" s="148" t="n"/>
      <c r="AG3205" s="148" t="n"/>
      <c r="AH3205" s="148" t="n"/>
      <c r="AI3205" s="148" t="n"/>
      <c r="AJ3205" s="148" t="n"/>
      <c r="AK3205" s="148" t="n"/>
      <c r="AL3205" s="148" t="n"/>
      <c r="AM3205" s="148" t="n"/>
      <c r="AN3205" s="148" t="n"/>
      <c r="AO3205" s="148" t="n"/>
      <c r="AP3205" s="148" t="n"/>
      <c r="AQ3205" s="148" t="n"/>
      <c r="AR3205" s="148" t="n"/>
      <c r="AS3205" s="148" t="n"/>
      <c r="AT3205" s="149"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43" t="n"/>
      <c r="BV3205" s="144" t="n"/>
      <c r="BW3205" s="143" t="n"/>
      <c r="CG3205" s="144" t="n"/>
      <c r="DU3205" s="144" t="n"/>
      <c r="DV3205" s="2" t="n"/>
      <c r="DW3205" s="2" t="n"/>
      <c r="DX3205" s="2" t="n"/>
      <c r="DY3205" s="2" t="n"/>
      <c r="DZ3205" s="2" t="n"/>
      <c r="EA3205" s="2" t="n"/>
      <c r="EB3205" s="2" t="n"/>
      <c r="EC3205" s="2" t="n"/>
    </row>
    <row r="3206" ht="6.75" customHeight="1" s="118">
      <c r="A3206" s="2" t="n"/>
      <c r="B3206" s="2" t="n"/>
      <c r="C3206" s="2" t="n"/>
      <c r="D3206" s="2" t="n"/>
      <c r="E3206" s="153" t="inlineStr">
        <is>
          <t>生年月日</t>
        </is>
      </c>
      <c r="F3206" s="140" t="n"/>
      <c r="G3206" s="140" t="n"/>
      <c r="H3206" s="140" t="n"/>
      <c r="I3206" s="140" t="n"/>
      <c r="J3206" s="140" t="n"/>
      <c r="K3206" s="141" t="n"/>
      <c r="L3206" s="155" t="inlineStr">
        <is>
          <t>昭和 ・ 平成</t>
        </is>
      </c>
      <c r="M3206" s="140" t="n"/>
      <c r="N3206" s="140" t="n"/>
      <c r="O3206" s="140" t="n"/>
      <c r="P3206" s="140" t="n"/>
      <c r="Q3206" s="140" t="n"/>
      <c r="R3206" s="140" t="n"/>
      <c r="S3206" s="140" t="n"/>
      <c r="T3206" s="140" t="n"/>
      <c r="U3206" s="140" t="n"/>
      <c r="V3206" s="156">
        <f>計算!$D$38</f>
        <v/>
      </c>
      <c r="W3206" s="140" t="n"/>
      <c r="X3206" s="157" t="inlineStr">
        <is>
          <t>年</t>
        </is>
      </c>
      <c r="Y3206" s="140" t="n"/>
      <c r="Z3206" s="158">
        <f>計算!$E$38</f>
        <v/>
      </c>
      <c r="AA3206" s="140" t="n"/>
      <c r="AB3206" s="140" t="n"/>
      <c r="AC3206" s="157" t="inlineStr">
        <is>
          <t>月</t>
        </is>
      </c>
      <c r="AD3206" s="140" t="n"/>
      <c r="AE3206" s="158">
        <f>計算!$F$38</f>
        <v/>
      </c>
      <c r="AF3206" s="140" t="n"/>
      <c r="AG3206" s="140" t="n"/>
      <c r="AH3206" s="157" t="inlineStr">
        <is>
          <t>日　生 （満</t>
        </is>
      </c>
      <c r="AI3206" s="140" t="n"/>
      <c r="AJ3206" s="140" t="n"/>
      <c r="AK3206" s="140" t="n"/>
      <c r="AL3206" s="140" t="n"/>
      <c r="AM3206" s="140" t="n"/>
      <c r="AN3206" s="140" t="n"/>
      <c r="AO3206" s="140" t="n"/>
      <c r="AP3206" s="159">
        <f>計算!$G$38</f>
        <v/>
      </c>
      <c r="AQ3206" s="140" t="n"/>
      <c r="AR3206" s="160" t="inlineStr">
        <is>
          <t>歳）</t>
        </is>
      </c>
      <c r="AS3206" s="140" t="n"/>
      <c r="AT3206" s="141"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43" t="n"/>
      <c r="BV3206" s="144" t="n"/>
      <c r="BW3206" s="143" t="n"/>
      <c r="CG3206" s="144" t="n"/>
      <c r="DU3206" s="144" t="n"/>
      <c r="DV3206" s="2" t="n"/>
      <c r="DW3206" s="2" t="n"/>
      <c r="DX3206" s="2" t="n"/>
      <c r="DY3206" s="2" t="n"/>
      <c r="DZ3206" s="2" t="n"/>
      <c r="EA3206" s="2" t="n"/>
      <c r="EB3206" s="2" t="n"/>
      <c r="EC3206" s="2" t="n"/>
    </row>
    <row r="3207" ht="6.75" customHeight="1" s="118">
      <c r="A3207" s="2" t="n"/>
      <c r="B3207" s="2" t="n"/>
      <c r="C3207" s="2" t="n"/>
      <c r="D3207" s="2" t="n"/>
      <c r="E3207" s="143" t="n"/>
      <c r="K3207" s="144" t="n"/>
      <c r="L3207" s="143" t="n"/>
      <c r="AT3207" s="144"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43" t="n"/>
      <c r="BV3207" s="144" t="n"/>
      <c r="BW3207" s="143" t="n"/>
      <c r="CG3207" s="144" t="n"/>
      <c r="DU3207" s="144" t="n"/>
      <c r="DV3207" s="2" t="n"/>
      <c r="DW3207" s="2" t="n"/>
      <c r="DX3207" s="2" t="n"/>
      <c r="DY3207" s="2" t="n"/>
      <c r="DZ3207" s="2" t="n"/>
      <c r="EA3207" s="2" t="n"/>
      <c r="EB3207" s="2" t="n"/>
      <c r="EC3207" s="2" t="n"/>
    </row>
    <row r="3208" ht="6.75" customHeight="1" s="118">
      <c r="A3208" s="2" t="n"/>
      <c r="B3208" s="2" t="n"/>
      <c r="C3208" s="2" t="n"/>
      <c r="D3208" s="2" t="n"/>
      <c r="E3208" s="143" t="n"/>
      <c r="K3208" s="144" t="n"/>
      <c r="L3208" s="143" t="n"/>
      <c r="AT3208" s="144"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43" t="n"/>
      <c r="BV3208" s="144" t="n"/>
      <c r="BW3208" s="143" t="n"/>
      <c r="CG3208" s="144" t="n"/>
      <c r="DU3208" s="144" t="n"/>
      <c r="DV3208" s="2" t="n"/>
      <c r="DW3208" s="2" t="n"/>
      <c r="DX3208" s="2" t="n"/>
      <c r="DY3208" s="2" t="n"/>
      <c r="DZ3208" s="2" t="n"/>
      <c r="EA3208" s="2" t="n"/>
      <c r="EB3208" s="2" t="n"/>
      <c r="EC3208" s="2" t="n"/>
    </row>
    <row r="3209" ht="3.75" customHeight="1" s="118">
      <c r="A3209" s="2" t="n"/>
      <c r="B3209" s="2" t="n"/>
      <c r="C3209" s="2" t="n"/>
      <c r="D3209" s="2" t="n"/>
      <c r="E3209" s="147" t="n"/>
      <c r="F3209" s="148" t="n"/>
      <c r="G3209" s="148" t="n"/>
      <c r="H3209" s="148" t="n"/>
      <c r="I3209" s="148" t="n"/>
      <c r="J3209" s="148" t="n"/>
      <c r="K3209" s="149" t="n"/>
      <c r="L3209" s="147" t="n"/>
      <c r="M3209" s="148" t="n"/>
      <c r="N3209" s="148" t="n"/>
      <c r="O3209" s="148" t="n"/>
      <c r="P3209" s="148" t="n"/>
      <c r="Q3209" s="148" t="n"/>
      <c r="R3209" s="148" t="n"/>
      <c r="S3209" s="148" t="n"/>
      <c r="T3209" s="148" t="n"/>
      <c r="U3209" s="148" t="n"/>
      <c r="X3209" s="148" t="n"/>
      <c r="Y3209" s="148" t="n"/>
      <c r="AC3209" s="148" t="n"/>
      <c r="AD3209" s="148" t="n"/>
      <c r="AH3209" s="148" t="n"/>
      <c r="AI3209" s="148" t="n"/>
      <c r="AJ3209" s="148" t="n"/>
      <c r="AK3209" s="148" t="n"/>
      <c r="AL3209" s="148" t="n"/>
      <c r="AM3209" s="148" t="n"/>
      <c r="AN3209" s="148" t="n"/>
      <c r="AO3209" s="148" t="n"/>
      <c r="AP3209" s="148" t="n"/>
      <c r="AQ3209" s="148" t="n"/>
      <c r="AR3209" s="148" t="n"/>
      <c r="AS3209" s="148" t="n"/>
      <c r="AT3209" s="149"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43" t="n"/>
      <c r="BV3209" s="144" t="n"/>
      <c r="BW3209" s="143" t="n"/>
      <c r="CG3209" s="144" t="n"/>
      <c r="DU3209" s="144" t="n"/>
      <c r="DV3209" s="2" t="n"/>
      <c r="DW3209" s="2" t="n"/>
      <c r="DX3209" s="2" t="n"/>
      <c r="DY3209" s="2" t="n"/>
      <c r="DZ3209" s="2" t="n"/>
      <c r="EA3209" s="2" t="n"/>
      <c r="EB3209" s="2" t="n"/>
      <c r="EC3209" s="2" t="n"/>
    </row>
    <row r="3210" ht="6.75" customHeight="1" s="118">
      <c r="A3210" s="2" t="n"/>
      <c r="B3210" s="2" t="n"/>
      <c r="C3210" s="2" t="n"/>
      <c r="D3210" s="2" t="n"/>
      <c r="E3210" s="161" t="inlineStr">
        <is>
          <t>ふ り が な</t>
        </is>
      </c>
      <c r="F3210" s="140" t="n"/>
      <c r="G3210" s="140" t="n"/>
      <c r="H3210" s="140" t="n"/>
      <c r="I3210" s="140" t="n"/>
      <c r="J3210" s="140" t="n"/>
      <c r="K3210" s="141" t="n"/>
      <c r="L3210" s="162">
        <f>計算!$J$38</f>
        <v/>
      </c>
      <c r="M3210" s="140" t="n"/>
      <c r="N3210" s="140" t="n"/>
      <c r="O3210" s="140" t="n"/>
      <c r="P3210" s="140" t="n"/>
      <c r="Q3210" s="140" t="n"/>
      <c r="R3210" s="140" t="n"/>
      <c r="S3210" s="140" t="n"/>
      <c r="T3210" s="140" t="n"/>
      <c r="U3210" s="140" t="n"/>
      <c r="V3210" s="140" t="n"/>
      <c r="W3210" s="140" t="n"/>
      <c r="X3210" s="140" t="n"/>
      <c r="Y3210" s="140" t="n"/>
      <c r="Z3210" s="140" t="n"/>
      <c r="AA3210" s="140" t="n"/>
      <c r="AB3210" s="140" t="n"/>
      <c r="AC3210" s="140" t="n"/>
      <c r="AD3210" s="140" t="n"/>
      <c r="AE3210" s="140" t="n"/>
      <c r="AF3210" s="140" t="n"/>
      <c r="AG3210" s="140" t="n"/>
      <c r="AH3210" s="140" t="n"/>
      <c r="AI3210" s="140" t="n"/>
      <c r="AJ3210" s="140" t="n"/>
      <c r="AK3210" s="140" t="n"/>
      <c r="AL3210" s="140" t="n"/>
      <c r="AM3210" s="140" t="n"/>
      <c r="AN3210" s="140" t="n"/>
      <c r="AO3210" s="140" t="n"/>
      <c r="AP3210" s="140" t="n"/>
      <c r="AQ3210" s="140" t="n"/>
      <c r="AR3210" s="140" t="n"/>
      <c r="AS3210" s="140" t="n"/>
      <c r="AT3210" s="140" t="n"/>
      <c r="AU3210" s="140" t="n"/>
      <c r="AV3210" s="140" t="n"/>
      <c r="AW3210" s="140" t="n"/>
      <c r="AX3210" s="140" t="n"/>
      <c r="AY3210" s="140" t="n"/>
      <c r="AZ3210" s="140" t="n"/>
      <c r="BA3210" s="140" t="n"/>
      <c r="BB3210" s="140" t="n"/>
      <c r="BC3210" s="140" t="n"/>
      <c r="BD3210" s="140" t="n"/>
      <c r="BE3210" s="140" t="n"/>
      <c r="BF3210" s="140" t="n"/>
      <c r="BG3210" s="140" t="n"/>
      <c r="BH3210" s="140" t="n"/>
      <c r="BI3210" s="141" t="n"/>
      <c r="BJ3210" s="2" t="n"/>
      <c r="BK3210" s="2" t="n"/>
      <c r="BL3210" s="2" t="n"/>
      <c r="BM3210" s="2" t="n"/>
      <c r="BN3210" s="2" t="n"/>
      <c r="BO3210" s="2" t="n"/>
      <c r="BP3210" s="143" t="n"/>
      <c r="BV3210" s="144" t="n"/>
      <c r="BW3210" s="143" t="n"/>
      <c r="CG3210" s="144" t="n"/>
      <c r="DU3210" s="144" t="n"/>
      <c r="DV3210" s="2" t="n"/>
      <c r="DW3210" s="2" t="n"/>
      <c r="DX3210" s="2" t="n"/>
      <c r="DY3210" s="2" t="n"/>
      <c r="DZ3210" s="2" t="n"/>
      <c r="EA3210" s="2" t="n"/>
      <c r="EB3210" s="2" t="n"/>
      <c r="EC3210" s="2" t="n"/>
    </row>
    <row r="3211" ht="6.75" customHeight="1" s="118">
      <c r="A3211" s="2" t="n"/>
      <c r="B3211" s="2" t="n"/>
      <c r="C3211" s="2" t="n"/>
      <c r="D3211" s="2" t="n"/>
      <c r="E3211" s="143" t="n"/>
      <c r="K3211" s="144" t="n"/>
      <c r="BI3211" s="144" t="n"/>
      <c r="BJ3211" s="2" t="n"/>
      <c r="BK3211" s="2" t="n"/>
      <c r="BL3211" s="2" t="n"/>
      <c r="BM3211" s="2" t="n"/>
      <c r="BN3211" s="2" t="n"/>
      <c r="BO3211" s="2" t="n"/>
      <c r="BP3211" s="143" t="n"/>
      <c r="BV3211" s="144" t="n"/>
      <c r="BW3211" s="143" t="n"/>
      <c r="CG3211" s="144" t="n"/>
      <c r="DU3211" s="144" t="n"/>
      <c r="DV3211" s="2" t="n"/>
      <c r="DW3211" s="2" t="n"/>
      <c r="DX3211" s="2" t="n"/>
      <c r="DY3211" s="2" t="n"/>
      <c r="DZ3211" s="2" t="n"/>
      <c r="EA3211" s="2" t="n"/>
      <c r="EB3211" s="2" t="n"/>
      <c r="EC3211" s="2" t="n"/>
    </row>
    <row r="3212" ht="6.75" customHeight="1" s="118">
      <c r="A3212" s="2" t="n"/>
      <c r="B3212" s="2" t="n"/>
      <c r="C3212" s="2" t="n"/>
      <c r="D3212" s="2" t="n"/>
      <c r="E3212" s="163" t="n"/>
      <c r="F3212" s="164" t="n"/>
      <c r="G3212" s="164" t="n"/>
      <c r="H3212" s="164" t="n"/>
      <c r="I3212" s="164" t="n"/>
      <c r="J3212" s="164" t="n"/>
      <c r="K3212" s="165" t="n"/>
      <c r="L3212" s="164" t="n"/>
      <c r="M3212" s="164" t="n"/>
      <c r="N3212" s="164" t="n"/>
      <c r="O3212" s="164" t="n"/>
      <c r="P3212" s="164" t="n"/>
      <c r="Q3212" s="164" t="n"/>
      <c r="R3212" s="164" t="n"/>
      <c r="S3212" s="164" t="n"/>
      <c r="T3212" s="164" t="n"/>
      <c r="U3212" s="164" t="n"/>
      <c r="V3212" s="164" t="n"/>
      <c r="W3212" s="164" t="n"/>
      <c r="X3212" s="164" t="n"/>
      <c r="Y3212" s="164" t="n"/>
      <c r="Z3212" s="164" t="n"/>
      <c r="AA3212" s="164" t="n"/>
      <c r="AB3212" s="164" t="n"/>
      <c r="AC3212" s="164" t="n"/>
      <c r="AD3212" s="164" t="n"/>
      <c r="AE3212" s="164" t="n"/>
      <c r="AF3212" s="164" t="n"/>
      <c r="AG3212" s="164" t="n"/>
      <c r="AH3212" s="164" t="n"/>
      <c r="AI3212" s="164" t="n"/>
      <c r="AJ3212" s="164" t="n"/>
      <c r="AK3212" s="164" t="n"/>
      <c r="AL3212" s="164" t="n"/>
      <c r="AM3212" s="164" t="n"/>
      <c r="AN3212" s="164" t="n"/>
      <c r="AO3212" s="164" t="n"/>
      <c r="AP3212" s="164" t="n"/>
      <c r="AQ3212" s="164" t="n"/>
      <c r="AR3212" s="164" t="n"/>
      <c r="AS3212" s="164" t="n"/>
      <c r="AT3212" s="164" t="n"/>
      <c r="AU3212" s="164" t="n"/>
      <c r="AV3212" s="164" t="n"/>
      <c r="AW3212" s="164" t="n"/>
      <c r="AX3212" s="164" t="n"/>
      <c r="AY3212" s="164" t="n"/>
      <c r="AZ3212" s="164" t="n"/>
      <c r="BA3212" s="164" t="n"/>
      <c r="BB3212" s="164" t="n"/>
      <c r="BC3212" s="164" t="n"/>
      <c r="BD3212" s="164" t="n"/>
      <c r="BE3212" s="164" t="n"/>
      <c r="BF3212" s="164" t="n"/>
      <c r="BG3212" s="164" t="n"/>
      <c r="BH3212" s="164" t="n"/>
      <c r="BI3212" s="165" t="n"/>
      <c r="BJ3212" s="2" t="n"/>
      <c r="BK3212" s="2" t="n"/>
      <c r="BL3212" s="2" t="n"/>
      <c r="BM3212" s="2" t="n"/>
      <c r="BN3212" s="2" t="n"/>
      <c r="BO3212" s="2" t="n"/>
      <c r="BP3212" s="143" t="n"/>
      <c r="BV3212" s="144" t="n"/>
      <c r="BW3212" s="143" t="n"/>
      <c r="CG3212" s="144" t="n"/>
      <c r="DU3212" s="144" t="n"/>
      <c r="DV3212" s="2" t="n"/>
      <c r="DW3212" s="2" t="n"/>
      <c r="DX3212" s="2" t="n"/>
      <c r="DY3212" s="2" t="n"/>
      <c r="DZ3212" s="2" t="n"/>
      <c r="EA3212" s="2" t="n"/>
      <c r="EB3212" s="2" t="n"/>
      <c r="EC3212" s="2" t="n"/>
    </row>
    <row r="3213" ht="6.75" customHeight="1" s="118">
      <c r="A3213" s="2" t="n"/>
      <c r="B3213" s="2" t="n"/>
      <c r="C3213" s="2" t="n"/>
      <c r="D3213" s="2" t="n"/>
      <c r="E3213" s="166" t="inlineStr">
        <is>
          <t>現住所</t>
        </is>
      </c>
      <c r="F3213" s="167" t="n"/>
      <c r="G3213" s="167" t="n"/>
      <c r="H3213" s="167" t="n"/>
      <c r="I3213" s="167" t="n"/>
      <c r="J3213" s="167" t="n"/>
      <c r="K3213" s="168" t="n"/>
      <c r="L3213" s="107" t="inlineStr">
        <is>
          <t>〒</t>
        </is>
      </c>
      <c r="M3213" s="167" t="n"/>
      <c r="N3213" s="167" t="n"/>
      <c r="O3213" s="167" t="n"/>
      <c r="P3213" s="169">
        <f>計算!$H$38</f>
        <v/>
      </c>
      <c r="Q3213" s="167" t="n"/>
      <c r="R3213" s="167" t="n"/>
      <c r="S3213" s="167" t="n"/>
      <c r="T3213" s="167" t="n"/>
      <c r="U3213" s="167" t="n"/>
      <c r="V3213" s="167" t="n"/>
      <c r="W3213" s="167" t="n"/>
      <c r="X3213" s="167" t="n"/>
      <c r="Y3213" s="167" t="n"/>
      <c r="Z3213" s="167" t="n"/>
      <c r="AA3213" s="167" t="n"/>
      <c r="AB3213" s="167" t="n"/>
      <c r="AC3213" s="167" t="n"/>
      <c r="AD3213" s="167" t="n"/>
      <c r="AE3213" s="167" t="n"/>
      <c r="AF3213" s="167" t="n"/>
      <c r="AG3213" s="167" t="n"/>
      <c r="AH3213" s="167" t="n"/>
      <c r="AI3213" s="167" t="n"/>
      <c r="AJ3213" s="167"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43" t="n"/>
      <c r="BV3213" s="144" t="n"/>
      <c r="BW3213" s="143" t="n"/>
      <c r="CG3213" s="144" t="n"/>
      <c r="DU3213" s="144" t="n"/>
      <c r="DV3213" s="2" t="n"/>
      <c r="DW3213" s="2" t="n"/>
      <c r="DX3213" s="2" t="n"/>
      <c r="DY3213" s="2" t="n"/>
      <c r="DZ3213" s="2" t="n"/>
      <c r="EA3213" s="2" t="n"/>
      <c r="EB3213" s="2" t="n"/>
      <c r="EC3213" s="2" t="n"/>
    </row>
    <row r="3214" ht="4.5" customHeight="1" s="118">
      <c r="A3214" s="2" t="n"/>
      <c r="B3214" s="2" t="n"/>
      <c r="C3214" s="2" t="n"/>
      <c r="D3214" s="2" t="n"/>
      <c r="E3214" s="143" t="n"/>
      <c r="K3214" s="144" t="n"/>
      <c r="L3214" s="143"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47" t="n"/>
      <c r="BQ3214" s="148" t="n"/>
      <c r="BR3214" s="148" t="n"/>
      <c r="BS3214" s="148" t="n"/>
      <c r="BT3214" s="148" t="n"/>
      <c r="BU3214" s="148" t="n"/>
      <c r="BV3214" s="149" t="n"/>
      <c r="BW3214" s="147" t="n"/>
      <c r="BX3214" s="148" t="n"/>
      <c r="BY3214" s="148" t="n"/>
      <c r="BZ3214" s="148" t="n"/>
      <c r="CA3214" s="148" t="n"/>
      <c r="CB3214" s="148" t="n"/>
      <c r="CC3214" s="148" t="n"/>
      <c r="CD3214" s="148" t="n"/>
      <c r="CE3214" s="148" t="n"/>
      <c r="CF3214" s="148" t="n"/>
      <c r="CG3214" s="149" t="n"/>
      <c r="DU3214" s="144" t="n"/>
      <c r="DV3214" s="2" t="n"/>
      <c r="DW3214" s="2" t="n"/>
      <c r="DX3214" s="2" t="n"/>
      <c r="DY3214" s="2" t="n"/>
      <c r="DZ3214" s="2" t="n"/>
      <c r="EA3214" s="2" t="n"/>
      <c r="EB3214" s="2" t="n"/>
      <c r="EC3214" s="2" t="n"/>
    </row>
    <row r="3215" ht="6.75" customHeight="1" s="118">
      <c r="A3215" s="2" t="n"/>
      <c r="B3215" s="2" t="n"/>
      <c r="C3215" s="2" t="n"/>
      <c r="D3215" s="2" t="n"/>
      <c r="E3215" s="143" t="n"/>
      <c r="K3215" s="144" t="n"/>
      <c r="L3215" s="143"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0" t="inlineStr">
        <is>
          <t>校内外の諸活動</t>
        </is>
      </c>
      <c r="BQ3215" s="140" t="n"/>
      <c r="BR3215" s="140" t="n"/>
      <c r="BS3215" s="140" t="n"/>
      <c r="BT3215" s="140" t="n"/>
      <c r="BU3215" s="140" t="n"/>
      <c r="BV3215" s="141" t="n"/>
      <c r="BW3215" s="171">
        <f>計算!$AQ$38</f>
        <v/>
      </c>
      <c r="BX3215" s="140" t="n"/>
      <c r="BY3215" s="140" t="n"/>
      <c r="BZ3215" s="140" t="n"/>
      <c r="CA3215" s="140" t="n"/>
      <c r="CB3215" s="140" t="n"/>
      <c r="CC3215" s="140" t="n"/>
      <c r="CD3215" s="140" t="n"/>
      <c r="CE3215" s="140" t="n"/>
      <c r="CF3215" s="140" t="n"/>
      <c r="CG3215" s="140" t="n"/>
      <c r="CH3215" s="140" t="n"/>
      <c r="CI3215" s="140" t="n"/>
      <c r="CJ3215" s="140" t="n"/>
      <c r="CK3215" s="140" t="n"/>
      <c r="CL3215" s="140" t="n"/>
      <c r="CM3215" s="140" t="n"/>
      <c r="CN3215" s="140" t="n"/>
      <c r="CO3215" s="140" t="n"/>
      <c r="CP3215" s="140" t="n"/>
      <c r="CQ3215" s="140" t="n"/>
      <c r="CR3215" s="140" t="n"/>
      <c r="CS3215" s="140" t="n"/>
      <c r="CT3215" s="140" t="n"/>
      <c r="CU3215" s="140" t="n"/>
      <c r="CV3215" s="140" t="n"/>
      <c r="CW3215" s="140" t="n"/>
      <c r="CX3215" s="140" t="n"/>
      <c r="CY3215" s="140" t="n"/>
      <c r="CZ3215" s="140" t="n"/>
      <c r="DA3215" s="140" t="n"/>
      <c r="DB3215" s="140" t="n"/>
      <c r="DC3215" s="140" t="n"/>
      <c r="DD3215" s="140" t="n"/>
      <c r="DE3215" s="140" t="n"/>
      <c r="DF3215" s="140" t="n"/>
      <c r="DG3215" s="140" t="n"/>
      <c r="DH3215" s="140" t="n"/>
      <c r="DI3215" s="140" t="n"/>
      <c r="DJ3215" s="140" t="n"/>
      <c r="DK3215" s="140" t="n"/>
      <c r="DL3215" s="140" t="n"/>
      <c r="DM3215" s="140" t="n"/>
      <c r="DN3215" s="140" t="n"/>
      <c r="DO3215" s="140" t="n"/>
      <c r="DP3215" s="140" t="n"/>
      <c r="DQ3215" s="140" t="n"/>
      <c r="DR3215" s="140" t="n"/>
      <c r="DS3215" s="140" t="n"/>
      <c r="DT3215" s="140" t="n"/>
      <c r="DU3215" s="141" t="n"/>
      <c r="DV3215" s="7" t="n"/>
      <c r="DW3215" s="2" t="n"/>
      <c r="DX3215" s="2" t="n"/>
      <c r="DY3215" s="2" t="n"/>
      <c r="DZ3215" s="2" t="n"/>
      <c r="EA3215" s="2" t="n"/>
      <c r="EB3215" s="2" t="n"/>
      <c r="EC3215" s="2" t="n"/>
    </row>
    <row r="3216" ht="6.75" customHeight="1" s="118">
      <c r="A3216" s="2" t="n"/>
      <c r="B3216" s="2" t="n"/>
      <c r="C3216" s="2" t="n"/>
      <c r="D3216" s="2" t="n"/>
      <c r="E3216" s="143" t="n"/>
      <c r="K3216" s="144" t="n"/>
      <c r="L3216" s="172">
        <f>計算!$I$38</f>
        <v/>
      </c>
      <c r="BI3216" s="144" t="n"/>
      <c r="BJ3216" s="2" t="n"/>
      <c r="BK3216" s="2" t="n"/>
      <c r="BL3216" s="2" t="n"/>
      <c r="BM3216" s="2" t="n"/>
      <c r="BN3216" s="2" t="n"/>
      <c r="BO3216" s="2" t="n"/>
      <c r="BP3216" s="143" t="n"/>
      <c r="BV3216" s="144" t="n"/>
      <c r="DU3216" s="144" t="n"/>
      <c r="DV3216" s="7" t="n"/>
      <c r="DW3216" s="2" t="n"/>
      <c r="DX3216" s="2" t="n"/>
      <c r="DY3216" s="2" t="n"/>
      <c r="DZ3216" s="2" t="n"/>
      <c r="EA3216" s="2" t="n"/>
      <c r="EB3216" s="2" t="n"/>
      <c r="EC3216" s="2" t="n"/>
    </row>
    <row r="3217" ht="6.75" customHeight="1" s="118">
      <c r="A3217" s="2" t="n"/>
      <c r="B3217" s="2" t="n"/>
      <c r="C3217" s="2" t="n"/>
      <c r="D3217" s="2" t="n"/>
      <c r="E3217" s="143" t="n"/>
      <c r="K3217" s="144" t="n"/>
      <c r="L3217" s="143" t="n"/>
      <c r="BI3217" s="144" t="n"/>
      <c r="BJ3217" s="2" t="n"/>
      <c r="BK3217" s="2" t="n"/>
      <c r="BL3217" s="2" t="n"/>
      <c r="BM3217" s="2" t="n"/>
      <c r="BN3217" s="2" t="n"/>
      <c r="BO3217" s="2" t="n"/>
      <c r="BP3217" s="143" t="n"/>
      <c r="BV3217" s="144" t="n"/>
      <c r="DU3217" s="144" t="n"/>
      <c r="DV3217" s="7" t="n"/>
      <c r="DW3217" s="2" t="n"/>
      <c r="DX3217" s="2" t="n"/>
      <c r="DY3217" s="2" t="n"/>
      <c r="DZ3217" s="2" t="n"/>
      <c r="EA3217" s="2" t="n"/>
      <c r="EB3217" s="2" t="n"/>
      <c r="EC3217" s="2" t="n"/>
    </row>
    <row r="3218" ht="6.75" customHeight="1" s="118">
      <c r="A3218" s="2" t="n"/>
      <c r="B3218" s="2" t="n"/>
      <c r="C3218" s="2" t="n"/>
      <c r="D3218" s="2" t="n"/>
      <c r="E3218" s="147" t="n"/>
      <c r="F3218" s="148" t="n"/>
      <c r="G3218" s="148" t="n"/>
      <c r="H3218" s="148" t="n"/>
      <c r="I3218" s="148" t="n"/>
      <c r="J3218" s="148" t="n"/>
      <c r="K3218" s="149" t="n"/>
      <c r="L3218" s="147" t="n"/>
      <c r="M3218" s="148" t="n"/>
      <c r="N3218" s="148" t="n"/>
      <c r="O3218" s="148" t="n"/>
      <c r="P3218" s="148" t="n"/>
      <c r="Q3218" s="148" t="n"/>
      <c r="R3218" s="148" t="n"/>
      <c r="S3218" s="148" t="n"/>
      <c r="T3218" s="148" t="n"/>
      <c r="U3218" s="148" t="n"/>
      <c r="V3218" s="148" t="n"/>
      <c r="W3218" s="148" t="n"/>
      <c r="X3218" s="148" t="n"/>
      <c r="Y3218" s="148" t="n"/>
      <c r="Z3218" s="148" t="n"/>
      <c r="AA3218" s="148" t="n"/>
      <c r="AB3218" s="148" t="n"/>
      <c r="AC3218" s="148" t="n"/>
      <c r="AD3218" s="148" t="n"/>
      <c r="AE3218" s="148" t="n"/>
      <c r="AF3218" s="148" t="n"/>
      <c r="AG3218" s="148" t="n"/>
      <c r="AH3218" s="148" t="n"/>
      <c r="AI3218" s="148" t="n"/>
      <c r="AJ3218" s="148" t="n"/>
      <c r="AK3218" s="148" t="n"/>
      <c r="AL3218" s="148" t="n"/>
      <c r="AM3218" s="148" t="n"/>
      <c r="AN3218" s="148" t="n"/>
      <c r="AO3218" s="148" t="n"/>
      <c r="AP3218" s="148" t="n"/>
      <c r="AQ3218" s="148" t="n"/>
      <c r="AR3218" s="148" t="n"/>
      <c r="AS3218" s="148" t="n"/>
      <c r="AT3218" s="148" t="n"/>
      <c r="AU3218" s="148" t="n"/>
      <c r="AV3218" s="148" t="n"/>
      <c r="AW3218" s="148" t="n"/>
      <c r="AX3218" s="148" t="n"/>
      <c r="AY3218" s="148" t="n"/>
      <c r="AZ3218" s="148" t="n"/>
      <c r="BA3218" s="148" t="n"/>
      <c r="BB3218" s="148" t="n"/>
      <c r="BC3218" s="148" t="n"/>
      <c r="BD3218" s="148" t="n"/>
      <c r="BE3218" s="148" t="n"/>
      <c r="BF3218" s="148" t="n"/>
      <c r="BG3218" s="148" t="n"/>
      <c r="BH3218" s="148" t="n"/>
      <c r="BI3218" s="149" t="n"/>
      <c r="BJ3218" s="2" t="n"/>
      <c r="BK3218" s="2" t="n"/>
      <c r="BL3218" s="2" t="n"/>
      <c r="BM3218" s="2" t="n"/>
      <c r="BN3218" s="2" t="n"/>
      <c r="BO3218" s="2" t="n"/>
      <c r="BP3218" s="143" t="n"/>
      <c r="BV3218" s="144" t="n"/>
      <c r="DU3218" s="144" t="n"/>
      <c r="DV3218" s="7" t="n"/>
      <c r="DW3218" s="2" t="n"/>
      <c r="DX3218" s="2" t="n"/>
      <c r="DY3218" s="2" t="n"/>
      <c r="DZ3218" s="2" t="n"/>
      <c r="EA3218" s="2" t="n"/>
      <c r="EB3218" s="2" t="n"/>
      <c r="EC3218" s="2" t="n"/>
    </row>
    <row r="3219" ht="6.75" customHeight="1" s="118">
      <c r="A3219" s="2" t="n"/>
      <c r="B3219" s="2" t="n"/>
      <c r="C3219" s="2" t="n"/>
      <c r="D3219" s="2" t="n"/>
      <c r="E3219" s="161" t="inlineStr">
        <is>
          <t>ふ り が な</t>
        </is>
      </c>
      <c r="F3219" s="140" t="n"/>
      <c r="G3219" s="140" t="n"/>
      <c r="H3219" s="140" t="n"/>
      <c r="I3219" s="140" t="n"/>
      <c r="J3219" s="140" t="n"/>
      <c r="K3219" s="141" t="n"/>
      <c r="L3219" s="162">
        <f>計算!$M$38</f>
        <v/>
      </c>
      <c r="M3219" s="140" t="n"/>
      <c r="N3219" s="140" t="n"/>
      <c r="O3219" s="140" t="n"/>
      <c r="P3219" s="140" t="n"/>
      <c r="Q3219" s="140" t="n"/>
      <c r="R3219" s="140" t="n"/>
      <c r="S3219" s="140" t="n"/>
      <c r="T3219" s="140" t="n"/>
      <c r="U3219" s="140" t="n"/>
      <c r="V3219" s="140" t="n"/>
      <c r="W3219" s="140" t="n"/>
      <c r="X3219" s="140" t="n"/>
      <c r="Y3219" s="140" t="n"/>
      <c r="Z3219" s="140" t="n"/>
      <c r="AA3219" s="140" t="n"/>
      <c r="AB3219" s="140" t="n"/>
      <c r="AC3219" s="140" t="n"/>
      <c r="AD3219" s="140" t="n"/>
      <c r="AE3219" s="140" t="n"/>
      <c r="AF3219" s="140" t="n"/>
      <c r="AG3219" s="140" t="n"/>
      <c r="AH3219" s="140" t="n"/>
      <c r="AI3219" s="140" t="n"/>
      <c r="AJ3219" s="140" t="n"/>
      <c r="AK3219" s="140" t="n"/>
      <c r="AL3219" s="140" t="n"/>
      <c r="AM3219" s="140" t="n"/>
      <c r="AN3219" s="140" t="n"/>
      <c r="AO3219" s="140" t="n"/>
      <c r="AP3219" s="140" t="n"/>
      <c r="AQ3219" s="140" t="n"/>
      <c r="AR3219" s="140" t="n"/>
      <c r="AS3219" s="140" t="n"/>
      <c r="AT3219" s="140" t="n"/>
      <c r="AU3219" s="140" t="n"/>
      <c r="AV3219" s="140" t="n"/>
      <c r="AW3219" s="140" t="n"/>
      <c r="AX3219" s="140" t="n"/>
      <c r="AY3219" s="140" t="n"/>
      <c r="AZ3219" s="140" t="n"/>
      <c r="BA3219" s="140" t="n"/>
      <c r="BB3219" s="140" t="n"/>
      <c r="BC3219" s="140" t="n"/>
      <c r="BD3219" s="140" t="n"/>
      <c r="BE3219" s="140" t="n"/>
      <c r="BF3219" s="140" t="n"/>
      <c r="BG3219" s="140" t="n"/>
      <c r="BH3219" s="140" t="n"/>
      <c r="BI3219" s="141" t="n"/>
      <c r="BJ3219" s="2" t="n"/>
      <c r="BK3219" s="2" t="n"/>
      <c r="BL3219" s="2" t="n"/>
      <c r="BM3219" s="2" t="n"/>
      <c r="BN3219" s="2" t="n"/>
      <c r="BO3219" s="2" t="n"/>
      <c r="BP3219" s="143" t="n"/>
      <c r="BV3219" s="144" t="n"/>
      <c r="DU3219" s="144" t="n"/>
      <c r="DV3219" s="7" t="n"/>
      <c r="DW3219" s="2" t="n"/>
      <c r="DX3219" s="2" t="n"/>
      <c r="DY3219" s="2" t="n"/>
      <c r="DZ3219" s="2" t="n"/>
      <c r="EA3219" s="2" t="n"/>
      <c r="EB3219" s="2" t="n"/>
      <c r="EC3219" s="2" t="n"/>
    </row>
    <row r="3220" ht="6.75" customHeight="1" s="118">
      <c r="A3220" s="2" t="n"/>
      <c r="B3220" s="2" t="n"/>
      <c r="C3220" s="2" t="n"/>
      <c r="D3220" s="2" t="n"/>
      <c r="E3220" s="143" t="n"/>
      <c r="K3220" s="144" t="n"/>
      <c r="BI3220" s="144" t="n"/>
      <c r="BJ3220" s="2" t="n"/>
      <c r="BK3220" s="2" t="n"/>
      <c r="BL3220" s="2" t="n"/>
      <c r="BM3220" s="2" t="n"/>
      <c r="BN3220" s="2" t="n"/>
      <c r="BO3220" s="2" t="n"/>
      <c r="BP3220" s="143" t="n"/>
      <c r="BV3220" s="144" t="n"/>
      <c r="DU3220" s="144" t="n"/>
      <c r="DV3220" s="7" t="n"/>
      <c r="DW3220" s="2" t="n"/>
      <c r="DX3220" s="2" t="n"/>
      <c r="DY3220" s="2" t="n"/>
      <c r="DZ3220" s="2" t="n"/>
      <c r="EA3220" s="2" t="n"/>
      <c r="EB3220" s="2" t="n"/>
      <c r="EC3220" s="2" t="n"/>
    </row>
    <row r="3221" ht="6.75" customHeight="1" s="118">
      <c r="A3221" s="2" t="n"/>
      <c r="B3221" s="2" t="n"/>
      <c r="C3221" s="2" t="n"/>
      <c r="D3221" s="2" t="n"/>
      <c r="E3221" s="163" t="n"/>
      <c r="F3221" s="164" t="n"/>
      <c r="G3221" s="164" t="n"/>
      <c r="H3221" s="164" t="n"/>
      <c r="I3221" s="164" t="n"/>
      <c r="J3221" s="164" t="n"/>
      <c r="K3221" s="165" t="n"/>
      <c r="L3221" s="164" t="n"/>
      <c r="M3221" s="164" t="n"/>
      <c r="N3221" s="164" t="n"/>
      <c r="O3221" s="164" t="n"/>
      <c r="P3221" s="164" t="n"/>
      <c r="Q3221" s="164" t="n"/>
      <c r="R3221" s="164" t="n"/>
      <c r="S3221" s="164" t="n"/>
      <c r="T3221" s="164" t="n"/>
      <c r="U3221" s="164" t="n"/>
      <c r="V3221" s="164" t="n"/>
      <c r="W3221" s="164" t="n"/>
      <c r="X3221" s="164" t="n"/>
      <c r="Y3221" s="164" t="n"/>
      <c r="Z3221" s="164" t="n"/>
      <c r="AA3221" s="164" t="n"/>
      <c r="AB3221" s="164" t="n"/>
      <c r="AC3221" s="164" t="n"/>
      <c r="AD3221" s="164" t="n"/>
      <c r="AE3221" s="164" t="n"/>
      <c r="AF3221" s="164" t="n"/>
      <c r="AG3221" s="164" t="n"/>
      <c r="AH3221" s="164" t="n"/>
      <c r="AI3221" s="164" t="n"/>
      <c r="AJ3221" s="164" t="n"/>
      <c r="AK3221" s="164" t="n"/>
      <c r="AL3221" s="164" t="n"/>
      <c r="AM3221" s="164" t="n"/>
      <c r="AN3221" s="164" t="n"/>
      <c r="AO3221" s="164" t="n"/>
      <c r="AP3221" s="164" t="n"/>
      <c r="AQ3221" s="164" t="n"/>
      <c r="AR3221" s="164" t="n"/>
      <c r="AS3221" s="164" t="n"/>
      <c r="AT3221" s="164" t="n"/>
      <c r="AU3221" s="164" t="n"/>
      <c r="AV3221" s="164" t="n"/>
      <c r="AW3221" s="164" t="n"/>
      <c r="AX3221" s="164" t="n"/>
      <c r="AY3221" s="164" t="n"/>
      <c r="AZ3221" s="164" t="n"/>
      <c r="BA3221" s="164" t="n"/>
      <c r="BB3221" s="164" t="n"/>
      <c r="BC3221" s="164" t="n"/>
      <c r="BD3221" s="164" t="n"/>
      <c r="BE3221" s="164" t="n"/>
      <c r="BF3221" s="164" t="n"/>
      <c r="BG3221" s="164" t="n"/>
      <c r="BH3221" s="164" t="n"/>
      <c r="BI3221" s="165" t="n"/>
      <c r="BJ3221" s="2" t="n"/>
      <c r="BK3221" s="2" t="n"/>
      <c r="BL3221" s="2" t="n"/>
      <c r="BM3221" s="2" t="n"/>
      <c r="BN3221" s="2" t="n"/>
      <c r="BO3221" s="2" t="n"/>
      <c r="BP3221" s="143" t="n"/>
      <c r="BV3221" s="144" t="n"/>
      <c r="DU3221" s="144" t="n"/>
      <c r="DV3221" s="7" t="n"/>
      <c r="DW3221" s="2" t="n"/>
      <c r="DX3221" s="2" t="n"/>
      <c r="DY3221" s="2" t="n"/>
      <c r="DZ3221" s="2" t="n"/>
      <c r="EA3221" s="2" t="n"/>
      <c r="EB3221" s="2" t="n"/>
      <c r="EC3221" s="2" t="n"/>
    </row>
    <row r="3222" ht="6.75" customHeight="1" s="118">
      <c r="A3222" s="2" t="n"/>
      <c r="B3222" s="2" t="n"/>
      <c r="C3222" s="2" t="n"/>
      <c r="D3222" s="2" t="n"/>
      <c r="E3222" s="166" t="inlineStr">
        <is>
          <t>連絡先</t>
        </is>
      </c>
      <c r="F3222" s="167" t="n"/>
      <c r="G3222" s="167" t="n"/>
      <c r="H3222" s="167" t="n"/>
      <c r="I3222" s="167" t="n"/>
      <c r="J3222" s="167" t="n"/>
      <c r="K3222" s="168" t="n"/>
      <c r="L3222" s="107" t="inlineStr">
        <is>
          <t>〒</t>
        </is>
      </c>
      <c r="M3222" s="167" t="n"/>
      <c r="N3222" s="167" t="n"/>
      <c r="O3222" s="167" t="n"/>
      <c r="P3222" s="173">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43" t="n"/>
      <c r="BV3222" s="144" t="n"/>
      <c r="DU3222" s="144" t="n"/>
      <c r="DV3222" s="7" t="n"/>
      <c r="DW3222" s="2" t="n"/>
      <c r="DX3222" s="2" t="n"/>
      <c r="DY3222" s="2" t="n"/>
      <c r="DZ3222" s="2" t="n"/>
      <c r="EA3222" s="2" t="n"/>
      <c r="EB3222" s="2" t="n"/>
      <c r="EC3222" s="2" t="n"/>
    </row>
    <row r="3223" ht="6.75" customHeight="1" s="118">
      <c r="A3223" s="2" t="n"/>
      <c r="B3223" s="2" t="n"/>
      <c r="C3223" s="2" t="n"/>
      <c r="D3223" s="2" t="n"/>
      <c r="E3223" s="143" t="n"/>
      <c r="K3223" s="144" t="n"/>
      <c r="L3223" s="143"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43" t="n"/>
      <c r="BV3223" s="144" t="n"/>
      <c r="DU3223" s="144" t="n"/>
      <c r="DV3223" s="7" t="n"/>
      <c r="DW3223" s="2" t="n"/>
      <c r="DX3223" s="2" t="n"/>
      <c r="DY3223" s="2" t="n"/>
      <c r="DZ3223" s="2" t="n"/>
      <c r="EA3223" s="2" t="n"/>
      <c r="EB3223" s="2" t="n"/>
      <c r="EC3223" s="2" t="n"/>
    </row>
    <row r="3224" ht="6.75" customHeight="1" s="118">
      <c r="A3224" s="2" t="n"/>
      <c r="B3224" s="2" t="n"/>
      <c r="C3224" s="2" t="n"/>
      <c r="D3224" s="2" t="n"/>
      <c r="E3224" s="143" t="n"/>
      <c r="K3224" s="144" t="n"/>
      <c r="L3224" s="143"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43" t="n"/>
      <c r="BV3224" s="144" t="n"/>
      <c r="DU3224" s="144" t="n"/>
      <c r="DV3224" s="7" t="n"/>
      <c r="DW3224" s="2" t="n"/>
      <c r="DX3224" s="2" t="n"/>
      <c r="DY3224" s="2" t="n"/>
      <c r="DZ3224" s="2" t="n"/>
      <c r="EA3224" s="2" t="n"/>
      <c r="EB3224" s="2" t="n"/>
      <c r="EC3224" s="2" t="n"/>
    </row>
    <row r="3225" ht="6.75" customHeight="1" s="118">
      <c r="A3225" s="2" t="n"/>
      <c r="B3225" s="2" t="n"/>
      <c r="C3225" s="2" t="n"/>
      <c r="D3225" s="2" t="n"/>
      <c r="E3225" s="143" t="n"/>
      <c r="K3225" s="144" t="n"/>
      <c r="L3225" s="174">
        <f>計算!$L$38</f>
        <v/>
      </c>
      <c r="BI3225" s="144" t="n"/>
      <c r="BJ3225" s="2" t="n"/>
      <c r="BK3225" s="2" t="n"/>
      <c r="BL3225" s="2" t="n"/>
      <c r="BM3225" s="2" t="n"/>
      <c r="BN3225" s="2" t="n"/>
      <c r="BO3225" s="2" t="n"/>
      <c r="BP3225" s="143" t="n"/>
      <c r="BV3225" s="144" t="n"/>
      <c r="DU3225" s="144" t="n"/>
      <c r="DV3225" s="7" t="n"/>
      <c r="DW3225" s="2" t="n"/>
      <c r="DX3225" s="2" t="n"/>
      <c r="DY3225" s="2" t="n"/>
      <c r="DZ3225" s="2" t="n"/>
      <c r="EA3225" s="2" t="n"/>
      <c r="EB3225" s="2" t="n"/>
      <c r="EC3225" s="2" t="n"/>
    </row>
    <row r="3226" ht="6.75" customHeight="1" s="118">
      <c r="A3226" s="2" t="n"/>
      <c r="B3226" s="2" t="n"/>
      <c r="C3226" s="2" t="n"/>
      <c r="D3226" s="2" t="n"/>
      <c r="E3226" s="147" t="n"/>
      <c r="F3226" s="148" t="n"/>
      <c r="G3226" s="148" t="n"/>
      <c r="H3226" s="148" t="n"/>
      <c r="I3226" s="148" t="n"/>
      <c r="J3226" s="148" t="n"/>
      <c r="K3226" s="149" t="n"/>
      <c r="L3226" s="148" t="n"/>
      <c r="M3226" s="148" t="n"/>
      <c r="N3226" s="148" t="n"/>
      <c r="O3226" s="148" t="n"/>
      <c r="P3226" s="148" t="n"/>
      <c r="Q3226" s="148" t="n"/>
      <c r="R3226" s="148" t="n"/>
      <c r="S3226" s="148" t="n"/>
      <c r="T3226" s="148" t="n"/>
      <c r="U3226" s="148" t="n"/>
      <c r="V3226" s="148" t="n"/>
      <c r="W3226" s="148" t="n"/>
      <c r="X3226" s="148" t="n"/>
      <c r="Y3226" s="148" t="n"/>
      <c r="Z3226" s="148" t="n"/>
      <c r="AA3226" s="148" t="n"/>
      <c r="AB3226" s="148" t="n"/>
      <c r="AC3226" s="148" t="n"/>
      <c r="AD3226" s="148" t="n"/>
      <c r="AE3226" s="148" t="n"/>
      <c r="AF3226" s="148" t="n"/>
      <c r="AG3226" s="148" t="n"/>
      <c r="AH3226" s="148" t="n"/>
      <c r="AI3226" s="148" t="n"/>
      <c r="AJ3226" s="148" t="n"/>
      <c r="AK3226" s="148" t="n"/>
      <c r="AL3226" s="148" t="n"/>
      <c r="AM3226" s="148" t="n"/>
      <c r="AN3226" s="148" t="n"/>
      <c r="AO3226" s="148" t="n"/>
      <c r="AP3226" s="148" t="n"/>
      <c r="AQ3226" s="148" t="n"/>
      <c r="AR3226" s="148" t="n"/>
      <c r="AS3226" s="148" t="n"/>
      <c r="AT3226" s="148" t="n"/>
      <c r="AU3226" s="148" t="n"/>
      <c r="AV3226" s="148" t="n"/>
      <c r="AW3226" s="148" t="n"/>
      <c r="AX3226" s="148" t="n"/>
      <c r="AY3226" s="148" t="n"/>
      <c r="AZ3226" s="148" t="n"/>
      <c r="BA3226" s="148" t="n"/>
      <c r="BB3226" s="148" t="n"/>
      <c r="BC3226" s="148" t="n"/>
      <c r="BD3226" s="148" t="n"/>
      <c r="BE3226" s="148" t="n"/>
      <c r="BF3226" s="148" t="n"/>
      <c r="BG3226" s="148" t="n"/>
      <c r="BH3226" s="148" t="n"/>
      <c r="BI3226" s="149" t="n"/>
      <c r="BJ3226" s="2" t="n"/>
      <c r="BK3226" s="2" t="n"/>
      <c r="BL3226" s="2" t="n"/>
      <c r="BM3226" s="2" t="n"/>
      <c r="BN3226" s="2" t="n"/>
      <c r="BO3226" s="2" t="n"/>
      <c r="BP3226" s="143" t="n"/>
      <c r="BV3226" s="144" t="n"/>
      <c r="DU3226" s="144"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43" t="n"/>
      <c r="BV3227" s="144" t="n"/>
      <c r="DU3227" s="144"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43" t="n"/>
      <c r="BV3228" s="144" t="n"/>
      <c r="DU3228" s="144"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43" t="n"/>
      <c r="BV3229" s="144" t="n"/>
      <c r="DU3229" s="144"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43" t="n"/>
      <c r="BV3230" s="144" t="n"/>
      <c r="DU3230" s="144"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43" t="n"/>
      <c r="BV3231" s="144" t="n"/>
      <c r="DU3231" s="144"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75" t="n"/>
      <c r="BQ3232" s="140" t="n"/>
      <c r="BR3232" s="176" t="n"/>
      <c r="BS3232" s="140" t="n"/>
      <c r="BT3232" s="140" t="n"/>
      <c r="BU3232" s="28" t="n"/>
      <c r="BV3232" s="29" t="n"/>
      <c r="BW3232" s="177">
        <f>計算!$AR$38</f>
        <v/>
      </c>
      <c r="BX3232" s="140" t="n"/>
      <c r="BY3232" s="140" t="n"/>
      <c r="BZ3232" s="140" t="n"/>
      <c r="CA3232" s="140" t="n"/>
      <c r="CB3232" s="140" t="n"/>
      <c r="CC3232" s="140" t="n"/>
      <c r="CD3232" s="140" t="n"/>
      <c r="CE3232" s="140" t="n"/>
      <c r="CF3232" s="140" t="n"/>
      <c r="CG3232" s="140" t="n"/>
      <c r="CH3232" s="140" t="n"/>
      <c r="CI3232" s="140" t="n"/>
      <c r="CJ3232" s="140" t="n"/>
      <c r="CK3232" s="140" t="n"/>
      <c r="CL3232" s="140" t="n"/>
      <c r="CM3232" s="140" t="n"/>
      <c r="CN3232" s="140" t="n"/>
      <c r="CO3232" s="140" t="n"/>
      <c r="CP3232" s="140" t="n"/>
      <c r="CQ3232" s="140" t="n"/>
      <c r="CR3232" s="140" t="n"/>
      <c r="CS3232" s="140" t="n"/>
      <c r="CT3232" s="140" t="n"/>
      <c r="CU3232" s="140" t="n"/>
      <c r="CV3232" s="140" t="n"/>
      <c r="CW3232" s="140" t="n"/>
      <c r="CX3232" s="140" t="n"/>
      <c r="CY3232" s="140" t="n"/>
      <c r="CZ3232" s="140" t="n"/>
      <c r="DA3232" s="140" t="n"/>
      <c r="DB3232" s="140" t="n"/>
      <c r="DC3232" s="140" t="n"/>
      <c r="DD3232" s="140" t="n"/>
      <c r="DE3232" s="140" t="n"/>
      <c r="DF3232" s="140" t="n"/>
      <c r="DG3232" s="140" t="n"/>
      <c r="DH3232" s="140" t="n"/>
      <c r="DI3232" s="140" t="n"/>
      <c r="DJ3232" s="140" t="n"/>
      <c r="DK3232" s="140" t="n"/>
      <c r="DL3232" s="140" t="n"/>
      <c r="DM3232" s="140" t="n"/>
      <c r="DN3232" s="140" t="n"/>
      <c r="DO3232" s="140" t="n"/>
      <c r="DP3232" s="140" t="n"/>
      <c r="DQ3232" s="140" t="n"/>
      <c r="DR3232" s="140" t="n"/>
      <c r="DS3232" s="140" t="n"/>
      <c r="DT3232" s="140" t="n"/>
      <c r="DU3232" s="141"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43" t="n"/>
      <c r="BU3233" s="31" t="n"/>
      <c r="BV3233" s="32" t="n"/>
      <c r="DU3233" s="144"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43" t="n"/>
      <c r="BU3234" s="72" t="n"/>
      <c r="BV3234" s="144" t="n"/>
      <c r="DU3234" s="144"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43" t="n"/>
      <c r="BV3235" s="144" t="n"/>
      <c r="DU3235" s="144"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43" t="n"/>
      <c r="BV3236" s="144" t="n"/>
      <c r="DU3236" s="144"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43" t="n"/>
      <c r="BV3237" s="144" t="n"/>
      <c r="DU3237" s="144" t="n"/>
      <c r="DV3237" s="7" t="n"/>
      <c r="DW3237" s="2" t="n"/>
      <c r="DX3237" s="2" t="n"/>
      <c r="DY3237" s="2" t="n"/>
      <c r="DZ3237" s="2" t="n"/>
      <c r="EA3237" s="2" t="n"/>
      <c r="EB3237" s="2" t="n"/>
      <c r="EC3237" s="2" t="n"/>
    </row>
    <row r="3238" ht="6.75" customHeight="1" s="118">
      <c r="A3238" s="2" t="n"/>
      <c r="B3238" s="2" t="n"/>
      <c r="C3238" s="2" t="n"/>
      <c r="D3238" s="2" t="n"/>
      <c r="E3238" s="178" t="inlineStr">
        <is>
          <t>在籍校</t>
        </is>
      </c>
      <c r="F3238" s="140" t="n"/>
      <c r="G3238" s="140" t="n"/>
      <c r="H3238" s="140" t="n"/>
      <c r="I3238" s="140" t="n"/>
      <c r="J3238" s="140" t="n"/>
      <c r="K3238" s="141"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0" t="n"/>
      <c r="AY3238" s="140" t="n"/>
      <c r="AZ3238" s="140" t="n"/>
      <c r="BA3238" s="140" t="n"/>
      <c r="BB3238" s="140" t="n"/>
      <c r="BC3238" s="140" t="n"/>
      <c r="BD3238" s="140" t="n"/>
      <c r="BE3238" s="140" t="n"/>
      <c r="BF3238" s="140" t="n"/>
      <c r="BG3238" s="140" t="n"/>
      <c r="BH3238" s="140" t="n"/>
      <c r="BI3238" s="141" t="n"/>
      <c r="BJ3238" s="2" t="n"/>
      <c r="BK3238" s="2" t="n"/>
      <c r="BL3238" s="2" t="n"/>
      <c r="BM3238" s="2" t="n"/>
      <c r="BN3238" s="2" t="n"/>
      <c r="BO3238" s="2" t="n"/>
      <c r="BP3238" s="143" t="n"/>
      <c r="BV3238" s="144" t="n"/>
      <c r="DU3238" s="144" t="n"/>
      <c r="DV3238" s="2" t="n"/>
      <c r="DW3238" s="2" t="n"/>
      <c r="DX3238" s="2" t="n"/>
      <c r="DY3238" s="2" t="n"/>
      <c r="DZ3238" s="2" t="n"/>
      <c r="EA3238" s="2" t="n"/>
      <c r="EB3238" s="2" t="n"/>
      <c r="EC3238" s="2" t="n"/>
    </row>
    <row r="3239" ht="6.75" customHeight="1" s="118">
      <c r="A3239" s="2" t="n"/>
      <c r="B3239" s="2" t="n"/>
      <c r="C3239" s="2" t="n"/>
      <c r="D3239" s="2" t="n"/>
      <c r="E3239" s="143" t="n"/>
      <c r="K3239" s="144" t="n"/>
      <c r="L3239" s="36" t="n"/>
      <c r="M3239" s="19" t="n"/>
      <c r="N3239" s="19" t="n"/>
      <c r="O3239" s="19" t="n"/>
      <c r="P3239" s="19" t="n"/>
      <c r="Q3239" s="19" t="n"/>
      <c r="R3239" s="19" t="n"/>
      <c r="S3239" s="19" t="n"/>
      <c r="T3239" s="19" t="n"/>
      <c r="U3239" s="19" t="n"/>
      <c r="V3239" s="19" t="n"/>
      <c r="W3239" s="19" t="n"/>
      <c r="X3239" s="37" t="n"/>
      <c r="Y3239" s="179">
        <f>計算!$N$38</f>
        <v/>
      </c>
      <c r="BI3239" s="144" t="n"/>
      <c r="BJ3239" s="2" t="n"/>
      <c r="BK3239" s="2" t="n"/>
      <c r="BL3239" s="2" t="n"/>
      <c r="BM3239" s="2" t="n"/>
      <c r="BN3239" s="2" t="n"/>
      <c r="BO3239" s="2" t="n"/>
      <c r="BP3239" s="143" t="n"/>
      <c r="BV3239" s="144" t="n"/>
      <c r="DU3239" s="144" t="n"/>
      <c r="DV3239" s="2" t="n"/>
      <c r="DW3239" s="2" t="n"/>
      <c r="DX3239" s="2" t="n"/>
      <c r="DY3239" s="2" t="n"/>
      <c r="DZ3239" s="2" t="n"/>
      <c r="EA3239" s="2" t="n"/>
      <c r="EB3239" s="2" t="n"/>
      <c r="EC3239" s="2" t="n"/>
    </row>
    <row r="3240" ht="6.75" customHeight="1" s="118">
      <c r="A3240" s="2" t="n"/>
      <c r="B3240" s="2" t="n"/>
      <c r="C3240" s="2" t="n"/>
      <c r="D3240" s="2" t="n"/>
      <c r="E3240" s="143" t="n"/>
      <c r="K3240" s="144" t="n"/>
      <c r="L3240" s="36" t="n"/>
      <c r="M3240" s="19" t="n"/>
      <c r="N3240" s="19" t="n"/>
      <c r="O3240" s="19" t="n"/>
      <c r="P3240" s="180">
        <f>IF(計算!$B$38="","",設定!$B$6)&amp;""</f>
        <v/>
      </c>
      <c r="S3240" s="11" t="n"/>
      <c r="T3240" s="11" t="n"/>
      <c r="U3240" s="181">
        <f>IF(計算!$B$38="","",設定!$B$7)&amp;""</f>
        <v/>
      </c>
      <c r="W3240" s="11" t="n"/>
      <c r="X3240" s="12" t="n"/>
      <c r="Y3240" s="143" t="n"/>
      <c r="BI3240" s="144" t="n"/>
      <c r="BJ3240" s="2" t="n"/>
      <c r="BK3240" s="2" t="n"/>
      <c r="BL3240" s="2" t="n"/>
      <c r="BM3240" s="2" t="n"/>
      <c r="BN3240" s="2" t="n"/>
      <c r="BO3240" s="2" t="n"/>
      <c r="BP3240" s="143" t="n"/>
      <c r="BV3240" s="144" t="n"/>
      <c r="DU3240" s="144" t="n"/>
      <c r="DV3240" s="2" t="n"/>
      <c r="DW3240" s="2" t="n"/>
      <c r="DX3240" s="2" t="n"/>
      <c r="DY3240" s="2" t="n"/>
      <c r="DZ3240" s="2" t="n"/>
      <c r="EA3240" s="2" t="n"/>
      <c r="EB3240" s="2" t="n"/>
      <c r="EC3240" s="2" t="n"/>
    </row>
    <row r="3241" ht="6.75" customHeight="1" s="118">
      <c r="A3241" s="2" t="n"/>
      <c r="B3241" s="2" t="n"/>
      <c r="C3241" s="2" t="n"/>
      <c r="D3241" s="2" t="n"/>
      <c r="E3241" s="143" t="n"/>
      <c r="K3241" s="144" t="n"/>
      <c r="L3241" s="92" t="inlineStr">
        <is>
          <t>令和</t>
        </is>
      </c>
      <c r="S3241" s="52" t="inlineStr">
        <is>
          <t>年</t>
        </is>
      </c>
      <c r="W3241" s="53" t="inlineStr">
        <is>
          <t>月</t>
        </is>
      </c>
      <c r="X3241" s="144" t="n"/>
      <c r="Y3241" s="143" t="n"/>
      <c r="BI3241" s="144" t="n"/>
      <c r="BJ3241" s="2" t="n"/>
      <c r="BK3241" s="2" t="n"/>
      <c r="BL3241" s="2" t="n"/>
      <c r="BM3241" s="2" t="n"/>
      <c r="BN3241" s="2" t="n"/>
      <c r="BO3241" s="2" t="n"/>
      <c r="BP3241" s="143" t="n"/>
      <c r="BV3241" s="144" t="n"/>
      <c r="DU3241" s="144" t="n"/>
      <c r="DV3241" s="2" t="n"/>
      <c r="DW3241" s="2" t="n"/>
      <c r="DX3241" s="2" t="n"/>
      <c r="DY3241" s="2" t="n"/>
      <c r="DZ3241" s="2" t="n"/>
      <c r="EA3241" s="2" t="n"/>
      <c r="EB3241" s="2" t="n"/>
      <c r="EC3241" s="2" t="n"/>
    </row>
    <row r="3242" ht="6.75" customHeight="1" s="118">
      <c r="A3242" s="2" t="n"/>
      <c r="B3242" s="2" t="n"/>
      <c r="C3242" s="2" t="n"/>
      <c r="D3242" s="2" t="n"/>
      <c r="E3242" s="143" t="n"/>
      <c r="K3242" s="144" t="n"/>
      <c r="L3242" s="143" t="n"/>
      <c r="X3242" s="144" t="n"/>
      <c r="Y3242" s="143" t="n"/>
      <c r="AW3242" s="75" t="inlineStr">
        <is>
          <t>卒業</t>
        </is>
      </c>
      <c r="BI3242" s="144" t="n"/>
      <c r="BJ3242" s="2" t="n"/>
      <c r="BK3242" s="2" t="n"/>
      <c r="BL3242" s="2" t="n"/>
      <c r="BM3242" s="2" t="n"/>
      <c r="BN3242" s="2" t="n"/>
      <c r="BO3242" s="2" t="n"/>
      <c r="BP3242" s="143" t="n"/>
      <c r="BV3242" s="144" t="n"/>
      <c r="DU3242" s="144" t="n"/>
      <c r="DV3242" s="2" t="n"/>
      <c r="DW3242" s="2" t="n"/>
      <c r="DX3242" s="2" t="n"/>
      <c r="DY3242" s="2" t="n"/>
      <c r="DZ3242" s="2" t="n"/>
      <c r="EA3242" s="2" t="n"/>
      <c r="EB3242" s="2" t="n"/>
      <c r="EC3242" s="2" t="n"/>
    </row>
    <row r="3243" ht="6.75" customHeight="1" s="118">
      <c r="A3243" s="2" t="n"/>
      <c r="B3243" s="2" t="n"/>
      <c r="C3243" s="2" t="n"/>
      <c r="D3243" s="2" t="n"/>
      <c r="E3243" s="143" t="n"/>
      <c r="K3243" s="144" t="n"/>
      <c r="L3243" s="36" t="n"/>
      <c r="M3243" s="19" t="n"/>
      <c r="N3243" s="19" t="n"/>
      <c r="O3243" s="19" t="n"/>
      <c r="P3243" s="19" t="n"/>
      <c r="Q3243" s="19" t="n"/>
      <c r="R3243" s="19" t="n"/>
      <c r="S3243" s="19" t="n"/>
      <c r="T3243" s="19" t="n"/>
      <c r="U3243" s="19" t="n"/>
      <c r="V3243" s="19" t="n"/>
      <c r="W3243" s="19" t="n"/>
      <c r="X3243" s="37" t="n"/>
      <c r="Y3243" s="143" t="n"/>
      <c r="BI3243" s="144" t="n"/>
      <c r="BJ3243" s="2" t="n"/>
      <c r="BK3243" s="2" t="n"/>
      <c r="BL3243" s="2" t="n"/>
      <c r="BM3243" s="2" t="n"/>
      <c r="BN3243" s="2" t="n"/>
      <c r="BO3243" s="2" t="n"/>
      <c r="BP3243" s="143" t="n"/>
      <c r="BV3243" s="144" t="n"/>
      <c r="DU3243" s="144" t="n"/>
      <c r="DV3243" s="2" t="n"/>
      <c r="DW3243" s="2" t="n"/>
      <c r="DX3243" s="2" t="n"/>
      <c r="DY3243" s="2" t="n"/>
      <c r="DZ3243" s="2" t="n"/>
      <c r="EA3243" s="2" t="n"/>
      <c r="EB3243" s="2" t="n"/>
      <c r="EC3243" s="2" t="n"/>
    </row>
    <row r="3244" ht="6.75" customHeight="1" s="118">
      <c r="A3244" s="2" t="n"/>
      <c r="B3244" s="2" t="n"/>
      <c r="C3244" s="2" t="n"/>
      <c r="D3244" s="2" t="n"/>
      <c r="E3244" s="143" t="n"/>
      <c r="K3244" s="144" t="n"/>
      <c r="L3244" s="36" t="n"/>
      <c r="M3244" s="19" t="n"/>
      <c r="N3244" s="19" t="n"/>
      <c r="O3244" s="19" t="n"/>
      <c r="P3244" s="19" t="n"/>
      <c r="Q3244" s="19" t="n"/>
      <c r="R3244" s="19" t="n"/>
      <c r="S3244" s="19" t="n"/>
      <c r="T3244" s="19" t="n"/>
      <c r="U3244" s="19" t="n"/>
      <c r="V3244" s="19" t="n"/>
      <c r="W3244" s="19" t="n"/>
      <c r="X3244" s="37" t="n"/>
      <c r="Y3244" s="143" t="n"/>
      <c r="BI3244" s="144" t="n"/>
      <c r="BJ3244" s="2" t="n"/>
      <c r="BK3244" s="2" t="n"/>
      <c r="BL3244" s="2" t="n"/>
      <c r="BM3244" s="2" t="n"/>
      <c r="BN3244" s="2" t="n"/>
      <c r="BO3244" s="2" t="n"/>
      <c r="BP3244" s="143" t="n"/>
      <c r="BV3244" s="144" t="n"/>
      <c r="DU3244" s="144" t="n"/>
      <c r="DV3244" s="2" t="n"/>
      <c r="DW3244" s="2" t="n"/>
      <c r="DX3244" s="2" t="n"/>
      <c r="DY3244" s="2" t="n"/>
      <c r="DZ3244" s="2" t="n"/>
      <c r="EA3244" s="2" t="n"/>
      <c r="EB3244" s="2" t="n"/>
      <c r="EC3244" s="2" t="n"/>
    </row>
    <row r="3245" ht="6.75" customHeight="1" s="118">
      <c r="A3245" s="2" t="n"/>
      <c r="B3245" s="2" t="n"/>
      <c r="C3245" s="2" t="n"/>
      <c r="D3245" s="2" t="n"/>
      <c r="E3245" s="147" t="n"/>
      <c r="F3245" s="148" t="n"/>
      <c r="G3245" s="148" t="n"/>
      <c r="H3245" s="148" t="n"/>
      <c r="I3245" s="148" t="n"/>
      <c r="J3245" s="148" t="n"/>
      <c r="K3245" s="149"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48" t="n"/>
      <c r="AX3245" s="148" t="n"/>
      <c r="AY3245" s="148" t="n"/>
      <c r="AZ3245" s="148" t="n"/>
      <c r="BA3245" s="148" t="n"/>
      <c r="BB3245" s="148" t="n"/>
      <c r="BC3245" s="148" t="n"/>
      <c r="BD3245" s="148" t="n"/>
      <c r="BE3245" s="148" t="n"/>
      <c r="BF3245" s="148" t="n"/>
      <c r="BG3245" s="148" t="n"/>
      <c r="BH3245" s="148" t="n"/>
      <c r="BI3245" s="149" t="n"/>
      <c r="BJ3245" s="2" t="n"/>
      <c r="BK3245" s="2" t="n"/>
      <c r="BL3245" s="2" t="n"/>
      <c r="BM3245" s="2" t="n"/>
      <c r="BN3245" s="2" t="n"/>
      <c r="BO3245" s="2" t="n"/>
      <c r="BP3245" s="143" t="n"/>
      <c r="BV3245" s="144" t="n"/>
      <c r="DU3245" s="144"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0" t="n"/>
      <c r="U3246" s="17" t="n"/>
      <c r="V3246" s="17" t="n"/>
      <c r="W3246" s="76" t="n"/>
      <c r="X3246" s="140"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43" t="n"/>
      <c r="BV3246" s="144" t="n"/>
      <c r="DU3246" s="144"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43" t="n"/>
      <c r="BV3247" s="144" t="n"/>
      <c r="DU3247" s="144"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43" t="n"/>
      <c r="BV3248" s="144" t="n"/>
      <c r="DU3248" s="144" t="n"/>
      <c r="DV3248" s="2" t="n"/>
      <c r="DW3248" s="2" t="n"/>
      <c r="DX3248" s="2" t="n"/>
      <c r="DY3248" s="2" t="n"/>
      <c r="DZ3248" s="2" t="n"/>
      <c r="EA3248" s="2" t="n"/>
      <c r="EB3248" s="2" t="n"/>
      <c r="EC3248" s="2" t="n"/>
    </row>
    <row r="3249" ht="6.75" customHeight="1" s="118">
      <c r="A3249" s="2" t="n"/>
      <c r="B3249" s="2" t="n"/>
      <c r="C3249" s="2" t="n"/>
      <c r="D3249" s="2" t="n"/>
      <c r="E3249" s="182" t="inlineStr">
        <is>
          <t>職　歴</t>
        </is>
      </c>
      <c r="K3249" s="144" t="n"/>
      <c r="L3249" s="54" t="inlineStr">
        <is>
          <t>平成</t>
        </is>
      </c>
      <c r="M3249" s="140" t="n"/>
      <c r="N3249" s="140" t="n"/>
      <c r="O3249" s="140" t="n"/>
      <c r="P3249" s="19" t="n"/>
      <c r="Q3249" s="19" t="n"/>
      <c r="R3249" s="19" t="n"/>
      <c r="S3249" s="19" t="n"/>
      <c r="T3249" s="19" t="n"/>
      <c r="U3249" s="19" t="n"/>
      <c r="V3249" s="19" t="n"/>
      <c r="W3249" s="19" t="n"/>
      <c r="X3249" s="37" t="n"/>
      <c r="Y3249" s="172">
        <f>計算!$AV$38</f>
        <v/>
      </c>
      <c r="BI3249" s="144" t="n"/>
      <c r="BJ3249" s="2" t="n"/>
      <c r="BK3249" s="2" t="n"/>
      <c r="BL3249" s="2" t="n"/>
      <c r="BM3249" s="2" t="n"/>
      <c r="BN3249" s="2" t="n"/>
      <c r="BO3249" s="2" t="n"/>
      <c r="BP3249" s="143" t="n"/>
      <c r="BV3249" s="144" t="n"/>
      <c r="DU3249" s="144" t="n"/>
      <c r="DV3249" s="2" t="n"/>
      <c r="DW3249" s="2" t="n"/>
      <c r="DX3249" s="2" t="n"/>
      <c r="DY3249" s="2" t="n"/>
      <c r="DZ3249" s="2" t="n"/>
      <c r="EA3249" s="2" t="n"/>
      <c r="EB3249" s="2" t="n"/>
      <c r="EC3249" s="2" t="n"/>
    </row>
    <row r="3250" ht="6.75" customHeight="1" s="118">
      <c r="A3250" s="2" t="n"/>
      <c r="B3250" s="2" t="n"/>
      <c r="C3250" s="2" t="n"/>
      <c r="D3250" s="2" t="n"/>
      <c r="E3250" s="143" t="n"/>
      <c r="K3250" s="144" t="n"/>
      <c r="L3250" s="143" t="n"/>
      <c r="P3250" s="19" t="n"/>
      <c r="Q3250" s="19" t="n"/>
      <c r="R3250" s="19" t="n"/>
      <c r="S3250" s="19" t="n"/>
      <c r="T3250" s="19" t="n"/>
      <c r="U3250" s="19" t="n"/>
      <c r="V3250" s="19" t="n"/>
      <c r="W3250" s="19" t="n"/>
      <c r="X3250" s="37" t="n"/>
      <c r="Y3250" s="143" t="n"/>
      <c r="BI3250" s="144" t="n"/>
      <c r="BJ3250" s="2" t="n"/>
      <c r="BK3250" s="2" t="n"/>
      <c r="BL3250" s="2" t="n"/>
      <c r="BM3250" s="2" t="n"/>
      <c r="BN3250" s="2" t="n"/>
      <c r="BO3250" s="2" t="n"/>
      <c r="BP3250" s="143" t="n"/>
      <c r="BV3250" s="144" t="n"/>
      <c r="DU3250" s="144" t="n"/>
      <c r="DV3250" s="2" t="n"/>
      <c r="DW3250" s="2" t="n"/>
      <c r="DX3250" s="2" t="n"/>
      <c r="DY3250" s="2" t="n"/>
      <c r="DZ3250" s="2" t="n"/>
      <c r="EA3250" s="2" t="n"/>
      <c r="EB3250" s="2" t="n"/>
      <c r="EC3250" s="2" t="n"/>
    </row>
    <row r="3251" ht="6.75" customHeight="1" s="118">
      <c r="A3251" s="2" t="n"/>
      <c r="B3251" s="2" t="n"/>
      <c r="C3251" s="2" t="n"/>
      <c r="D3251" s="2" t="n"/>
      <c r="E3251" s="143" t="n"/>
      <c r="K3251" s="144" t="n"/>
      <c r="L3251" s="143" t="n"/>
      <c r="P3251" s="180">
        <f>計算!$AT$38</f>
        <v/>
      </c>
      <c r="S3251" s="52" t="inlineStr">
        <is>
          <t>年</t>
        </is>
      </c>
      <c r="U3251" s="181">
        <f>計算!$AU$38</f>
        <v/>
      </c>
      <c r="W3251" s="53" t="inlineStr">
        <is>
          <t>月</t>
        </is>
      </c>
      <c r="X3251" s="144" t="n"/>
      <c r="Y3251" s="143" t="n"/>
      <c r="BI3251" s="144" t="n"/>
      <c r="BJ3251" s="2" t="n"/>
      <c r="BK3251" s="2" t="n"/>
      <c r="BL3251" s="2" t="n"/>
      <c r="BM3251" s="2" t="n"/>
      <c r="BN3251" s="2" t="n"/>
      <c r="BO3251" s="2" t="n"/>
      <c r="BP3251" s="143" t="n"/>
      <c r="BV3251" s="144" t="n"/>
      <c r="DU3251" s="144" t="n"/>
      <c r="DV3251" s="2" t="n"/>
      <c r="DW3251" s="2" t="n"/>
      <c r="DX3251" s="2" t="n"/>
      <c r="DY3251" s="2" t="n"/>
      <c r="DZ3251" s="2" t="n"/>
      <c r="EA3251" s="2" t="n"/>
      <c r="EB3251" s="2" t="n"/>
      <c r="EC3251" s="2" t="n"/>
    </row>
    <row r="3252" ht="6.75" customHeight="1" s="118">
      <c r="A3252" s="2" t="n"/>
      <c r="B3252" s="2" t="n"/>
      <c r="C3252" s="2" t="n"/>
      <c r="D3252" s="2" t="n"/>
      <c r="E3252" s="143" t="n"/>
      <c r="K3252" s="144" t="n"/>
      <c r="L3252" s="49" t="inlineStr">
        <is>
          <t>令和</t>
        </is>
      </c>
      <c r="X3252" s="144" t="n"/>
      <c r="Y3252" s="143" t="n"/>
      <c r="BI3252" s="144" t="n"/>
      <c r="BJ3252" s="2" t="n"/>
      <c r="BK3252" s="2" t="n"/>
      <c r="BL3252" s="2" t="n"/>
      <c r="BM3252" s="2" t="n"/>
      <c r="BN3252" s="2" t="n"/>
      <c r="BO3252" s="2" t="n"/>
      <c r="BP3252" s="143" t="n"/>
      <c r="BV3252" s="144" t="n"/>
      <c r="DU3252" s="144" t="n"/>
      <c r="DV3252" s="2" t="n"/>
      <c r="DW3252" s="2" t="n"/>
      <c r="DX3252" s="2" t="n"/>
      <c r="DY3252" s="2" t="n"/>
      <c r="DZ3252" s="2" t="n"/>
      <c r="EA3252" s="2" t="n"/>
      <c r="EB3252" s="2" t="n"/>
      <c r="EC3252" s="2" t="n"/>
    </row>
    <row r="3253" ht="6.75" customHeight="1" s="118">
      <c r="A3253" s="2" t="n"/>
      <c r="B3253" s="2" t="n"/>
      <c r="C3253" s="2" t="n"/>
      <c r="D3253" s="2" t="n"/>
      <c r="E3253" s="143" t="n"/>
      <c r="K3253" s="144" t="n"/>
      <c r="L3253" s="143" t="n"/>
      <c r="P3253" s="19" t="n"/>
      <c r="Q3253" s="19" t="n"/>
      <c r="R3253" s="19" t="n"/>
      <c r="S3253" s="19" t="n"/>
      <c r="T3253" s="19" t="n"/>
      <c r="U3253" s="19" t="n"/>
      <c r="V3253" s="19" t="n"/>
      <c r="W3253" s="19" t="n"/>
      <c r="X3253" s="37" t="n"/>
      <c r="Y3253" s="143" t="n"/>
      <c r="BI3253" s="144" t="n"/>
      <c r="BJ3253" s="2" t="n"/>
      <c r="BK3253" s="2" t="n"/>
      <c r="BL3253" s="2" t="n"/>
      <c r="BM3253" s="2" t="n"/>
      <c r="BN3253" s="2" t="n"/>
      <c r="BO3253" s="2" t="n"/>
      <c r="BP3253" s="143" t="n"/>
      <c r="BV3253" s="144" t="n"/>
      <c r="DU3253" s="144" t="n"/>
      <c r="DV3253" s="2" t="n"/>
      <c r="DW3253" s="2" t="n"/>
      <c r="DX3253" s="2" t="n"/>
      <c r="DY3253" s="2" t="n"/>
      <c r="DZ3253" s="2" t="n"/>
      <c r="EA3253" s="2" t="n"/>
      <c r="EB3253" s="2" t="n"/>
      <c r="EC3253" s="2" t="n"/>
    </row>
    <row r="3254" ht="5.25" customHeight="1" s="118">
      <c r="A3254" s="2" t="n"/>
      <c r="B3254" s="2" t="n"/>
      <c r="C3254" s="2" t="n"/>
      <c r="D3254" s="2" t="n"/>
      <c r="E3254" s="143" t="n"/>
      <c r="K3254" s="144" t="n"/>
      <c r="L3254" s="147" t="n"/>
      <c r="M3254" s="148" t="n"/>
      <c r="N3254" s="148" t="n"/>
      <c r="O3254" s="148" t="n"/>
      <c r="P3254" s="20" t="n"/>
      <c r="Q3254" s="20" t="n"/>
      <c r="R3254" s="20" t="n"/>
      <c r="S3254" s="20" t="n"/>
      <c r="T3254" s="20" t="n"/>
      <c r="U3254" s="20" t="n"/>
      <c r="V3254" s="20" t="n"/>
      <c r="W3254" s="20" t="n"/>
      <c r="X3254" s="39" t="n"/>
      <c r="Y3254" s="147" t="n"/>
      <c r="Z3254" s="148" t="n"/>
      <c r="AA3254" s="148" t="n"/>
      <c r="AB3254" s="148" t="n"/>
      <c r="AC3254" s="148" t="n"/>
      <c r="AD3254" s="148" t="n"/>
      <c r="AE3254" s="148" t="n"/>
      <c r="AF3254" s="148" t="n"/>
      <c r="AG3254" s="148" t="n"/>
      <c r="AH3254" s="148" t="n"/>
      <c r="AI3254" s="148" t="n"/>
      <c r="AJ3254" s="148" t="n"/>
      <c r="AK3254" s="148" t="n"/>
      <c r="AL3254" s="148" t="n"/>
      <c r="AM3254" s="148" t="n"/>
      <c r="AN3254" s="148" t="n"/>
      <c r="AO3254" s="148" t="n"/>
      <c r="AP3254" s="148" t="n"/>
      <c r="AQ3254" s="148" t="n"/>
      <c r="AR3254" s="148" t="n"/>
      <c r="AS3254" s="148" t="n"/>
      <c r="AT3254" s="148" t="n"/>
      <c r="AU3254" s="148" t="n"/>
      <c r="AV3254" s="148" t="n"/>
      <c r="AW3254" s="148" t="n"/>
      <c r="AX3254" s="148" t="n"/>
      <c r="AY3254" s="148" t="n"/>
      <c r="AZ3254" s="148" t="n"/>
      <c r="BA3254" s="148" t="n"/>
      <c r="BB3254" s="148" t="n"/>
      <c r="BC3254" s="148" t="n"/>
      <c r="BD3254" s="148" t="n"/>
      <c r="BE3254" s="148" t="n"/>
      <c r="BF3254" s="148" t="n"/>
      <c r="BG3254" s="148" t="n"/>
      <c r="BH3254" s="148" t="n"/>
      <c r="BI3254" s="149" t="n"/>
      <c r="BJ3254" s="2" t="n"/>
      <c r="BK3254" s="2" t="n"/>
      <c r="BL3254" s="2" t="n"/>
      <c r="BM3254" s="2" t="n"/>
      <c r="BN3254" s="2" t="n"/>
      <c r="BO3254" s="2" t="n"/>
      <c r="BP3254" s="143" t="n"/>
      <c r="BV3254" s="144" t="n"/>
      <c r="DU3254" s="144" t="n"/>
      <c r="DV3254" s="2" t="n"/>
      <c r="DW3254" s="2" t="n"/>
      <c r="DX3254" s="2" t="n"/>
      <c r="DY3254" s="2" t="n"/>
      <c r="DZ3254" s="2" t="n"/>
      <c r="EA3254" s="2" t="n"/>
      <c r="EB3254" s="2" t="n"/>
      <c r="EC3254" s="2" t="n"/>
    </row>
    <row r="3255" ht="6.75" customHeight="1" s="118">
      <c r="A3255" s="2" t="n"/>
      <c r="B3255" s="2" t="n"/>
      <c r="C3255" s="2" t="n"/>
      <c r="D3255" s="2" t="n"/>
      <c r="E3255" s="143" t="n"/>
      <c r="K3255" s="144" t="n"/>
      <c r="L3255" s="54" t="inlineStr">
        <is>
          <t>平成</t>
        </is>
      </c>
      <c r="M3255" s="140" t="n"/>
      <c r="N3255" s="140" t="n"/>
      <c r="O3255" s="140" t="n"/>
      <c r="P3255" s="18" t="n"/>
      <c r="Q3255" s="18" t="n"/>
      <c r="R3255" s="18" t="n"/>
      <c r="S3255" s="18" t="n"/>
      <c r="T3255" s="18" t="n"/>
      <c r="U3255" s="18" t="n"/>
      <c r="V3255" s="18" t="n"/>
      <c r="W3255" s="18" t="n"/>
      <c r="X3255" s="35" t="n"/>
      <c r="Y3255" s="172">
        <f>計算!$AY$38</f>
        <v/>
      </c>
      <c r="BI3255" s="144" t="n"/>
      <c r="BJ3255" s="2" t="n"/>
      <c r="BK3255" s="2" t="n"/>
      <c r="BL3255" s="2" t="n"/>
      <c r="BM3255" s="2" t="n"/>
      <c r="BN3255" s="2" t="n"/>
      <c r="BO3255" s="2" t="n"/>
      <c r="BP3255" s="143" t="n"/>
      <c r="BV3255" s="144" t="n"/>
      <c r="DU3255" s="144" t="n"/>
      <c r="DV3255" s="2" t="n"/>
      <c r="DW3255" s="2" t="n"/>
      <c r="DX3255" s="2" t="n"/>
      <c r="DY3255" s="2" t="n"/>
      <c r="DZ3255" s="2" t="n"/>
      <c r="EA3255" s="2" t="n"/>
      <c r="EB3255" s="2" t="n"/>
      <c r="EC3255" s="2" t="n"/>
    </row>
    <row r="3256" ht="6.75" customHeight="1" s="118">
      <c r="A3256" s="2" t="n"/>
      <c r="B3256" s="2" t="n"/>
      <c r="C3256" s="2" t="n"/>
      <c r="D3256" s="2" t="n"/>
      <c r="E3256" s="143" t="n"/>
      <c r="K3256" s="144" t="n"/>
      <c r="L3256" s="143" t="n"/>
      <c r="P3256" s="19" t="n"/>
      <c r="Q3256" s="19" t="n"/>
      <c r="R3256" s="19" t="n"/>
      <c r="S3256" s="19" t="n"/>
      <c r="T3256" s="19" t="n"/>
      <c r="U3256" s="19" t="n"/>
      <c r="V3256" s="19" t="n"/>
      <c r="W3256" s="19" t="n"/>
      <c r="X3256" s="37" t="n"/>
      <c r="Y3256" s="143" t="n"/>
      <c r="BI3256" s="144" t="n"/>
      <c r="BJ3256" s="2" t="n"/>
      <c r="BK3256" s="2" t="n"/>
      <c r="BL3256" s="2" t="n"/>
      <c r="BM3256" s="2" t="n"/>
      <c r="BN3256" s="2" t="n"/>
      <c r="BO3256" s="2" t="n"/>
      <c r="BP3256" s="143" t="n"/>
      <c r="BV3256" s="144" t="n"/>
      <c r="DU3256" s="144" t="n"/>
      <c r="DV3256" s="2" t="n"/>
      <c r="DW3256" s="2" t="n"/>
      <c r="DX3256" s="2" t="n"/>
      <c r="DY3256" s="2" t="n"/>
      <c r="DZ3256" s="2" t="n"/>
      <c r="EA3256" s="2" t="n"/>
      <c r="EB3256" s="2" t="n"/>
      <c r="EC3256" s="2" t="n"/>
    </row>
    <row r="3257" ht="6.75" customHeight="1" s="118">
      <c r="A3257" s="2" t="n"/>
      <c r="B3257" s="2" t="n"/>
      <c r="C3257" s="2" t="n"/>
      <c r="D3257" s="2" t="n"/>
      <c r="E3257" s="143" t="n"/>
      <c r="K3257" s="144" t="n"/>
      <c r="L3257" s="143" t="n"/>
      <c r="P3257" s="180">
        <f>計算!$AW$38</f>
        <v/>
      </c>
      <c r="S3257" s="52" t="inlineStr">
        <is>
          <t>年</t>
        </is>
      </c>
      <c r="U3257" s="181">
        <f>計算!$AX$38</f>
        <v/>
      </c>
      <c r="W3257" s="53" t="inlineStr">
        <is>
          <t>月</t>
        </is>
      </c>
      <c r="X3257" s="144" t="n"/>
      <c r="Y3257" s="143" t="n"/>
      <c r="BI3257" s="144" t="n"/>
      <c r="BJ3257" s="2" t="n"/>
      <c r="BK3257" s="2" t="n"/>
      <c r="BL3257" s="2" t="n"/>
      <c r="BM3257" s="2" t="n"/>
      <c r="BN3257" s="2" t="n"/>
      <c r="BO3257" s="2" t="n"/>
      <c r="BP3257" s="143" t="n"/>
      <c r="BV3257" s="144" t="n"/>
      <c r="DU3257" s="144" t="n"/>
      <c r="DV3257" s="2" t="n"/>
      <c r="DW3257" s="2" t="n"/>
      <c r="DX3257" s="2" t="n"/>
      <c r="DY3257" s="2" t="n"/>
      <c r="DZ3257" s="2" t="n"/>
      <c r="EA3257" s="2" t="n"/>
      <c r="EB3257" s="2" t="n"/>
      <c r="EC3257" s="2" t="n"/>
    </row>
    <row r="3258" ht="6.75" customHeight="1" s="118">
      <c r="A3258" s="2" t="n"/>
      <c r="B3258" s="2" t="n"/>
      <c r="C3258" s="2" t="n"/>
      <c r="D3258" s="2" t="n"/>
      <c r="E3258" s="143" t="n"/>
      <c r="K3258" s="144" t="n"/>
      <c r="L3258" s="49" t="inlineStr">
        <is>
          <t>令和</t>
        </is>
      </c>
      <c r="X3258" s="144" t="n"/>
      <c r="Y3258" s="143" t="n"/>
      <c r="BI3258" s="144" t="n"/>
      <c r="BJ3258" s="2" t="n"/>
      <c r="BK3258" s="2" t="n"/>
      <c r="BL3258" s="2" t="n"/>
      <c r="BM3258" s="2" t="n"/>
      <c r="BN3258" s="2" t="n"/>
      <c r="BO3258" s="2" t="n"/>
      <c r="BP3258" s="143" t="n"/>
      <c r="BV3258" s="144" t="n"/>
      <c r="DU3258" s="144" t="n"/>
      <c r="DV3258" s="2" t="n"/>
      <c r="DW3258" s="2" t="n"/>
      <c r="DX3258" s="2" t="n"/>
      <c r="DY3258" s="2" t="n"/>
      <c r="DZ3258" s="2" t="n"/>
      <c r="EA3258" s="2" t="n"/>
      <c r="EB3258" s="2" t="n"/>
      <c r="EC3258" s="2" t="n"/>
    </row>
    <row r="3259" ht="6.75" customHeight="1" s="118">
      <c r="A3259" s="2" t="n"/>
      <c r="B3259" s="2" t="n"/>
      <c r="C3259" s="2" t="n"/>
      <c r="D3259" s="2" t="n"/>
      <c r="E3259" s="143" t="n"/>
      <c r="K3259" s="144" t="n"/>
      <c r="L3259" s="143" t="n"/>
      <c r="P3259" s="19" t="n"/>
      <c r="Q3259" s="19" t="n"/>
      <c r="R3259" s="19" t="n"/>
      <c r="S3259" s="19" t="n"/>
      <c r="T3259" s="19" t="n"/>
      <c r="U3259" s="19" t="n"/>
      <c r="V3259" s="19" t="n"/>
      <c r="W3259" s="19" t="n"/>
      <c r="X3259" s="37" t="n"/>
      <c r="Y3259" s="143" t="n"/>
      <c r="BI3259" s="144" t="n"/>
      <c r="BJ3259" s="2" t="n"/>
      <c r="BK3259" s="2" t="n"/>
      <c r="BL3259" s="2" t="n"/>
      <c r="BM3259" s="2" t="n"/>
      <c r="BN3259" s="2" t="n"/>
      <c r="BO3259" s="2" t="n"/>
      <c r="BP3259" s="143" t="n"/>
      <c r="BU3259" s="43" t="n"/>
      <c r="BV3259" s="44" t="n"/>
      <c r="DU3259" s="144" t="n"/>
      <c r="DV3259" s="2" t="n"/>
      <c r="DW3259" s="2" t="n"/>
      <c r="DX3259" s="2" t="n"/>
      <c r="DY3259" s="2" t="n"/>
      <c r="DZ3259" s="2" t="n"/>
      <c r="EA3259" s="2" t="n"/>
      <c r="EB3259" s="2" t="n"/>
      <c r="EC3259" s="2" t="n"/>
    </row>
    <row r="3260" ht="4.5" customHeight="1" s="118">
      <c r="A3260" s="2" t="n"/>
      <c r="B3260" s="2" t="n"/>
      <c r="C3260" s="2" t="n"/>
      <c r="D3260" s="2" t="n"/>
      <c r="E3260" s="143" t="n"/>
      <c r="K3260" s="144" t="n"/>
      <c r="L3260" s="147" t="n"/>
      <c r="M3260" s="148" t="n"/>
      <c r="N3260" s="148" t="n"/>
      <c r="O3260" s="148" t="n"/>
      <c r="P3260" s="20" t="n"/>
      <c r="Q3260" s="20" t="n"/>
      <c r="R3260" s="20" t="n"/>
      <c r="S3260" s="20" t="n"/>
      <c r="T3260" s="20" t="n"/>
      <c r="U3260" s="20" t="n"/>
      <c r="V3260" s="20" t="n"/>
      <c r="W3260" s="20" t="n"/>
      <c r="X3260" s="39" t="n"/>
      <c r="Y3260" s="147" t="n"/>
      <c r="Z3260" s="148" t="n"/>
      <c r="AA3260" s="148" t="n"/>
      <c r="AB3260" s="148" t="n"/>
      <c r="AC3260" s="148" t="n"/>
      <c r="AD3260" s="148" t="n"/>
      <c r="AE3260" s="148" t="n"/>
      <c r="AF3260" s="148" t="n"/>
      <c r="AG3260" s="148" t="n"/>
      <c r="AH3260" s="148" t="n"/>
      <c r="AI3260" s="148" t="n"/>
      <c r="AJ3260" s="148" t="n"/>
      <c r="AK3260" s="148" t="n"/>
      <c r="AL3260" s="148" t="n"/>
      <c r="AM3260" s="148" t="n"/>
      <c r="AN3260" s="148" t="n"/>
      <c r="AO3260" s="148" t="n"/>
      <c r="AP3260" s="148" t="n"/>
      <c r="AQ3260" s="148" t="n"/>
      <c r="AR3260" s="148" t="n"/>
      <c r="AS3260" s="148" t="n"/>
      <c r="AT3260" s="148" t="n"/>
      <c r="AU3260" s="148" t="n"/>
      <c r="AV3260" s="148" t="n"/>
      <c r="AW3260" s="148" t="n"/>
      <c r="AX3260" s="148" t="n"/>
      <c r="AY3260" s="148" t="n"/>
      <c r="AZ3260" s="148" t="n"/>
      <c r="BA3260" s="148" t="n"/>
      <c r="BB3260" s="148" t="n"/>
      <c r="BC3260" s="148" t="n"/>
      <c r="BD3260" s="148" t="n"/>
      <c r="BE3260" s="148" t="n"/>
      <c r="BF3260" s="148" t="n"/>
      <c r="BG3260" s="148" t="n"/>
      <c r="BH3260" s="148" t="n"/>
      <c r="BI3260" s="149" t="n"/>
      <c r="BJ3260" s="2" t="n"/>
      <c r="BK3260" s="2" t="n"/>
      <c r="BL3260" s="2" t="n"/>
      <c r="BM3260" s="2" t="n"/>
      <c r="BN3260" s="2" t="n"/>
      <c r="BO3260" s="2" t="n"/>
      <c r="BP3260" s="147" t="n"/>
      <c r="BQ3260" s="148" t="n"/>
      <c r="BR3260" s="148" t="n"/>
      <c r="BS3260" s="148" t="n"/>
      <c r="BT3260" s="148" t="n"/>
      <c r="BU3260" s="42" t="n"/>
      <c r="BV3260" s="45" t="n"/>
      <c r="BW3260" s="148" t="n"/>
      <c r="BX3260" s="148" t="n"/>
      <c r="BY3260" s="148" t="n"/>
      <c r="BZ3260" s="148" t="n"/>
      <c r="CA3260" s="148" t="n"/>
      <c r="CB3260" s="148" t="n"/>
      <c r="CC3260" s="148" t="n"/>
      <c r="CD3260" s="148" t="n"/>
      <c r="CE3260" s="148" t="n"/>
      <c r="CF3260" s="148" t="n"/>
      <c r="CG3260" s="148" t="n"/>
      <c r="CH3260" s="148" t="n"/>
      <c r="CI3260" s="148" t="n"/>
      <c r="CJ3260" s="148" t="n"/>
      <c r="CK3260" s="148" t="n"/>
      <c r="CL3260" s="148" t="n"/>
      <c r="CM3260" s="148" t="n"/>
      <c r="CN3260" s="148" t="n"/>
      <c r="CO3260" s="148" t="n"/>
      <c r="CP3260" s="148" t="n"/>
      <c r="CQ3260" s="148" t="n"/>
      <c r="CR3260" s="148" t="n"/>
      <c r="CS3260" s="148" t="n"/>
      <c r="CT3260" s="148" t="n"/>
      <c r="CU3260" s="148" t="n"/>
      <c r="CV3260" s="148" t="n"/>
      <c r="CW3260" s="148" t="n"/>
      <c r="CX3260" s="148" t="n"/>
      <c r="CY3260" s="148" t="n"/>
      <c r="CZ3260" s="148" t="n"/>
      <c r="DA3260" s="148" t="n"/>
      <c r="DB3260" s="148" t="n"/>
      <c r="DC3260" s="148" t="n"/>
      <c r="DD3260" s="148" t="n"/>
      <c r="DE3260" s="148" t="n"/>
      <c r="DF3260" s="148" t="n"/>
      <c r="DG3260" s="148" t="n"/>
      <c r="DH3260" s="148" t="n"/>
      <c r="DI3260" s="148" t="n"/>
      <c r="DJ3260" s="148" t="n"/>
      <c r="DK3260" s="148" t="n"/>
      <c r="DL3260" s="148" t="n"/>
      <c r="DM3260" s="148" t="n"/>
      <c r="DN3260" s="148" t="n"/>
      <c r="DO3260" s="148" t="n"/>
      <c r="DP3260" s="148" t="n"/>
      <c r="DQ3260" s="148" t="n"/>
      <c r="DR3260" s="148" t="n"/>
      <c r="DS3260" s="148" t="n"/>
      <c r="DT3260" s="148" t="n"/>
      <c r="DU3260" s="149" t="n"/>
      <c r="DV3260" s="2" t="n"/>
      <c r="DW3260" s="2" t="n"/>
      <c r="DX3260" s="2" t="n"/>
      <c r="DY3260" s="2" t="n"/>
      <c r="DZ3260" s="2" t="n"/>
      <c r="EA3260" s="2" t="n"/>
      <c r="EB3260" s="2" t="n"/>
      <c r="EC3260" s="2" t="n"/>
    </row>
    <row r="3261" ht="6.75" customHeight="1" s="118">
      <c r="A3261" s="2" t="n"/>
      <c r="B3261" s="2" t="n"/>
      <c r="C3261" s="2" t="n"/>
      <c r="D3261" s="2" t="n"/>
      <c r="E3261" s="143" t="n"/>
      <c r="K3261" s="144" t="n"/>
      <c r="L3261" s="54" t="inlineStr">
        <is>
          <t>平成</t>
        </is>
      </c>
      <c r="M3261" s="140" t="n"/>
      <c r="N3261" s="140" t="n"/>
      <c r="O3261" s="140"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39" t="inlineStr">
        <is>
          <t>備　考</t>
        </is>
      </c>
      <c r="BQ3261" s="140" t="n"/>
      <c r="BR3261" s="140" t="n"/>
      <c r="BS3261" s="140" t="n"/>
      <c r="BT3261" s="140" t="n"/>
      <c r="BU3261" s="140" t="n"/>
      <c r="BV3261" s="141" t="n"/>
      <c r="BW3261" s="177">
        <f>計算!$AS$38</f>
        <v/>
      </c>
      <c r="BX3261" s="140" t="n"/>
      <c r="BY3261" s="140" t="n"/>
      <c r="BZ3261" s="140" t="n"/>
      <c r="CA3261" s="140" t="n"/>
      <c r="CB3261" s="140" t="n"/>
      <c r="CC3261" s="140" t="n"/>
      <c r="CD3261" s="140" t="n"/>
      <c r="CE3261" s="140" t="n"/>
      <c r="CF3261" s="140" t="n"/>
      <c r="CG3261" s="140" t="n"/>
      <c r="CH3261" s="140" t="n"/>
      <c r="CI3261" s="140" t="n"/>
      <c r="CJ3261" s="140" t="n"/>
      <c r="CK3261" s="140" t="n"/>
      <c r="CL3261" s="140" t="n"/>
      <c r="CM3261" s="140" t="n"/>
      <c r="CN3261" s="140" t="n"/>
      <c r="CO3261" s="140" t="n"/>
      <c r="CP3261" s="140" t="n"/>
      <c r="CQ3261" s="140" t="n"/>
      <c r="CR3261" s="140" t="n"/>
      <c r="CS3261" s="140" t="n"/>
      <c r="CT3261" s="140" t="n"/>
      <c r="CU3261" s="140" t="n"/>
      <c r="CV3261" s="140" t="n"/>
      <c r="CW3261" s="140" t="n"/>
      <c r="CX3261" s="140" t="n"/>
      <c r="CY3261" s="140" t="n"/>
      <c r="CZ3261" s="140" t="n"/>
      <c r="DA3261" s="140" t="n"/>
      <c r="DB3261" s="140" t="n"/>
      <c r="DC3261" s="140" t="n"/>
      <c r="DD3261" s="140" t="n"/>
      <c r="DE3261" s="140" t="n"/>
      <c r="DF3261" s="140" t="n"/>
      <c r="DG3261" s="140" t="n"/>
      <c r="DH3261" s="140" t="n"/>
      <c r="DI3261" s="140" t="n"/>
      <c r="DJ3261" s="140" t="n"/>
      <c r="DK3261" s="140" t="n"/>
      <c r="DL3261" s="140" t="n"/>
      <c r="DM3261" s="140" t="n"/>
      <c r="DN3261" s="140" t="n"/>
      <c r="DO3261" s="140" t="n"/>
      <c r="DP3261" s="140" t="n"/>
      <c r="DQ3261" s="140" t="n"/>
      <c r="DR3261" s="140" t="n"/>
      <c r="DS3261" s="140" t="n"/>
      <c r="DT3261" s="140" t="n"/>
      <c r="DU3261" s="141" t="n"/>
      <c r="DV3261" s="2" t="n"/>
      <c r="DW3261" s="2" t="n"/>
      <c r="DX3261" s="2" t="n"/>
      <c r="DY3261" s="2" t="n"/>
      <c r="DZ3261" s="2" t="n"/>
      <c r="EA3261" s="2" t="n"/>
      <c r="EB3261" s="2" t="n"/>
      <c r="EC3261" s="2" t="n"/>
    </row>
    <row r="3262" ht="6.75" customHeight="1" s="118">
      <c r="A3262" s="2" t="n"/>
      <c r="B3262" s="2" t="n"/>
      <c r="C3262" s="2" t="n"/>
      <c r="D3262" s="2" t="n"/>
      <c r="E3262" s="143" t="n"/>
      <c r="K3262" s="144" t="n"/>
      <c r="L3262" s="143"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43" t="n"/>
      <c r="BV3262" s="144" t="n"/>
      <c r="DU3262" s="144" t="n"/>
      <c r="DV3262" s="2" t="n"/>
      <c r="DW3262" s="2" t="n"/>
      <c r="DX3262" s="2" t="n"/>
      <c r="DY3262" s="2" t="n"/>
      <c r="DZ3262" s="2" t="n"/>
      <c r="EA3262" s="2" t="n"/>
      <c r="EB3262" s="2" t="n"/>
      <c r="EC3262" s="2" t="n"/>
    </row>
    <row r="3263" ht="6.75" customHeight="1" s="118">
      <c r="A3263" s="2" t="n"/>
      <c r="B3263" s="2" t="n"/>
      <c r="C3263" s="2" t="n"/>
      <c r="D3263" s="2" t="n"/>
      <c r="E3263" s="143" t="n"/>
      <c r="K3263" s="144" t="n"/>
      <c r="L3263" s="143" t="n"/>
      <c r="P3263" s="19" t="n"/>
      <c r="Q3263" s="19" t="n"/>
      <c r="R3263" s="19" t="n"/>
      <c r="S3263" s="52" t="inlineStr">
        <is>
          <t>年</t>
        </is>
      </c>
      <c r="U3263" s="11" t="n"/>
      <c r="V3263" s="11" t="n"/>
      <c r="W3263" s="53" t="inlineStr">
        <is>
          <t>月</t>
        </is>
      </c>
      <c r="X3263" s="144"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43" t="n"/>
      <c r="BV3263" s="144" t="n"/>
      <c r="DU3263" s="144" t="n"/>
      <c r="DV3263" s="2" t="n"/>
      <c r="DW3263" s="2" t="n"/>
      <c r="DX3263" s="2" t="n"/>
      <c r="DY3263" s="2" t="n"/>
      <c r="DZ3263" s="2" t="n"/>
      <c r="EA3263" s="2" t="n"/>
      <c r="EB3263" s="2" t="n"/>
      <c r="EC3263" s="2" t="n"/>
    </row>
    <row r="3264" ht="6.75" customHeight="1" s="118">
      <c r="A3264" s="2" t="n"/>
      <c r="B3264" s="2" t="n"/>
      <c r="C3264" s="2" t="n"/>
      <c r="D3264" s="2" t="n"/>
      <c r="E3264" s="143" t="n"/>
      <c r="K3264" s="144" t="n"/>
      <c r="L3264" s="49" t="inlineStr">
        <is>
          <t>令和</t>
        </is>
      </c>
      <c r="P3264" s="19" t="n"/>
      <c r="Q3264" s="19" t="n"/>
      <c r="R3264" s="19" t="n"/>
      <c r="U3264" s="11" t="n"/>
      <c r="V3264" s="11" t="n"/>
      <c r="X3264" s="144"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43" t="n"/>
      <c r="BV3264" s="144" t="n"/>
      <c r="DU3264" s="144" t="n"/>
      <c r="DV3264" s="2" t="n"/>
      <c r="DW3264" s="2" t="n"/>
      <c r="DX3264" s="2" t="n"/>
      <c r="DY3264" s="2" t="n"/>
      <c r="DZ3264" s="2" t="n"/>
      <c r="EA3264" s="2" t="n"/>
      <c r="EB3264" s="2" t="n"/>
      <c r="EC3264" s="2" t="n"/>
    </row>
    <row r="3265" ht="6.75" customHeight="1" s="118">
      <c r="A3265" s="2" t="n"/>
      <c r="B3265" s="2" t="n"/>
      <c r="C3265" s="2" t="n"/>
      <c r="D3265" s="2" t="n"/>
      <c r="E3265" s="143" t="n"/>
      <c r="K3265" s="144" t="n"/>
      <c r="L3265" s="143"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43" t="n"/>
      <c r="BV3265" s="144" t="n"/>
      <c r="DU3265" s="144" t="n"/>
      <c r="DV3265" s="2" t="n"/>
      <c r="DW3265" s="2" t="n"/>
      <c r="DX3265" s="2" t="n"/>
      <c r="DY3265" s="2" t="n"/>
      <c r="DZ3265" s="2" t="n"/>
      <c r="EA3265" s="2" t="n"/>
      <c r="EB3265" s="2" t="n"/>
      <c r="EC3265" s="2" t="n"/>
    </row>
    <row r="3266" ht="3.75" customHeight="1" s="118">
      <c r="A3266" s="2" t="n"/>
      <c r="B3266" s="2" t="n"/>
      <c r="C3266" s="2" t="n"/>
      <c r="D3266" s="2" t="n"/>
      <c r="E3266" s="143" t="n"/>
      <c r="K3266" s="144" t="n"/>
      <c r="L3266" s="147" t="n"/>
      <c r="M3266" s="148" t="n"/>
      <c r="N3266" s="148" t="n"/>
      <c r="O3266" s="148"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43" t="n"/>
      <c r="BV3266" s="144" t="n"/>
      <c r="DU3266" s="144" t="n"/>
      <c r="DV3266" s="2" t="n"/>
      <c r="DW3266" s="2" t="n"/>
      <c r="DX3266" s="2" t="n"/>
      <c r="DY3266" s="2" t="n"/>
      <c r="DZ3266" s="2" t="n"/>
      <c r="EA3266" s="2" t="n"/>
      <c r="EB3266" s="2" t="n"/>
      <c r="EC3266" s="2" t="n"/>
    </row>
    <row r="3267" ht="6.75" customHeight="1" s="118">
      <c r="A3267" s="2" t="n"/>
      <c r="B3267" s="2" t="n"/>
      <c r="C3267" s="2" t="n"/>
      <c r="D3267" s="2" t="n"/>
      <c r="E3267" s="143" t="n"/>
      <c r="K3267" s="144" t="n"/>
      <c r="L3267" s="54" t="inlineStr">
        <is>
          <t>平成</t>
        </is>
      </c>
      <c r="M3267" s="140" t="n"/>
      <c r="N3267" s="140" t="n"/>
      <c r="O3267" s="140"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43" t="n"/>
      <c r="BV3267" s="144" t="n"/>
      <c r="DU3267" s="144" t="n"/>
      <c r="DV3267" s="2" t="n"/>
      <c r="DW3267" s="2" t="n"/>
      <c r="DX3267" s="2" t="n"/>
      <c r="DY3267" s="2" t="n"/>
      <c r="DZ3267" s="2" t="n"/>
      <c r="EA3267" s="2" t="n"/>
      <c r="EB3267" s="2" t="n"/>
      <c r="EC3267" s="2" t="n"/>
    </row>
    <row r="3268" ht="6.75" customHeight="1" s="118">
      <c r="A3268" s="2" t="n"/>
      <c r="B3268" s="2" t="n"/>
      <c r="C3268" s="2" t="n"/>
      <c r="D3268" s="2" t="n"/>
      <c r="E3268" s="143" t="n"/>
      <c r="K3268" s="144" t="n"/>
      <c r="L3268" s="143"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43" t="n"/>
      <c r="BV3268" s="144" t="n"/>
      <c r="DU3268" s="144" t="n"/>
      <c r="DV3268" s="2" t="n"/>
      <c r="DW3268" s="2" t="n"/>
      <c r="DX3268" s="2" t="n"/>
      <c r="DY3268" s="2" t="n"/>
      <c r="DZ3268" s="2" t="n"/>
      <c r="EA3268" s="2" t="n"/>
      <c r="EB3268" s="2" t="n"/>
      <c r="EC3268" s="2" t="n"/>
    </row>
    <row r="3269" ht="6.75" customHeight="1" s="118">
      <c r="A3269" s="2" t="n"/>
      <c r="B3269" s="2" t="n"/>
      <c r="C3269" s="2" t="n"/>
      <c r="D3269" s="2" t="n"/>
      <c r="E3269" s="143" t="n"/>
      <c r="K3269" s="144" t="n"/>
      <c r="L3269" s="143" t="n"/>
      <c r="P3269" s="19" t="n"/>
      <c r="Q3269" s="19" t="n"/>
      <c r="R3269" s="19" t="n"/>
      <c r="S3269" s="52" t="inlineStr">
        <is>
          <t>年</t>
        </is>
      </c>
      <c r="U3269" s="11" t="n"/>
      <c r="V3269" s="11" t="n"/>
      <c r="W3269" s="53" t="inlineStr">
        <is>
          <t>月</t>
        </is>
      </c>
      <c r="X3269" s="144"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43" t="n"/>
      <c r="BV3269" s="144" t="n"/>
      <c r="DU3269" s="144" t="n"/>
      <c r="DV3269" s="2" t="n"/>
      <c r="DW3269" s="2" t="n"/>
      <c r="DX3269" s="2" t="n"/>
      <c r="DY3269" s="2" t="n"/>
      <c r="DZ3269" s="2" t="n"/>
      <c r="EA3269" s="2" t="n"/>
      <c r="EB3269" s="2" t="n"/>
      <c r="EC3269" s="2" t="n"/>
    </row>
    <row r="3270" ht="6.75" customHeight="1" s="118">
      <c r="A3270" s="2" t="n"/>
      <c r="B3270" s="2" t="n"/>
      <c r="C3270" s="2" t="n"/>
      <c r="D3270" s="2" t="n"/>
      <c r="E3270" s="143" t="n"/>
      <c r="K3270" s="144" t="n"/>
      <c r="L3270" s="49" t="inlineStr">
        <is>
          <t>令和</t>
        </is>
      </c>
      <c r="P3270" s="19" t="n"/>
      <c r="Q3270" s="19" t="n"/>
      <c r="R3270" s="19" t="n"/>
      <c r="U3270" s="11" t="n"/>
      <c r="V3270" s="11" t="n"/>
      <c r="X3270" s="144"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43" t="n"/>
      <c r="BV3270" s="144" t="n"/>
      <c r="DU3270" s="144" t="n"/>
      <c r="DV3270" s="2" t="n"/>
      <c r="DW3270" s="2" t="n"/>
      <c r="DX3270" s="2" t="n"/>
      <c r="DY3270" s="2" t="n"/>
      <c r="DZ3270" s="2" t="n"/>
      <c r="EA3270" s="2" t="n"/>
      <c r="EB3270" s="2" t="n"/>
      <c r="EC3270" s="2" t="n"/>
    </row>
    <row r="3271" ht="6.75" customHeight="1" s="118">
      <c r="A3271" s="2" t="n"/>
      <c r="B3271" s="2" t="n"/>
      <c r="C3271" s="2" t="n"/>
      <c r="D3271" s="2" t="n"/>
      <c r="E3271" s="143" t="n"/>
      <c r="K3271" s="144" t="n"/>
      <c r="L3271" s="143"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43" t="n"/>
      <c r="BV3271" s="144" t="n"/>
      <c r="DU3271" s="144" t="n"/>
      <c r="DV3271" s="2" t="n"/>
      <c r="DW3271" s="2" t="n"/>
      <c r="DX3271" s="2" t="n"/>
      <c r="DY3271" s="2" t="n"/>
      <c r="DZ3271" s="2" t="n"/>
      <c r="EA3271" s="2" t="n"/>
      <c r="EB3271" s="2" t="n"/>
      <c r="EC3271" s="2" t="n"/>
    </row>
    <row r="3272" ht="6.75" customHeight="1" s="118">
      <c r="A3272" s="2" t="n"/>
      <c r="B3272" s="2" t="n"/>
      <c r="C3272" s="2" t="n"/>
      <c r="D3272" s="2" t="n"/>
      <c r="E3272" s="147" t="n"/>
      <c r="F3272" s="148" t="n"/>
      <c r="G3272" s="148" t="n"/>
      <c r="H3272" s="148" t="n"/>
      <c r="I3272" s="148" t="n"/>
      <c r="J3272" s="148" t="n"/>
      <c r="K3272" s="149" t="n"/>
      <c r="L3272" s="147" t="n"/>
      <c r="M3272" s="148" t="n"/>
      <c r="N3272" s="148" t="n"/>
      <c r="O3272" s="148"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47" t="n"/>
      <c r="BQ3272" s="148" t="n"/>
      <c r="BR3272" s="148" t="n"/>
      <c r="BS3272" s="148" t="n"/>
      <c r="BT3272" s="148" t="n"/>
      <c r="BU3272" s="148" t="n"/>
      <c r="BV3272" s="149" t="n"/>
      <c r="BW3272" s="148" t="n"/>
      <c r="BX3272" s="148" t="n"/>
      <c r="BY3272" s="148" t="n"/>
      <c r="BZ3272" s="148" t="n"/>
      <c r="CA3272" s="148" t="n"/>
      <c r="CB3272" s="148" t="n"/>
      <c r="CC3272" s="148" t="n"/>
      <c r="CD3272" s="148" t="n"/>
      <c r="CE3272" s="148" t="n"/>
      <c r="CF3272" s="148" t="n"/>
      <c r="CG3272" s="148" t="n"/>
      <c r="CH3272" s="148" t="n"/>
      <c r="CI3272" s="148" t="n"/>
      <c r="CJ3272" s="148" t="n"/>
      <c r="CK3272" s="148" t="n"/>
      <c r="CL3272" s="148" t="n"/>
      <c r="CM3272" s="148" t="n"/>
      <c r="CN3272" s="148" t="n"/>
      <c r="CO3272" s="148" t="n"/>
      <c r="CP3272" s="148" t="n"/>
      <c r="CQ3272" s="148" t="n"/>
      <c r="CR3272" s="148" t="n"/>
      <c r="CS3272" s="148" t="n"/>
      <c r="CT3272" s="148" t="n"/>
      <c r="CU3272" s="148" t="n"/>
      <c r="CV3272" s="148" t="n"/>
      <c r="CW3272" s="148" t="n"/>
      <c r="CX3272" s="148" t="n"/>
      <c r="CY3272" s="148" t="n"/>
      <c r="CZ3272" s="148" t="n"/>
      <c r="DA3272" s="148" t="n"/>
      <c r="DB3272" s="148" t="n"/>
      <c r="DC3272" s="148" t="n"/>
      <c r="DD3272" s="148" t="n"/>
      <c r="DE3272" s="148" t="n"/>
      <c r="DF3272" s="148" t="n"/>
      <c r="DG3272" s="148" t="n"/>
      <c r="DH3272" s="148" t="n"/>
      <c r="DI3272" s="148" t="n"/>
      <c r="DJ3272" s="148" t="n"/>
      <c r="DK3272" s="148" t="n"/>
      <c r="DL3272" s="148" t="n"/>
      <c r="DM3272" s="148" t="n"/>
      <c r="DN3272" s="148" t="n"/>
      <c r="DO3272" s="148" t="n"/>
      <c r="DP3272" s="148" t="n"/>
      <c r="DQ3272" s="148" t="n"/>
      <c r="DR3272" s="148" t="n"/>
      <c r="DS3272" s="148" t="n"/>
      <c r="DT3272" s="148" t="n"/>
      <c r="DU3272" s="149"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39" t="inlineStr">
        <is>
          <t xml:space="preserve">資 　格  等      </t>
        </is>
      </c>
      <c r="BQ3281" s="140" t="n"/>
      <c r="BR3281" s="140" t="n"/>
      <c r="BS3281" s="140" t="n"/>
      <c r="BT3281" s="140" t="n"/>
      <c r="BU3281" s="140" t="n"/>
      <c r="BV3281" s="141" t="n"/>
      <c r="BW3281" s="142" t="inlineStr">
        <is>
          <t>取  得  年  月</t>
        </is>
      </c>
      <c r="BX3281" s="140" t="n"/>
      <c r="BY3281" s="140" t="n"/>
      <c r="BZ3281" s="140" t="n"/>
      <c r="CA3281" s="140" t="n"/>
      <c r="CB3281" s="140" t="n"/>
      <c r="CC3281" s="140" t="n"/>
      <c r="CD3281" s="140" t="n"/>
      <c r="CE3281" s="140" t="n"/>
      <c r="CF3281" s="140" t="n"/>
      <c r="CG3281" s="141" t="n"/>
      <c r="CH3281" s="142" t="inlineStr">
        <is>
          <t>資       格       等       の       名       称</t>
        </is>
      </c>
      <c r="CI3281" s="140" t="n"/>
      <c r="CJ3281" s="140" t="n"/>
      <c r="CK3281" s="140" t="n"/>
      <c r="CL3281" s="140" t="n"/>
      <c r="CM3281" s="140" t="n"/>
      <c r="CN3281" s="140" t="n"/>
      <c r="CO3281" s="140" t="n"/>
      <c r="CP3281" s="140" t="n"/>
      <c r="CQ3281" s="140" t="n"/>
      <c r="CR3281" s="140" t="n"/>
      <c r="CS3281" s="140" t="n"/>
      <c r="CT3281" s="140" t="n"/>
      <c r="CU3281" s="140" t="n"/>
      <c r="CV3281" s="140" t="n"/>
      <c r="CW3281" s="140" t="n"/>
      <c r="CX3281" s="140" t="n"/>
      <c r="CY3281" s="140" t="n"/>
      <c r="CZ3281" s="140" t="n"/>
      <c r="DA3281" s="140" t="n"/>
      <c r="DB3281" s="140" t="n"/>
      <c r="DC3281" s="140" t="n"/>
      <c r="DD3281" s="140" t="n"/>
      <c r="DE3281" s="140" t="n"/>
      <c r="DF3281" s="140" t="n"/>
      <c r="DG3281" s="140" t="n"/>
      <c r="DH3281" s="140" t="n"/>
      <c r="DI3281" s="140" t="n"/>
      <c r="DJ3281" s="140" t="n"/>
      <c r="DK3281" s="140" t="n"/>
      <c r="DL3281" s="140" t="n"/>
      <c r="DM3281" s="140" t="n"/>
      <c r="DN3281" s="140" t="n"/>
      <c r="DO3281" s="140" t="n"/>
      <c r="DP3281" s="140" t="n"/>
      <c r="DQ3281" s="140" t="n"/>
      <c r="DR3281" s="140" t="n"/>
      <c r="DS3281" s="140" t="n"/>
      <c r="DT3281" s="140" t="n"/>
      <c r="DU3281" s="141"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43" t="n"/>
      <c r="BV3282" s="144" t="n"/>
      <c r="BW3282" s="143" t="n"/>
      <c r="CG3282" s="144" t="n"/>
      <c r="CH3282" s="143" t="n"/>
      <c r="DU3282" s="144"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43" t="n"/>
      <c r="BV3283" s="144" t="n"/>
      <c r="BW3283" s="143" t="n"/>
      <c r="CG3283" s="144" t="n"/>
      <c r="CH3283" s="143" t="n"/>
      <c r="DU3283" s="144"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45">
        <f>IF(計算!$B$39="","",IF(N(設定!$B$3)=0,"",YEAR(設定!$B$3)-2018))&amp;""</f>
        <v/>
      </c>
      <c r="AG3284" s="95" t="inlineStr">
        <is>
          <t>年</t>
        </is>
      </c>
      <c r="AI3284" s="145">
        <f>IF(計算!$B$39="","",IF(N(設定!$B$3)=0,"",MONTH(設定!$B$3)))&amp;""</f>
        <v/>
      </c>
      <c r="AL3284" s="95" t="inlineStr">
        <is>
          <t>月</t>
        </is>
      </c>
      <c r="AN3284" s="146">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43" t="n"/>
      <c r="BV3284" s="144" t="n"/>
      <c r="BW3284" s="147" t="n"/>
      <c r="BX3284" s="148" t="n"/>
      <c r="BY3284" s="148" t="n"/>
      <c r="BZ3284" s="148" t="n"/>
      <c r="CA3284" s="148" t="n"/>
      <c r="CB3284" s="148" t="n"/>
      <c r="CC3284" s="148" t="n"/>
      <c r="CD3284" s="148" t="n"/>
      <c r="CE3284" s="148" t="n"/>
      <c r="CF3284" s="148" t="n"/>
      <c r="CG3284" s="149" t="n"/>
      <c r="CH3284" s="147" t="n"/>
      <c r="CI3284" s="148" t="n"/>
      <c r="CJ3284" s="148" t="n"/>
      <c r="CK3284" s="148" t="n"/>
      <c r="CL3284" s="148" t="n"/>
      <c r="CM3284" s="148" t="n"/>
      <c r="CN3284" s="148" t="n"/>
      <c r="CO3284" s="148" t="n"/>
      <c r="CP3284" s="148" t="n"/>
      <c r="CQ3284" s="148" t="n"/>
      <c r="CR3284" s="148" t="n"/>
      <c r="CS3284" s="148" t="n"/>
      <c r="CT3284" s="148" t="n"/>
      <c r="CU3284" s="148" t="n"/>
      <c r="CV3284" s="148" t="n"/>
      <c r="CW3284" s="148" t="n"/>
      <c r="CX3284" s="148" t="n"/>
      <c r="CY3284" s="148" t="n"/>
      <c r="CZ3284" s="148" t="n"/>
      <c r="DA3284" s="148" t="n"/>
      <c r="DB3284" s="148" t="n"/>
      <c r="DC3284" s="148" t="n"/>
      <c r="DD3284" s="148" t="n"/>
      <c r="DE3284" s="148" t="n"/>
      <c r="DF3284" s="148" t="n"/>
      <c r="DG3284" s="148" t="n"/>
      <c r="DH3284" s="148" t="n"/>
      <c r="DI3284" s="148" t="n"/>
      <c r="DJ3284" s="148" t="n"/>
      <c r="DK3284" s="148" t="n"/>
      <c r="DL3284" s="148" t="n"/>
      <c r="DM3284" s="148" t="n"/>
      <c r="DN3284" s="148" t="n"/>
      <c r="DO3284" s="148" t="n"/>
      <c r="DP3284" s="148" t="n"/>
      <c r="DQ3284" s="148" t="n"/>
      <c r="DR3284" s="148" t="n"/>
      <c r="DS3284" s="148" t="n"/>
      <c r="DT3284" s="148" t="n"/>
      <c r="DU3284" s="149"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43" t="n"/>
      <c r="BV3285" s="144" t="n"/>
      <c r="BW3285" s="150">
        <f>計算!$BD$39</f>
        <v/>
      </c>
      <c r="CG3285" s="144" t="n"/>
      <c r="CH3285" s="151">
        <f>計算!$BE$39</f>
        <v/>
      </c>
      <c r="DU3285" s="144"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48" t="n"/>
      <c r="AA3286" s="148" t="n"/>
      <c r="AB3286" s="148" t="n"/>
      <c r="AC3286" s="148" t="n"/>
      <c r="AD3286" s="148" t="n"/>
      <c r="AE3286" s="148" t="n"/>
      <c r="AF3286" s="148" t="n"/>
      <c r="AG3286" s="148" t="n"/>
      <c r="AH3286" s="148" t="n"/>
      <c r="AI3286" s="148" t="n"/>
      <c r="AJ3286" s="148" t="n"/>
      <c r="AK3286" s="148" t="n"/>
      <c r="AL3286" s="148" t="n"/>
      <c r="AM3286" s="148" t="n"/>
      <c r="AN3286" s="148" t="n"/>
      <c r="AO3286" s="148" t="n"/>
      <c r="AP3286" s="148" t="n"/>
      <c r="AQ3286" s="148" t="n"/>
      <c r="AR3286" s="148" t="n"/>
      <c r="AS3286" s="148" t="n"/>
      <c r="AT3286" s="148" t="n"/>
      <c r="AU3286" s="12" t="n"/>
      <c r="AV3286" s="7" t="n"/>
      <c r="BI3286" s="8" t="n"/>
      <c r="BJ3286" s="7" t="n"/>
      <c r="BK3286" s="2" t="n"/>
      <c r="BL3286" s="2" t="n"/>
      <c r="BM3286" s="2" t="n"/>
      <c r="BN3286" s="2" t="n"/>
      <c r="BO3286" s="2" t="n"/>
      <c r="BP3286" s="143" t="n"/>
      <c r="BV3286" s="144" t="n"/>
      <c r="BW3286" s="143" t="n"/>
      <c r="CG3286" s="144" t="n"/>
      <c r="DU3286" s="144" t="n"/>
      <c r="DV3286" s="2" t="n"/>
      <c r="DW3286" s="2" t="n"/>
      <c r="DX3286" s="2" t="n"/>
      <c r="DY3286" s="2" t="n"/>
      <c r="DZ3286" s="2" t="n"/>
      <c r="EA3286" s="2" t="n"/>
      <c r="EB3286" s="2" t="n"/>
      <c r="EC3286" s="2" t="n"/>
    </row>
    <row r="3287" ht="6.75" customHeight="1" s="118">
      <c r="A3287" s="2" t="n"/>
      <c r="B3287" s="2" t="n"/>
      <c r="C3287" s="2" t="n"/>
      <c r="D3287" s="2" t="n"/>
      <c r="E3287" s="142" t="inlineStr">
        <is>
          <t>ふ り が な</t>
        </is>
      </c>
      <c r="F3287" s="140" t="n"/>
      <c r="G3287" s="140" t="n"/>
      <c r="H3287" s="140" t="n"/>
      <c r="I3287" s="140" t="n"/>
      <c r="J3287" s="140" t="n"/>
      <c r="K3287" s="141" t="n"/>
      <c r="L3287" s="152">
        <f>計算!$C$39</f>
        <v/>
      </c>
      <c r="M3287" s="140" t="n"/>
      <c r="N3287" s="140" t="n"/>
      <c r="O3287" s="140" t="n"/>
      <c r="P3287" s="140" t="n"/>
      <c r="Q3287" s="140" t="n"/>
      <c r="R3287" s="140" t="n"/>
      <c r="S3287" s="140" t="n"/>
      <c r="T3287" s="140" t="n"/>
      <c r="U3287" s="140" t="n"/>
      <c r="V3287" s="140" t="n"/>
      <c r="W3287" s="140" t="n"/>
      <c r="X3287" s="140" t="n"/>
      <c r="Y3287" s="140" t="n"/>
      <c r="Z3287" s="140" t="n"/>
      <c r="AA3287" s="140" t="n"/>
      <c r="AB3287" s="140" t="n"/>
      <c r="AC3287" s="140" t="n"/>
      <c r="AD3287" s="140" t="n"/>
      <c r="AE3287" s="140" t="n"/>
      <c r="AF3287" s="140" t="n"/>
      <c r="AG3287" s="140" t="n"/>
      <c r="AH3287" s="140" t="n"/>
      <c r="AI3287" s="140" t="n"/>
      <c r="AJ3287" s="140" t="n"/>
      <c r="AK3287" s="140" t="n"/>
      <c r="AL3287" s="140" t="n"/>
      <c r="AM3287" s="140" t="n"/>
      <c r="AN3287" s="140" t="n"/>
      <c r="AO3287" s="140" t="n"/>
      <c r="AP3287" s="140" t="n"/>
      <c r="AQ3287" s="140" t="n"/>
      <c r="AR3287" s="140" t="n"/>
      <c r="AS3287" s="140" t="n"/>
      <c r="AT3287" s="141"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43" t="n"/>
      <c r="BV3287" s="144" t="n"/>
      <c r="BW3287" s="143" t="n"/>
      <c r="CG3287" s="144" t="n"/>
      <c r="DU3287" s="144" t="n"/>
      <c r="DV3287" s="2" t="n"/>
      <c r="DW3287" s="2" t="n"/>
      <c r="DX3287" s="2" t="n"/>
      <c r="DY3287" s="2" t="n"/>
      <c r="DZ3287" s="2" t="n"/>
      <c r="EA3287" s="2" t="n"/>
      <c r="EB3287" s="2" t="n"/>
      <c r="EC3287" s="2" t="n"/>
    </row>
    <row r="3288" ht="6.75" customHeight="1" s="118">
      <c r="A3288" s="2" t="n"/>
      <c r="B3288" s="2" t="n"/>
      <c r="C3288" s="2" t="n"/>
      <c r="D3288" s="2" t="n"/>
      <c r="E3288" s="143" t="n"/>
      <c r="K3288" s="144" t="n"/>
      <c r="AT3288" s="144"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43" t="n"/>
      <c r="BV3288" s="144" t="n"/>
      <c r="BW3288" s="143" t="n"/>
      <c r="CG3288" s="144" t="n"/>
      <c r="DU3288" s="144" t="n"/>
      <c r="DV3288" s="2" t="n"/>
      <c r="DW3288" s="2" t="n"/>
      <c r="DX3288" s="2" t="n"/>
      <c r="DY3288" s="2" t="n"/>
      <c r="DZ3288" s="2" t="n"/>
      <c r="EA3288" s="2" t="n"/>
      <c r="EB3288" s="2" t="n"/>
      <c r="EC3288" s="2" t="n"/>
    </row>
    <row r="3289" ht="6.75" customHeight="1" s="118">
      <c r="A3289" s="2" t="n"/>
      <c r="B3289" s="2" t="n"/>
      <c r="C3289" s="2" t="n"/>
      <c r="D3289" s="2" t="n"/>
      <c r="E3289" s="143" t="n"/>
      <c r="K3289" s="144" t="n"/>
      <c r="AT3289" s="144"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43" t="n"/>
      <c r="BV3289" s="144" t="n"/>
      <c r="BW3289" s="143" t="n"/>
      <c r="CG3289" s="144" t="n"/>
      <c r="DU3289" s="144" t="n"/>
      <c r="DV3289" s="2" t="n"/>
      <c r="DW3289" s="2" t="n"/>
      <c r="DX3289" s="2" t="n"/>
      <c r="DY3289" s="2" t="n"/>
      <c r="DZ3289" s="2" t="n"/>
      <c r="EA3289" s="2" t="n"/>
      <c r="EB3289" s="2" t="n"/>
      <c r="EC3289" s="2" t="n"/>
    </row>
    <row r="3290" ht="6.75" customHeight="1" s="118">
      <c r="A3290" s="2" t="n"/>
      <c r="B3290" s="2" t="n"/>
      <c r="C3290" s="2" t="n"/>
      <c r="D3290" s="2" t="n"/>
      <c r="E3290" s="147" t="n"/>
      <c r="F3290" s="148" t="n"/>
      <c r="G3290" s="148" t="n"/>
      <c r="H3290" s="148" t="n"/>
      <c r="I3290" s="148" t="n"/>
      <c r="J3290" s="148" t="n"/>
      <c r="K3290" s="149" t="n"/>
      <c r="L3290" s="148" t="n"/>
      <c r="M3290" s="148" t="n"/>
      <c r="N3290" s="148" t="n"/>
      <c r="O3290" s="148" t="n"/>
      <c r="P3290" s="148" t="n"/>
      <c r="Q3290" s="148" t="n"/>
      <c r="R3290" s="148" t="n"/>
      <c r="S3290" s="148" t="n"/>
      <c r="T3290" s="148" t="n"/>
      <c r="U3290" s="148" t="n"/>
      <c r="V3290" s="148" t="n"/>
      <c r="W3290" s="148" t="n"/>
      <c r="X3290" s="148" t="n"/>
      <c r="Y3290" s="148" t="n"/>
      <c r="Z3290" s="148" t="n"/>
      <c r="AA3290" s="148" t="n"/>
      <c r="AB3290" s="148" t="n"/>
      <c r="AC3290" s="148" t="n"/>
      <c r="AD3290" s="148" t="n"/>
      <c r="AE3290" s="148" t="n"/>
      <c r="AF3290" s="148" t="n"/>
      <c r="AG3290" s="148" t="n"/>
      <c r="AH3290" s="148" t="n"/>
      <c r="AI3290" s="148" t="n"/>
      <c r="AJ3290" s="148" t="n"/>
      <c r="AK3290" s="148" t="n"/>
      <c r="AL3290" s="148" t="n"/>
      <c r="AM3290" s="148" t="n"/>
      <c r="AN3290" s="148" t="n"/>
      <c r="AO3290" s="148" t="n"/>
      <c r="AP3290" s="148" t="n"/>
      <c r="AQ3290" s="148" t="n"/>
      <c r="AR3290" s="148" t="n"/>
      <c r="AS3290" s="148" t="n"/>
      <c r="AT3290" s="149"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43" t="n"/>
      <c r="BV3290" s="144" t="n"/>
      <c r="BW3290" s="143" t="n"/>
      <c r="CG3290" s="144" t="n"/>
      <c r="DU3290" s="144" t="n"/>
      <c r="DV3290" s="2" t="n"/>
      <c r="DW3290" s="2" t="n"/>
      <c r="DX3290" s="2" t="n"/>
      <c r="DY3290" s="2" t="n"/>
      <c r="DZ3290" s="2" t="n"/>
      <c r="EA3290" s="2" t="n"/>
      <c r="EB3290" s="2" t="n"/>
      <c r="EC3290" s="2" t="n"/>
    </row>
    <row r="3291" ht="6.75" customHeight="1" s="118">
      <c r="A3291" s="2" t="n"/>
      <c r="B3291" s="2" t="n"/>
      <c r="C3291" s="2" t="n"/>
      <c r="D3291" s="2" t="n"/>
      <c r="E3291" s="153" t="inlineStr">
        <is>
          <t>名　前</t>
        </is>
      </c>
      <c r="F3291" s="140" t="n"/>
      <c r="G3291" s="140" t="n"/>
      <c r="H3291" s="140" t="n"/>
      <c r="I3291" s="140" t="n"/>
      <c r="J3291" s="140" t="n"/>
      <c r="K3291" s="141" t="n"/>
      <c r="L3291" s="154">
        <f>計算!$B$39</f>
        <v/>
      </c>
      <c r="M3291" s="140" t="n"/>
      <c r="N3291" s="140" t="n"/>
      <c r="O3291" s="140" t="n"/>
      <c r="P3291" s="140" t="n"/>
      <c r="Q3291" s="140" t="n"/>
      <c r="R3291" s="140" t="n"/>
      <c r="S3291" s="140" t="n"/>
      <c r="T3291" s="140" t="n"/>
      <c r="U3291" s="140" t="n"/>
      <c r="V3291" s="140" t="n"/>
      <c r="W3291" s="140" t="n"/>
      <c r="X3291" s="140" t="n"/>
      <c r="Y3291" s="140" t="n"/>
      <c r="Z3291" s="140" t="n"/>
      <c r="AA3291" s="140" t="n"/>
      <c r="AB3291" s="140" t="n"/>
      <c r="AC3291" s="140" t="n"/>
      <c r="AD3291" s="140" t="n"/>
      <c r="AE3291" s="140" t="n"/>
      <c r="AF3291" s="140" t="n"/>
      <c r="AG3291" s="140" t="n"/>
      <c r="AH3291" s="140" t="n"/>
      <c r="AI3291" s="140" t="n"/>
      <c r="AJ3291" s="140" t="n"/>
      <c r="AK3291" s="140" t="n"/>
      <c r="AL3291" s="140" t="n"/>
      <c r="AM3291" s="140" t="n"/>
      <c r="AN3291" s="140" t="n"/>
      <c r="AO3291" s="140" t="n"/>
      <c r="AP3291" s="140" t="n"/>
      <c r="AQ3291" s="140" t="n"/>
      <c r="AR3291" s="140" t="n"/>
      <c r="AS3291" s="140" t="n"/>
      <c r="AT3291" s="141"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43" t="n"/>
      <c r="BV3291" s="144" t="n"/>
      <c r="BW3291" s="143" t="n"/>
      <c r="CG3291" s="144" t="n"/>
      <c r="DU3291" s="144" t="n"/>
      <c r="DV3291" s="2" t="n"/>
      <c r="DW3291" s="2" t="n"/>
      <c r="DX3291" s="2" t="n"/>
      <c r="DY3291" s="2" t="n"/>
      <c r="DZ3291" s="2" t="n"/>
      <c r="EA3291" s="2" t="n"/>
      <c r="EB3291" s="2" t="n"/>
      <c r="EC3291" s="2" t="n"/>
    </row>
    <row r="3292" ht="6.75" customHeight="1" s="118">
      <c r="A3292" s="2" t="n"/>
      <c r="B3292" s="2" t="n"/>
      <c r="C3292" s="2" t="n"/>
      <c r="D3292" s="2" t="n"/>
      <c r="E3292" s="143" t="n"/>
      <c r="K3292" s="144" t="n"/>
      <c r="L3292" s="143" t="n"/>
      <c r="AT3292" s="144" t="n"/>
      <c r="AU3292" s="8" t="n"/>
      <c r="AV3292" s="7" t="n"/>
      <c r="AW3292" s="2" t="n"/>
      <c r="AX3292" s="52" t="inlineStr">
        <is>
          <t>（30×40mm）</t>
        </is>
      </c>
      <c r="BH3292" s="2" t="n"/>
      <c r="BI3292" s="8" t="n"/>
      <c r="BJ3292" s="7" t="n"/>
      <c r="BK3292" s="2" t="n"/>
      <c r="BL3292" s="2" t="n"/>
      <c r="BM3292" s="2" t="n"/>
      <c r="BN3292" s="2" t="n"/>
      <c r="BO3292" s="2" t="n"/>
      <c r="BP3292" s="143" t="n"/>
      <c r="BV3292" s="144" t="n"/>
      <c r="BW3292" s="143" t="n"/>
      <c r="CG3292" s="144" t="n"/>
      <c r="DU3292" s="144" t="n"/>
      <c r="DV3292" s="2" t="n"/>
      <c r="DW3292" s="2" t="n"/>
      <c r="DX3292" s="2" t="n"/>
      <c r="DY3292" s="2" t="n"/>
      <c r="DZ3292" s="2" t="n"/>
      <c r="EA3292" s="2" t="n"/>
      <c r="EB3292" s="2" t="n"/>
      <c r="EC3292" s="2" t="n"/>
    </row>
    <row r="3293" ht="6.75" customHeight="1" s="118">
      <c r="A3293" s="2" t="n"/>
      <c r="B3293" s="2" t="n"/>
      <c r="C3293" s="2" t="n"/>
      <c r="D3293" s="2" t="n"/>
      <c r="E3293" s="143" t="n"/>
      <c r="K3293" s="144" t="n"/>
      <c r="L3293" s="143" t="n"/>
      <c r="AT3293" s="144" t="n"/>
      <c r="AU3293" s="8" t="n"/>
      <c r="AV3293" s="7" t="n"/>
      <c r="AW3293" s="2" t="n"/>
      <c r="BH3293" s="2" t="n"/>
      <c r="BI3293" s="8" t="n"/>
      <c r="BJ3293" s="7" t="n"/>
      <c r="BK3293" s="2" t="n"/>
      <c r="BL3293" s="2" t="n"/>
      <c r="BM3293" s="2" t="n"/>
      <c r="BN3293" s="2" t="n"/>
      <c r="BO3293" s="2" t="n"/>
      <c r="BP3293" s="143" t="n"/>
      <c r="BV3293" s="144" t="n"/>
      <c r="BW3293" s="143" t="n"/>
      <c r="CG3293" s="144" t="n"/>
      <c r="DU3293" s="144" t="n"/>
      <c r="DV3293" s="2" t="n"/>
      <c r="DW3293" s="2" t="n"/>
      <c r="DX3293" s="2" t="n"/>
      <c r="DY3293" s="2" t="n"/>
      <c r="DZ3293" s="2" t="n"/>
      <c r="EA3293" s="2" t="n"/>
      <c r="EB3293" s="2" t="n"/>
      <c r="EC3293" s="2" t="n"/>
    </row>
    <row r="3294" ht="6.75" customHeight="1" s="118">
      <c r="A3294" s="2" t="n"/>
      <c r="B3294" s="2" t="n"/>
      <c r="C3294" s="2" t="n"/>
      <c r="D3294" s="2" t="n"/>
      <c r="E3294" s="143" t="n"/>
      <c r="K3294" s="144" t="n"/>
      <c r="L3294" s="143" t="n"/>
      <c r="AT3294" s="144"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43" t="n"/>
      <c r="BV3294" s="144" t="n"/>
      <c r="BW3294" s="143" t="n"/>
      <c r="CG3294" s="144" t="n"/>
      <c r="DU3294" s="144" t="n"/>
      <c r="DV3294" s="2" t="n"/>
      <c r="DW3294" s="2" t="n"/>
      <c r="DX3294" s="2" t="n"/>
      <c r="DY3294" s="2" t="n"/>
      <c r="DZ3294" s="2" t="n"/>
      <c r="EA3294" s="2" t="n"/>
      <c r="EB3294" s="2" t="n"/>
      <c r="EC3294" s="2" t="n"/>
    </row>
    <row r="3295" ht="6.75" customHeight="1" s="118">
      <c r="A3295" s="2" t="n"/>
      <c r="B3295" s="2" t="n"/>
      <c r="C3295" s="2" t="n"/>
      <c r="D3295" s="2" t="n"/>
      <c r="E3295" s="143" t="n"/>
      <c r="K3295" s="144" t="n"/>
      <c r="L3295" s="143" t="n"/>
      <c r="AT3295" s="144"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43" t="n"/>
      <c r="BV3295" s="144" t="n"/>
      <c r="BW3295" s="143" t="n"/>
      <c r="CG3295" s="144" t="n"/>
      <c r="DU3295" s="144" t="n"/>
      <c r="DV3295" s="2" t="n"/>
      <c r="DW3295" s="2" t="n"/>
      <c r="DX3295" s="2" t="n"/>
      <c r="DY3295" s="2" t="n"/>
      <c r="DZ3295" s="2" t="n"/>
      <c r="EA3295" s="2" t="n"/>
      <c r="EB3295" s="2" t="n"/>
      <c r="EC3295" s="2" t="n"/>
    </row>
    <row r="3296" ht="4.5" customHeight="1" s="118">
      <c r="A3296" s="2" t="n"/>
      <c r="B3296" s="2" t="n"/>
      <c r="C3296" s="2" t="n"/>
      <c r="D3296" s="2" t="n"/>
      <c r="E3296" s="147" t="n"/>
      <c r="F3296" s="148" t="n"/>
      <c r="G3296" s="148" t="n"/>
      <c r="H3296" s="148" t="n"/>
      <c r="I3296" s="148" t="n"/>
      <c r="J3296" s="148" t="n"/>
      <c r="K3296" s="149" t="n"/>
      <c r="L3296" s="147" t="n"/>
      <c r="M3296" s="148" t="n"/>
      <c r="N3296" s="148" t="n"/>
      <c r="O3296" s="148" t="n"/>
      <c r="P3296" s="148" t="n"/>
      <c r="Q3296" s="148" t="n"/>
      <c r="R3296" s="148" t="n"/>
      <c r="S3296" s="148" t="n"/>
      <c r="T3296" s="148" t="n"/>
      <c r="U3296" s="148" t="n"/>
      <c r="V3296" s="148" t="n"/>
      <c r="W3296" s="148" t="n"/>
      <c r="X3296" s="148" t="n"/>
      <c r="Y3296" s="148" t="n"/>
      <c r="Z3296" s="148" t="n"/>
      <c r="AA3296" s="148" t="n"/>
      <c r="AB3296" s="148" t="n"/>
      <c r="AC3296" s="148" t="n"/>
      <c r="AD3296" s="148" t="n"/>
      <c r="AE3296" s="148" t="n"/>
      <c r="AF3296" s="148" t="n"/>
      <c r="AG3296" s="148" t="n"/>
      <c r="AH3296" s="148" t="n"/>
      <c r="AI3296" s="148" t="n"/>
      <c r="AJ3296" s="148" t="n"/>
      <c r="AK3296" s="148" t="n"/>
      <c r="AL3296" s="148" t="n"/>
      <c r="AM3296" s="148" t="n"/>
      <c r="AN3296" s="148" t="n"/>
      <c r="AO3296" s="148" t="n"/>
      <c r="AP3296" s="148" t="n"/>
      <c r="AQ3296" s="148" t="n"/>
      <c r="AR3296" s="148" t="n"/>
      <c r="AS3296" s="148" t="n"/>
      <c r="AT3296" s="149"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43" t="n"/>
      <c r="BV3296" s="144" t="n"/>
      <c r="BW3296" s="143" t="n"/>
      <c r="CG3296" s="144" t="n"/>
      <c r="DU3296" s="144" t="n"/>
      <c r="DV3296" s="2" t="n"/>
      <c r="DW3296" s="2" t="n"/>
      <c r="DX3296" s="2" t="n"/>
      <c r="DY3296" s="2" t="n"/>
      <c r="DZ3296" s="2" t="n"/>
      <c r="EA3296" s="2" t="n"/>
      <c r="EB3296" s="2" t="n"/>
      <c r="EC3296" s="2" t="n"/>
    </row>
    <row r="3297" ht="6.75" customHeight="1" s="118">
      <c r="A3297" s="2" t="n"/>
      <c r="B3297" s="2" t="n"/>
      <c r="C3297" s="2" t="n"/>
      <c r="D3297" s="2" t="n"/>
      <c r="E3297" s="153" t="inlineStr">
        <is>
          <t>生年月日</t>
        </is>
      </c>
      <c r="F3297" s="140" t="n"/>
      <c r="G3297" s="140" t="n"/>
      <c r="H3297" s="140" t="n"/>
      <c r="I3297" s="140" t="n"/>
      <c r="J3297" s="140" t="n"/>
      <c r="K3297" s="141" t="n"/>
      <c r="L3297" s="155" t="inlineStr">
        <is>
          <t>昭和 ・ 平成</t>
        </is>
      </c>
      <c r="M3297" s="140" t="n"/>
      <c r="N3297" s="140" t="n"/>
      <c r="O3297" s="140" t="n"/>
      <c r="P3297" s="140" t="n"/>
      <c r="Q3297" s="140" t="n"/>
      <c r="R3297" s="140" t="n"/>
      <c r="S3297" s="140" t="n"/>
      <c r="T3297" s="140" t="n"/>
      <c r="U3297" s="140" t="n"/>
      <c r="V3297" s="156">
        <f>計算!$D$39</f>
        <v/>
      </c>
      <c r="W3297" s="140" t="n"/>
      <c r="X3297" s="157" t="inlineStr">
        <is>
          <t>年</t>
        </is>
      </c>
      <c r="Y3297" s="140" t="n"/>
      <c r="Z3297" s="158">
        <f>計算!$E$39</f>
        <v/>
      </c>
      <c r="AA3297" s="140" t="n"/>
      <c r="AB3297" s="140" t="n"/>
      <c r="AC3297" s="157" t="inlineStr">
        <is>
          <t>月</t>
        </is>
      </c>
      <c r="AD3297" s="140" t="n"/>
      <c r="AE3297" s="158">
        <f>計算!$F$39</f>
        <v/>
      </c>
      <c r="AF3297" s="140" t="n"/>
      <c r="AG3297" s="140" t="n"/>
      <c r="AH3297" s="157" t="inlineStr">
        <is>
          <t>日　生 （満</t>
        </is>
      </c>
      <c r="AI3297" s="140" t="n"/>
      <c r="AJ3297" s="140" t="n"/>
      <c r="AK3297" s="140" t="n"/>
      <c r="AL3297" s="140" t="n"/>
      <c r="AM3297" s="140" t="n"/>
      <c r="AN3297" s="140" t="n"/>
      <c r="AO3297" s="140" t="n"/>
      <c r="AP3297" s="159">
        <f>計算!$G$39</f>
        <v/>
      </c>
      <c r="AQ3297" s="140" t="n"/>
      <c r="AR3297" s="160" t="inlineStr">
        <is>
          <t>歳）</t>
        </is>
      </c>
      <c r="AS3297" s="140" t="n"/>
      <c r="AT3297" s="141"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43" t="n"/>
      <c r="BV3297" s="144" t="n"/>
      <c r="BW3297" s="143" t="n"/>
      <c r="CG3297" s="144" t="n"/>
      <c r="DU3297" s="144" t="n"/>
      <c r="DV3297" s="2" t="n"/>
      <c r="DW3297" s="2" t="n"/>
      <c r="DX3297" s="2" t="n"/>
      <c r="DY3297" s="2" t="n"/>
      <c r="DZ3297" s="2" t="n"/>
      <c r="EA3297" s="2" t="n"/>
      <c r="EB3297" s="2" t="n"/>
      <c r="EC3297" s="2" t="n"/>
    </row>
    <row r="3298" ht="6.75" customHeight="1" s="118">
      <c r="A3298" s="2" t="n"/>
      <c r="B3298" s="2" t="n"/>
      <c r="C3298" s="2" t="n"/>
      <c r="D3298" s="2" t="n"/>
      <c r="E3298" s="143" t="n"/>
      <c r="K3298" s="144" t="n"/>
      <c r="L3298" s="143" t="n"/>
      <c r="AT3298" s="144"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43" t="n"/>
      <c r="BV3298" s="144" t="n"/>
      <c r="BW3298" s="143" t="n"/>
      <c r="CG3298" s="144" t="n"/>
      <c r="DU3298" s="144" t="n"/>
      <c r="DV3298" s="2" t="n"/>
      <c r="DW3298" s="2" t="n"/>
      <c r="DX3298" s="2" t="n"/>
      <c r="DY3298" s="2" t="n"/>
      <c r="DZ3298" s="2" t="n"/>
      <c r="EA3298" s="2" t="n"/>
      <c r="EB3298" s="2" t="n"/>
      <c r="EC3298" s="2" t="n"/>
    </row>
    <row r="3299" ht="6.75" customHeight="1" s="118">
      <c r="A3299" s="2" t="n"/>
      <c r="B3299" s="2" t="n"/>
      <c r="C3299" s="2" t="n"/>
      <c r="D3299" s="2" t="n"/>
      <c r="E3299" s="143" t="n"/>
      <c r="K3299" s="144" t="n"/>
      <c r="L3299" s="143" t="n"/>
      <c r="AT3299" s="144"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43" t="n"/>
      <c r="BV3299" s="144" t="n"/>
      <c r="BW3299" s="143" t="n"/>
      <c r="CG3299" s="144" t="n"/>
      <c r="DU3299" s="144" t="n"/>
      <c r="DV3299" s="2" t="n"/>
      <c r="DW3299" s="2" t="n"/>
      <c r="DX3299" s="2" t="n"/>
      <c r="DY3299" s="2" t="n"/>
      <c r="DZ3299" s="2" t="n"/>
      <c r="EA3299" s="2" t="n"/>
      <c r="EB3299" s="2" t="n"/>
      <c r="EC3299" s="2" t="n"/>
    </row>
    <row r="3300" ht="3.75" customHeight="1" s="118">
      <c r="A3300" s="2" t="n"/>
      <c r="B3300" s="2" t="n"/>
      <c r="C3300" s="2" t="n"/>
      <c r="D3300" s="2" t="n"/>
      <c r="E3300" s="147" t="n"/>
      <c r="F3300" s="148" t="n"/>
      <c r="G3300" s="148" t="n"/>
      <c r="H3300" s="148" t="n"/>
      <c r="I3300" s="148" t="n"/>
      <c r="J3300" s="148" t="n"/>
      <c r="K3300" s="149" t="n"/>
      <c r="L3300" s="147" t="n"/>
      <c r="M3300" s="148" t="n"/>
      <c r="N3300" s="148" t="n"/>
      <c r="O3300" s="148" t="n"/>
      <c r="P3300" s="148" t="n"/>
      <c r="Q3300" s="148" t="n"/>
      <c r="R3300" s="148" t="n"/>
      <c r="S3300" s="148" t="n"/>
      <c r="T3300" s="148" t="n"/>
      <c r="U3300" s="148" t="n"/>
      <c r="X3300" s="148" t="n"/>
      <c r="Y3300" s="148" t="n"/>
      <c r="AC3300" s="148" t="n"/>
      <c r="AD3300" s="148" t="n"/>
      <c r="AH3300" s="148" t="n"/>
      <c r="AI3300" s="148" t="n"/>
      <c r="AJ3300" s="148" t="n"/>
      <c r="AK3300" s="148" t="n"/>
      <c r="AL3300" s="148" t="n"/>
      <c r="AM3300" s="148" t="n"/>
      <c r="AN3300" s="148" t="n"/>
      <c r="AO3300" s="148" t="n"/>
      <c r="AP3300" s="148" t="n"/>
      <c r="AQ3300" s="148" t="n"/>
      <c r="AR3300" s="148" t="n"/>
      <c r="AS3300" s="148" t="n"/>
      <c r="AT3300" s="149"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43" t="n"/>
      <c r="BV3300" s="144" t="n"/>
      <c r="BW3300" s="143" t="n"/>
      <c r="CG3300" s="144" t="n"/>
      <c r="DU3300" s="144" t="n"/>
      <c r="DV3300" s="2" t="n"/>
      <c r="DW3300" s="2" t="n"/>
      <c r="DX3300" s="2" t="n"/>
      <c r="DY3300" s="2" t="n"/>
      <c r="DZ3300" s="2" t="n"/>
      <c r="EA3300" s="2" t="n"/>
      <c r="EB3300" s="2" t="n"/>
      <c r="EC3300" s="2" t="n"/>
    </row>
    <row r="3301" ht="6.75" customHeight="1" s="118">
      <c r="A3301" s="2" t="n"/>
      <c r="B3301" s="2" t="n"/>
      <c r="C3301" s="2" t="n"/>
      <c r="D3301" s="2" t="n"/>
      <c r="E3301" s="161" t="inlineStr">
        <is>
          <t>ふ り が な</t>
        </is>
      </c>
      <c r="F3301" s="140" t="n"/>
      <c r="G3301" s="140" t="n"/>
      <c r="H3301" s="140" t="n"/>
      <c r="I3301" s="140" t="n"/>
      <c r="J3301" s="140" t="n"/>
      <c r="K3301" s="141" t="n"/>
      <c r="L3301" s="162">
        <f>計算!$J$39</f>
        <v/>
      </c>
      <c r="M3301" s="140" t="n"/>
      <c r="N3301" s="140" t="n"/>
      <c r="O3301" s="140" t="n"/>
      <c r="P3301" s="140" t="n"/>
      <c r="Q3301" s="140" t="n"/>
      <c r="R3301" s="140" t="n"/>
      <c r="S3301" s="140" t="n"/>
      <c r="T3301" s="140" t="n"/>
      <c r="U3301" s="140" t="n"/>
      <c r="V3301" s="140" t="n"/>
      <c r="W3301" s="140" t="n"/>
      <c r="X3301" s="140" t="n"/>
      <c r="Y3301" s="140" t="n"/>
      <c r="Z3301" s="140" t="n"/>
      <c r="AA3301" s="140" t="n"/>
      <c r="AB3301" s="140" t="n"/>
      <c r="AC3301" s="140" t="n"/>
      <c r="AD3301" s="140" t="n"/>
      <c r="AE3301" s="140" t="n"/>
      <c r="AF3301" s="140" t="n"/>
      <c r="AG3301" s="140" t="n"/>
      <c r="AH3301" s="140" t="n"/>
      <c r="AI3301" s="140" t="n"/>
      <c r="AJ3301" s="140" t="n"/>
      <c r="AK3301" s="140" t="n"/>
      <c r="AL3301" s="140" t="n"/>
      <c r="AM3301" s="140" t="n"/>
      <c r="AN3301" s="140" t="n"/>
      <c r="AO3301" s="140" t="n"/>
      <c r="AP3301" s="140" t="n"/>
      <c r="AQ3301" s="140" t="n"/>
      <c r="AR3301" s="140" t="n"/>
      <c r="AS3301" s="140" t="n"/>
      <c r="AT3301" s="140" t="n"/>
      <c r="AU3301" s="140" t="n"/>
      <c r="AV3301" s="140" t="n"/>
      <c r="AW3301" s="140" t="n"/>
      <c r="AX3301" s="140" t="n"/>
      <c r="AY3301" s="140" t="n"/>
      <c r="AZ3301" s="140" t="n"/>
      <c r="BA3301" s="140" t="n"/>
      <c r="BB3301" s="140" t="n"/>
      <c r="BC3301" s="140" t="n"/>
      <c r="BD3301" s="140" t="n"/>
      <c r="BE3301" s="140" t="n"/>
      <c r="BF3301" s="140" t="n"/>
      <c r="BG3301" s="140" t="n"/>
      <c r="BH3301" s="140" t="n"/>
      <c r="BI3301" s="141" t="n"/>
      <c r="BJ3301" s="2" t="n"/>
      <c r="BK3301" s="2" t="n"/>
      <c r="BL3301" s="2" t="n"/>
      <c r="BM3301" s="2" t="n"/>
      <c r="BN3301" s="2" t="n"/>
      <c r="BO3301" s="2" t="n"/>
      <c r="BP3301" s="143" t="n"/>
      <c r="BV3301" s="144" t="n"/>
      <c r="BW3301" s="143" t="n"/>
      <c r="CG3301" s="144" t="n"/>
      <c r="DU3301" s="144" t="n"/>
      <c r="DV3301" s="2" t="n"/>
      <c r="DW3301" s="2" t="n"/>
      <c r="DX3301" s="2" t="n"/>
      <c r="DY3301" s="2" t="n"/>
      <c r="DZ3301" s="2" t="n"/>
      <c r="EA3301" s="2" t="n"/>
      <c r="EB3301" s="2" t="n"/>
      <c r="EC3301" s="2" t="n"/>
    </row>
    <row r="3302" ht="6.75" customHeight="1" s="118">
      <c r="A3302" s="2" t="n"/>
      <c r="B3302" s="2" t="n"/>
      <c r="C3302" s="2" t="n"/>
      <c r="D3302" s="2" t="n"/>
      <c r="E3302" s="143" t="n"/>
      <c r="K3302" s="144" t="n"/>
      <c r="BI3302" s="144" t="n"/>
      <c r="BJ3302" s="2" t="n"/>
      <c r="BK3302" s="2" t="n"/>
      <c r="BL3302" s="2" t="n"/>
      <c r="BM3302" s="2" t="n"/>
      <c r="BN3302" s="2" t="n"/>
      <c r="BO3302" s="2" t="n"/>
      <c r="BP3302" s="143" t="n"/>
      <c r="BV3302" s="144" t="n"/>
      <c r="BW3302" s="143" t="n"/>
      <c r="CG3302" s="144" t="n"/>
      <c r="DU3302" s="144" t="n"/>
      <c r="DV3302" s="2" t="n"/>
      <c r="DW3302" s="2" t="n"/>
      <c r="DX3302" s="2" t="n"/>
      <c r="DY3302" s="2" t="n"/>
      <c r="DZ3302" s="2" t="n"/>
      <c r="EA3302" s="2" t="n"/>
      <c r="EB3302" s="2" t="n"/>
      <c r="EC3302" s="2" t="n"/>
    </row>
    <row r="3303" ht="6.75" customHeight="1" s="118">
      <c r="A3303" s="2" t="n"/>
      <c r="B3303" s="2" t="n"/>
      <c r="C3303" s="2" t="n"/>
      <c r="D3303" s="2" t="n"/>
      <c r="E3303" s="163" t="n"/>
      <c r="F3303" s="164" t="n"/>
      <c r="G3303" s="164" t="n"/>
      <c r="H3303" s="164" t="n"/>
      <c r="I3303" s="164" t="n"/>
      <c r="J3303" s="164" t="n"/>
      <c r="K3303" s="165" t="n"/>
      <c r="L3303" s="164" t="n"/>
      <c r="M3303" s="164" t="n"/>
      <c r="N3303" s="164" t="n"/>
      <c r="O3303" s="164" t="n"/>
      <c r="P3303" s="164" t="n"/>
      <c r="Q3303" s="164" t="n"/>
      <c r="R3303" s="164" t="n"/>
      <c r="S3303" s="164" t="n"/>
      <c r="T3303" s="164" t="n"/>
      <c r="U3303" s="164" t="n"/>
      <c r="V3303" s="164" t="n"/>
      <c r="W3303" s="164" t="n"/>
      <c r="X3303" s="164" t="n"/>
      <c r="Y3303" s="164" t="n"/>
      <c r="Z3303" s="164" t="n"/>
      <c r="AA3303" s="164" t="n"/>
      <c r="AB3303" s="164" t="n"/>
      <c r="AC3303" s="164" t="n"/>
      <c r="AD3303" s="164" t="n"/>
      <c r="AE3303" s="164" t="n"/>
      <c r="AF3303" s="164" t="n"/>
      <c r="AG3303" s="164" t="n"/>
      <c r="AH3303" s="164" t="n"/>
      <c r="AI3303" s="164" t="n"/>
      <c r="AJ3303" s="164" t="n"/>
      <c r="AK3303" s="164" t="n"/>
      <c r="AL3303" s="164" t="n"/>
      <c r="AM3303" s="164" t="n"/>
      <c r="AN3303" s="164" t="n"/>
      <c r="AO3303" s="164" t="n"/>
      <c r="AP3303" s="164" t="n"/>
      <c r="AQ3303" s="164" t="n"/>
      <c r="AR3303" s="164" t="n"/>
      <c r="AS3303" s="164" t="n"/>
      <c r="AT3303" s="164" t="n"/>
      <c r="AU3303" s="164" t="n"/>
      <c r="AV3303" s="164" t="n"/>
      <c r="AW3303" s="164" t="n"/>
      <c r="AX3303" s="164" t="n"/>
      <c r="AY3303" s="164" t="n"/>
      <c r="AZ3303" s="164" t="n"/>
      <c r="BA3303" s="164" t="n"/>
      <c r="BB3303" s="164" t="n"/>
      <c r="BC3303" s="164" t="n"/>
      <c r="BD3303" s="164" t="n"/>
      <c r="BE3303" s="164" t="n"/>
      <c r="BF3303" s="164" t="n"/>
      <c r="BG3303" s="164" t="n"/>
      <c r="BH3303" s="164" t="n"/>
      <c r="BI3303" s="165" t="n"/>
      <c r="BJ3303" s="2" t="n"/>
      <c r="BK3303" s="2" t="n"/>
      <c r="BL3303" s="2" t="n"/>
      <c r="BM3303" s="2" t="n"/>
      <c r="BN3303" s="2" t="n"/>
      <c r="BO3303" s="2" t="n"/>
      <c r="BP3303" s="143" t="n"/>
      <c r="BV3303" s="144" t="n"/>
      <c r="BW3303" s="143" t="n"/>
      <c r="CG3303" s="144" t="n"/>
      <c r="DU3303" s="144" t="n"/>
      <c r="DV3303" s="2" t="n"/>
      <c r="DW3303" s="2" t="n"/>
      <c r="DX3303" s="2" t="n"/>
      <c r="DY3303" s="2" t="n"/>
      <c r="DZ3303" s="2" t="n"/>
      <c r="EA3303" s="2" t="n"/>
      <c r="EB3303" s="2" t="n"/>
      <c r="EC3303" s="2" t="n"/>
    </row>
    <row r="3304" ht="6.75" customHeight="1" s="118">
      <c r="A3304" s="2" t="n"/>
      <c r="B3304" s="2" t="n"/>
      <c r="C3304" s="2" t="n"/>
      <c r="D3304" s="2" t="n"/>
      <c r="E3304" s="166" t="inlineStr">
        <is>
          <t>現住所</t>
        </is>
      </c>
      <c r="F3304" s="167" t="n"/>
      <c r="G3304" s="167" t="n"/>
      <c r="H3304" s="167" t="n"/>
      <c r="I3304" s="167" t="n"/>
      <c r="J3304" s="167" t="n"/>
      <c r="K3304" s="168" t="n"/>
      <c r="L3304" s="107" t="inlineStr">
        <is>
          <t>〒</t>
        </is>
      </c>
      <c r="M3304" s="167" t="n"/>
      <c r="N3304" s="167" t="n"/>
      <c r="O3304" s="167" t="n"/>
      <c r="P3304" s="169">
        <f>計算!$H$39</f>
        <v/>
      </c>
      <c r="Q3304" s="167" t="n"/>
      <c r="R3304" s="167" t="n"/>
      <c r="S3304" s="167" t="n"/>
      <c r="T3304" s="167" t="n"/>
      <c r="U3304" s="167" t="n"/>
      <c r="V3304" s="167" t="n"/>
      <c r="W3304" s="167" t="n"/>
      <c r="X3304" s="167" t="n"/>
      <c r="Y3304" s="167" t="n"/>
      <c r="Z3304" s="167" t="n"/>
      <c r="AA3304" s="167" t="n"/>
      <c r="AB3304" s="167" t="n"/>
      <c r="AC3304" s="167" t="n"/>
      <c r="AD3304" s="167" t="n"/>
      <c r="AE3304" s="167" t="n"/>
      <c r="AF3304" s="167" t="n"/>
      <c r="AG3304" s="167" t="n"/>
      <c r="AH3304" s="167" t="n"/>
      <c r="AI3304" s="167" t="n"/>
      <c r="AJ3304" s="167"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43" t="n"/>
      <c r="BV3304" s="144" t="n"/>
      <c r="BW3304" s="143" t="n"/>
      <c r="CG3304" s="144" t="n"/>
      <c r="DU3304" s="144" t="n"/>
      <c r="DV3304" s="2" t="n"/>
      <c r="DW3304" s="2" t="n"/>
      <c r="DX3304" s="2" t="n"/>
      <c r="DY3304" s="2" t="n"/>
      <c r="DZ3304" s="2" t="n"/>
      <c r="EA3304" s="2" t="n"/>
      <c r="EB3304" s="2" t="n"/>
      <c r="EC3304" s="2" t="n"/>
    </row>
    <row r="3305" ht="4.5" customHeight="1" s="118">
      <c r="A3305" s="2" t="n"/>
      <c r="B3305" s="2" t="n"/>
      <c r="C3305" s="2" t="n"/>
      <c r="D3305" s="2" t="n"/>
      <c r="E3305" s="143" t="n"/>
      <c r="K3305" s="144" t="n"/>
      <c r="L3305" s="143"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47" t="n"/>
      <c r="BQ3305" s="148" t="n"/>
      <c r="BR3305" s="148" t="n"/>
      <c r="BS3305" s="148" t="n"/>
      <c r="BT3305" s="148" t="n"/>
      <c r="BU3305" s="148" t="n"/>
      <c r="BV3305" s="149" t="n"/>
      <c r="BW3305" s="147" t="n"/>
      <c r="BX3305" s="148" t="n"/>
      <c r="BY3305" s="148" t="n"/>
      <c r="BZ3305" s="148" t="n"/>
      <c r="CA3305" s="148" t="n"/>
      <c r="CB3305" s="148" t="n"/>
      <c r="CC3305" s="148" t="n"/>
      <c r="CD3305" s="148" t="n"/>
      <c r="CE3305" s="148" t="n"/>
      <c r="CF3305" s="148" t="n"/>
      <c r="CG3305" s="149" t="n"/>
      <c r="DU3305" s="144" t="n"/>
      <c r="DV3305" s="2" t="n"/>
      <c r="DW3305" s="2" t="n"/>
      <c r="DX3305" s="2" t="n"/>
      <c r="DY3305" s="2" t="n"/>
      <c r="DZ3305" s="2" t="n"/>
      <c r="EA3305" s="2" t="n"/>
      <c r="EB3305" s="2" t="n"/>
      <c r="EC3305" s="2" t="n"/>
    </row>
    <row r="3306" ht="6.75" customHeight="1" s="118">
      <c r="A3306" s="2" t="n"/>
      <c r="B3306" s="2" t="n"/>
      <c r="C3306" s="2" t="n"/>
      <c r="D3306" s="2" t="n"/>
      <c r="E3306" s="143" t="n"/>
      <c r="K3306" s="144" t="n"/>
      <c r="L3306" s="143"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0" t="inlineStr">
        <is>
          <t>校内外の諸活動</t>
        </is>
      </c>
      <c r="BQ3306" s="140" t="n"/>
      <c r="BR3306" s="140" t="n"/>
      <c r="BS3306" s="140" t="n"/>
      <c r="BT3306" s="140" t="n"/>
      <c r="BU3306" s="140" t="n"/>
      <c r="BV3306" s="141" t="n"/>
      <c r="BW3306" s="171">
        <f>計算!$AQ$39</f>
        <v/>
      </c>
      <c r="BX3306" s="140" t="n"/>
      <c r="BY3306" s="140" t="n"/>
      <c r="BZ3306" s="140" t="n"/>
      <c r="CA3306" s="140" t="n"/>
      <c r="CB3306" s="140" t="n"/>
      <c r="CC3306" s="140" t="n"/>
      <c r="CD3306" s="140" t="n"/>
      <c r="CE3306" s="140" t="n"/>
      <c r="CF3306" s="140" t="n"/>
      <c r="CG3306" s="140" t="n"/>
      <c r="CH3306" s="140" t="n"/>
      <c r="CI3306" s="140" t="n"/>
      <c r="CJ3306" s="140" t="n"/>
      <c r="CK3306" s="140" t="n"/>
      <c r="CL3306" s="140" t="n"/>
      <c r="CM3306" s="140" t="n"/>
      <c r="CN3306" s="140" t="n"/>
      <c r="CO3306" s="140" t="n"/>
      <c r="CP3306" s="140" t="n"/>
      <c r="CQ3306" s="140" t="n"/>
      <c r="CR3306" s="140" t="n"/>
      <c r="CS3306" s="140" t="n"/>
      <c r="CT3306" s="140" t="n"/>
      <c r="CU3306" s="140" t="n"/>
      <c r="CV3306" s="140" t="n"/>
      <c r="CW3306" s="140" t="n"/>
      <c r="CX3306" s="140" t="n"/>
      <c r="CY3306" s="140" t="n"/>
      <c r="CZ3306" s="140" t="n"/>
      <c r="DA3306" s="140" t="n"/>
      <c r="DB3306" s="140" t="n"/>
      <c r="DC3306" s="140" t="n"/>
      <c r="DD3306" s="140" t="n"/>
      <c r="DE3306" s="140" t="n"/>
      <c r="DF3306" s="140" t="n"/>
      <c r="DG3306" s="140" t="n"/>
      <c r="DH3306" s="140" t="n"/>
      <c r="DI3306" s="140" t="n"/>
      <c r="DJ3306" s="140" t="n"/>
      <c r="DK3306" s="140" t="n"/>
      <c r="DL3306" s="140" t="n"/>
      <c r="DM3306" s="140" t="n"/>
      <c r="DN3306" s="140" t="n"/>
      <c r="DO3306" s="140" t="n"/>
      <c r="DP3306" s="140" t="n"/>
      <c r="DQ3306" s="140" t="n"/>
      <c r="DR3306" s="140" t="n"/>
      <c r="DS3306" s="140" t="n"/>
      <c r="DT3306" s="140" t="n"/>
      <c r="DU3306" s="141" t="n"/>
      <c r="DV3306" s="7" t="n"/>
      <c r="DW3306" s="2" t="n"/>
      <c r="DX3306" s="2" t="n"/>
      <c r="DY3306" s="2" t="n"/>
      <c r="DZ3306" s="2" t="n"/>
      <c r="EA3306" s="2" t="n"/>
      <c r="EB3306" s="2" t="n"/>
      <c r="EC3306" s="2" t="n"/>
    </row>
    <row r="3307" ht="6.75" customHeight="1" s="118">
      <c r="A3307" s="2" t="n"/>
      <c r="B3307" s="2" t="n"/>
      <c r="C3307" s="2" t="n"/>
      <c r="D3307" s="2" t="n"/>
      <c r="E3307" s="143" t="n"/>
      <c r="K3307" s="144" t="n"/>
      <c r="L3307" s="172">
        <f>計算!$I$39</f>
        <v/>
      </c>
      <c r="BI3307" s="144" t="n"/>
      <c r="BJ3307" s="2" t="n"/>
      <c r="BK3307" s="2" t="n"/>
      <c r="BL3307" s="2" t="n"/>
      <c r="BM3307" s="2" t="n"/>
      <c r="BN3307" s="2" t="n"/>
      <c r="BO3307" s="2" t="n"/>
      <c r="BP3307" s="143" t="n"/>
      <c r="BV3307" s="144" t="n"/>
      <c r="DU3307" s="144" t="n"/>
      <c r="DV3307" s="7" t="n"/>
      <c r="DW3307" s="2" t="n"/>
      <c r="DX3307" s="2" t="n"/>
      <c r="DY3307" s="2" t="n"/>
      <c r="DZ3307" s="2" t="n"/>
      <c r="EA3307" s="2" t="n"/>
      <c r="EB3307" s="2" t="n"/>
      <c r="EC3307" s="2" t="n"/>
    </row>
    <row r="3308" ht="6.75" customHeight="1" s="118">
      <c r="A3308" s="2" t="n"/>
      <c r="B3308" s="2" t="n"/>
      <c r="C3308" s="2" t="n"/>
      <c r="D3308" s="2" t="n"/>
      <c r="E3308" s="143" t="n"/>
      <c r="K3308" s="144" t="n"/>
      <c r="L3308" s="143" t="n"/>
      <c r="BI3308" s="144" t="n"/>
      <c r="BJ3308" s="2" t="n"/>
      <c r="BK3308" s="2" t="n"/>
      <c r="BL3308" s="2" t="n"/>
      <c r="BM3308" s="2" t="n"/>
      <c r="BN3308" s="2" t="n"/>
      <c r="BO3308" s="2" t="n"/>
      <c r="BP3308" s="143" t="n"/>
      <c r="BV3308" s="144" t="n"/>
      <c r="DU3308" s="144" t="n"/>
      <c r="DV3308" s="7" t="n"/>
      <c r="DW3308" s="2" t="n"/>
      <c r="DX3308" s="2" t="n"/>
      <c r="DY3308" s="2" t="n"/>
      <c r="DZ3308" s="2" t="n"/>
      <c r="EA3308" s="2" t="n"/>
      <c r="EB3308" s="2" t="n"/>
      <c r="EC3308" s="2" t="n"/>
    </row>
    <row r="3309" ht="6.75" customHeight="1" s="118">
      <c r="A3309" s="2" t="n"/>
      <c r="B3309" s="2" t="n"/>
      <c r="C3309" s="2" t="n"/>
      <c r="D3309" s="2" t="n"/>
      <c r="E3309" s="147" t="n"/>
      <c r="F3309" s="148" t="n"/>
      <c r="G3309" s="148" t="n"/>
      <c r="H3309" s="148" t="n"/>
      <c r="I3309" s="148" t="n"/>
      <c r="J3309" s="148" t="n"/>
      <c r="K3309" s="149" t="n"/>
      <c r="L3309" s="147" t="n"/>
      <c r="M3309" s="148" t="n"/>
      <c r="N3309" s="148" t="n"/>
      <c r="O3309" s="148" t="n"/>
      <c r="P3309" s="148" t="n"/>
      <c r="Q3309" s="148" t="n"/>
      <c r="R3309" s="148" t="n"/>
      <c r="S3309" s="148" t="n"/>
      <c r="T3309" s="148" t="n"/>
      <c r="U3309" s="148" t="n"/>
      <c r="V3309" s="148" t="n"/>
      <c r="W3309" s="148" t="n"/>
      <c r="X3309" s="148" t="n"/>
      <c r="Y3309" s="148" t="n"/>
      <c r="Z3309" s="148" t="n"/>
      <c r="AA3309" s="148" t="n"/>
      <c r="AB3309" s="148" t="n"/>
      <c r="AC3309" s="148" t="n"/>
      <c r="AD3309" s="148" t="n"/>
      <c r="AE3309" s="148" t="n"/>
      <c r="AF3309" s="148" t="n"/>
      <c r="AG3309" s="148" t="n"/>
      <c r="AH3309" s="148" t="n"/>
      <c r="AI3309" s="148" t="n"/>
      <c r="AJ3309" s="148" t="n"/>
      <c r="AK3309" s="148" t="n"/>
      <c r="AL3309" s="148" t="n"/>
      <c r="AM3309" s="148" t="n"/>
      <c r="AN3309" s="148" t="n"/>
      <c r="AO3309" s="148" t="n"/>
      <c r="AP3309" s="148" t="n"/>
      <c r="AQ3309" s="148" t="n"/>
      <c r="AR3309" s="148" t="n"/>
      <c r="AS3309" s="148" t="n"/>
      <c r="AT3309" s="148" t="n"/>
      <c r="AU3309" s="148" t="n"/>
      <c r="AV3309" s="148" t="n"/>
      <c r="AW3309" s="148" t="n"/>
      <c r="AX3309" s="148" t="n"/>
      <c r="AY3309" s="148" t="n"/>
      <c r="AZ3309" s="148" t="n"/>
      <c r="BA3309" s="148" t="n"/>
      <c r="BB3309" s="148" t="n"/>
      <c r="BC3309" s="148" t="n"/>
      <c r="BD3309" s="148" t="n"/>
      <c r="BE3309" s="148" t="n"/>
      <c r="BF3309" s="148" t="n"/>
      <c r="BG3309" s="148" t="n"/>
      <c r="BH3309" s="148" t="n"/>
      <c r="BI3309" s="149" t="n"/>
      <c r="BJ3309" s="2" t="n"/>
      <c r="BK3309" s="2" t="n"/>
      <c r="BL3309" s="2" t="n"/>
      <c r="BM3309" s="2" t="n"/>
      <c r="BN3309" s="2" t="n"/>
      <c r="BO3309" s="2" t="n"/>
      <c r="BP3309" s="143" t="n"/>
      <c r="BV3309" s="144" t="n"/>
      <c r="DU3309" s="144" t="n"/>
      <c r="DV3309" s="7" t="n"/>
      <c r="DW3309" s="2" t="n"/>
      <c r="DX3309" s="2" t="n"/>
      <c r="DY3309" s="2" t="n"/>
      <c r="DZ3309" s="2" t="n"/>
      <c r="EA3309" s="2" t="n"/>
      <c r="EB3309" s="2" t="n"/>
      <c r="EC3309" s="2" t="n"/>
    </row>
    <row r="3310" ht="6.75" customHeight="1" s="118">
      <c r="A3310" s="2" t="n"/>
      <c r="B3310" s="2" t="n"/>
      <c r="C3310" s="2" t="n"/>
      <c r="D3310" s="2" t="n"/>
      <c r="E3310" s="161" t="inlineStr">
        <is>
          <t>ふ り が な</t>
        </is>
      </c>
      <c r="F3310" s="140" t="n"/>
      <c r="G3310" s="140" t="n"/>
      <c r="H3310" s="140" t="n"/>
      <c r="I3310" s="140" t="n"/>
      <c r="J3310" s="140" t="n"/>
      <c r="K3310" s="141" t="n"/>
      <c r="L3310" s="162">
        <f>計算!$M$39</f>
        <v/>
      </c>
      <c r="M3310" s="140" t="n"/>
      <c r="N3310" s="140" t="n"/>
      <c r="O3310" s="140" t="n"/>
      <c r="P3310" s="140" t="n"/>
      <c r="Q3310" s="140" t="n"/>
      <c r="R3310" s="140" t="n"/>
      <c r="S3310" s="140" t="n"/>
      <c r="T3310" s="140" t="n"/>
      <c r="U3310" s="140" t="n"/>
      <c r="V3310" s="140" t="n"/>
      <c r="W3310" s="140" t="n"/>
      <c r="X3310" s="140" t="n"/>
      <c r="Y3310" s="140" t="n"/>
      <c r="Z3310" s="140" t="n"/>
      <c r="AA3310" s="140" t="n"/>
      <c r="AB3310" s="140" t="n"/>
      <c r="AC3310" s="140" t="n"/>
      <c r="AD3310" s="140" t="n"/>
      <c r="AE3310" s="140" t="n"/>
      <c r="AF3310" s="140" t="n"/>
      <c r="AG3310" s="140" t="n"/>
      <c r="AH3310" s="140" t="n"/>
      <c r="AI3310" s="140" t="n"/>
      <c r="AJ3310" s="140" t="n"/>
      <c r="AK3310" s="140" t="n"/>
      <c r="AL3310" s="140" t="n"/>
      <c r="AM3310" s="140" t="n"/>
      <c r="AN3310" s="140" t="n"/>
      <c r="AO3310" s="140" t="n"/>
      <c r="AP3310" s="140" t="n"/>
      <c r="AQ3310" s="140" t="n"/>
      <c r="AR3310" s="140" t="n"/>
      <c r="AS3310" s="140" t="n"/>
      <c r="AT3310" s="140" t="n"/>
      <c r="AU3310" s="140" t="n"/>
      <c r="AV3310" s="140" t="n"/>
      <c r="AW3310" s="140" t="n"/>
      <c r="AX3310" s="140" t="n"/>
      <c r="AY3310" s="140" t="n"/>
      <c r="AZ3310" s="140" t="n"/>
      <c r="BA3310" s="140" t="n"/>
      <c r="BB3310" s="140" t="n"/>
      <c r="BC3310" s="140" t="n"/>
      <c r="BD3310" s="140" t="n"/>
      <c r="BE3310" s="140" t="n"/>
      <c r="BF3310" s="140" t="n"/>
      <c r="BG3310" s="140" t="n"/>
      <c r="BH3310" s="140" t="n"/>
      <c r="BI3310" s="141" t="n"/>
      <c r="BJ3310" s="2" t="n"/>
      <c r="BK3310" s="2" t="n"/>
      <c r="BL3310" s="2" t="n"/>
      <c r="BM3310" s="2" t="n"/>
      <c r="BN3310" s="2" t="n"/>
      <c r="BO3310" s="2" t="n"/>
      <c r="BP3310" s="143" t="n"/>
      <c r="BV3310" s="144" t="n"/>
      <c r="DU3310" s="144" t="n"/>
      <c r="DV3310" s="7" t="n"/>
      <c r="DW3310" s="2" t="n"/>
      <c r="DX3310" s="2" t="n"/>
      <c r="DY3310" s="2" t="n"/>
      <c r="DZ3310" s="2" t="n"/>
      <c r="EA3310" s="2" t="n"/>
      <c r="EB3310" s="2" t="n"/>
      <c r="EC3310" s="2" t="n"/>
    </row>
    <row r="3311" ht="6.75" customHeight="1" s="118">
      <c r="A3311" s="2" t="n"/>
      <c r="B3311" s="2" t="n"/>
      <c r="C3311" s="2" t="n"/>
      <c r="D3311" s="2" t="n"/>
      <c r="E3311" s="143" t="n"/>
      <c r="K3311" s="144" t="n"/>
      <c r="BI3311" s="144" t="n"/>
      <c r="BJ3311" s="2" t="n"/>
      <c r="BK3311" s="2" t="n"/>
      <c r="BL3311" s="2" t="n"/>
      <c r="BM3311" s="2" t="n"/>
      <c r="BN3311" s="2" t="n"/>
      <c r="BO3311" s="2" t="n"/>
      <c r="BP3311" s="143" t="n"/>
      <c r="BV3311" s="144" t="n"/>
      <c r="DU3311" s="144" t="n"/>
      <c r="DV3311" s="7" t="n"/>
      <c r="DW3311" s="2" t="n"/>
      <c r="DX3311" s="2" t="n"/>
      <c r="DY3311" s="2" t="n"/>
      <c r="DZ3311" s="2" t="n"/>
      <c r="EA3311" s="2" t="n"/>
      <c r="EB3311" s="2" t="n"/>
      <c r="EC3311" s="2" t="n"/>
    </row>
    <row r="3312" ht="6.75" customHeight="1" s="118">
      <c r="A3312" s="2" t="n"/>
      <c r="B3312" s="2" t="n"/>
      <c r="C3312" s="2" t="n"/>
      <c r="D3312" s="2" t="n"/>
      <c r="E3312" s="163" t="n"/>
      <c r="F3312" s="164" t="n"/>
      <c r="G3312" s="164" t="n"/>
      <c r="H3312" s="164" t="n"/>
      <c r="I3312" s="164" t="n"/>
      <c r="J3312" s="164" t="n"/>
      <c r="K3312" s="165" t="n"/>
      <c r="L3312" s="164" t="n"/>
      <c r="M3312" s="164" t="n"/>
      <c r="N3312" s="164" t="n"/>
      <c r="O3312" s="164" t="n"/>
      <c r="P3312" s="164" t="n"/>
      <c r="Q3312" s="164" t="n"/>
      <c r="R3312" s="164" t="n"/>
      <c r="S3312" s="164" t="n"/>
      <c r="T3312" s="164" t="n"/>
      <c r="U3312" s="164" t="n"/>
      <c r="V3312" s="164" t="n"/>
      <c r="W3312" s="164" t="n"/>
      <c r="X3312" s="164" t="n"/>
      <c r="Y3312" s="164" t="n"/>
      <c r="Z3312" s="164" t="n"/>
      <c r="AA3312" s="164" t="n"/>
      <c r="AB3312" s="164" t="n"/>
      <c r="AC3312" s="164" t="n"/>
      <c r="AD3312" s="164" t="n"/>
      <c r="AE3312" s="164" t="n"/>
      <c r="AF3312" s="164" t="n"/>
      <c r="AG3312" s="164" t="n"/>
      <c r="AH3312" s="164" t="n"/>
      <c r="AI3312" s="164" t="n"/>
      <c r="AJ3312" s="164" t="n"/>
      <c r="AK3312" s="164" t="n"/>
      <c r="AL3312" s="164" t="n"/>
      <c r="AM3312" s="164" t="n"/>
      <c r="AN3312" s="164" t="n"/>
      <c r="AO3312" s="164" t="n"/>
      <c r="AP3312" s="164" t="n"/>
      <c r="AQ3312" s="164" t="n"/>
      <c r="AR3312" s="164" t="n"/>
      <c r="AS3312" s="164" t="n"/>
      <c r="AT3312" s="164" t="n"/>
      <c r="AU3312" s="164" t="n"/>
      <c r="AV3312" s="164" t="n"/>
      <c r="AW3312" s="164" t="n"/>
      <c r="AX3312" s="164" t="n"/>
      <c r="AY3312" s="164" t="n"/>
      <c r="AZ3312" s="164" t="n"/>
      <c r="BA3312" s="164" t="n"/>
      <c r="BB3312" s="164" t="n"/>
      <c r="BC3312" s="164" t="n"/>
      <c r="BD3312" s="164" t="n"/>
      <c r="BE3312" s="164" t="n"/>
      <c r="BF3312" s="164" t="n"/>
      <c r="BG3312" s="164" t="n"/>
      <c r="BH3312" s="164" t="n"/>
      <c r="BI3312" s="165" t="n"/>
      <c r="BJ3312" s="2" t="n"/>
      <c r="BK3312" s="2" t="n"/>
      <c r="BL3312" s="2" t="n"/>
      <c r="BM3312" s="2" t="n"/>
      <c r="BN3312" s="2" t="n"/>
      <c r="BO3312" s="2" t="n"/>
      <c r="BP3312" s="143" t="n"/>
      <c r="BV3312" s="144" t="n"/>
      <c r="DU3312" s="144" t="n"/>
      <c r="DV3312" s="7" t="n"/>
      <c r="DW3312" s="2" t="n"/>
      <c r="DX3312" s="2" t="n"/>
      <c r="DY3312" s="2" t="n"/>
      <c r="DZ3312" s="2" t="n"/>
      <c r="EA3312" s="2" t="n"/>
      <c r="EB3312" s="2" t="n"/>
      <c r="EC3312" s="2" t="n"/>
    </row>
    <row r="3313" ht="6.75" customHeight="1" s="118">
      <c r="A3313" s="2" t="n"/>
      <c r="B3313" s="2" t="n"/>
      <c r="C3313" s="2" t="n"/>
      <c r="D3313" s="2" t="n"/>
      <c r="E3313" s="166" t="inlineStr">
        <is>
          <t>連絡先</t>
        </is>
      </c>
      <c r="F3313" s="167" t="n"/>
      <c r="G3313" s="167" t="n"/>
      <c r="H3313" s="167" t="n"/>
      <c r="I3313" s="167" t="n"/>
      <c r="J3313" s="167" t="n"/>
      <c r="K3313" s="168" t="n"/>
      <c r="L3313" s="107" t="inlineStr">
        <is>
          <t>〒</t>
        </is>
      </c>
      <c r="M3313" s="167" t="n"/>
      <c r="N3313" s="167" t="n"/>
      <c r="O3313" s="167" t="n"/>
      <c r="P3313" s="173">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43" t="n"/>
      <c r="BV3313" s="144" t="n"/>
      <c r="DU3313" s="144" t="n"/>
      <c r="DV3313" s="7" t="n"/>
      <c r="DW3313" s="2" t="n"/>
      <c r="DX3313" s="2" t="n"/>
      <c r="DY3313" s="2" t="n"/>
      <c r="DZ3313" s="2" t="n"/>
      <c r="EA3313" s="2" t="n"/>
      <c r="EB3313" s="2" t="n"/>
      <c r="EC3313" s="2" t="n"/>
    </row>
    <row r="3314" ht="6.75" customHeight="1" s="118">
      <c r="A3314" s="2" t="n"/>
      <c r="B3314" s="2" t="n"/>
      <c r="C3314" s="2" t="n"/>
      <c r="D3314" s="2" t="n"/>
      <c r="E3314" s="143" t="n"/>
      <c r="K3314" s="144" t="n"/>
      <c r="L3314" s="143"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43" t="n"/>
      <c r="BV3314" s="144" t="n"/>
      <c r="DU3314" s="144" t="n"/>
      <c r="DV3314" s="7" t="n"/>
      <c r="DW3314" s="2" t="n"/>
      <c r="DX3314" s="2" t="n"/>
      <c r="DY3314" s="2" t="n"/>
      <c r="DZ3314" s="2" t="n"/>
      <c r="EA3314" s="2" t="n"/>
      <c r="EB3314" s="2" t="n"/>
      <c r="EC3314" s="2" t="n"/>
    </row>
    <row r="3315" ht="6.75" customHeight="1" s="118">
      <c r="A3315" s="2" t="n"/>
      <c r="B3315" s="2" t="n"/>
      <c r="C3315" s="2" t="n"/>
      <c r="D3315" s="2" t="n"/>
      <c r="E3315" s="143" t="n"/>
      <c r="K3315" s="144" t="n"/>
      <c r="L3315" s="143"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43" t="n"/>
      <c r="BV3315" s="144" t="n"/>
      <c r="DU3315" s="144" t="n"/>
      <c r="DV3315" s="7" t="n"/>
      <c r="DW3315" s="2" t="n"/>
      <c r="DX3315" s="2" t="n"/>
      <c r="DY3315" s="2" t="n"/>
      <c r="DZ3315" s="2" t="n"/>
      <c r="EA3315" s="2" t="n"/>
      <c r="EB3315" s="2" t="n"/>
      <c r="EC3315" s="2" t="n"/>
    </row>
    <row r="3316" ht="6.75" customHeight="1" s="118">
      <c r="A3316" s="2" t="n"/>
      <c r="B3316" s="2" t="n"/>
      <c r="C3316" s="2" t="n"/>
      <c r="D3316" s="2" t="n"/>
      <c r="E3316" s="143" t="n"/>
      <c r="K3316" s="144" t="n"/>
      <c r="L3316" s="174">
        <f>計算!$L$39</f>
        <v/>
      </c>
      <c r="BI3316" s="144" t="n"/>
      <c r="BJ3316" s="2" t="n"/>
      <c r="BK3316" s="2" t="n"/>
      <c r="BL3316" s="2" t="n"/>
      <c r="BM3316" s="2" t="n"/>
      <c r="BN3316" s="2" t="n"/>
      <c r="BO3316" s="2" t="n"/>
      <c r="BP3316" s="143" t="n"/>
      <c r="BV3316" s="144" t="n"/>
      <c r="DU3316" s="144" t="n"/>
      <c r="DV3316" s="7" t="n"/>
      <c r="DW3316" s="2" t="n"/>
      <c r="DX3316" s="2" t="n"/>
      <c r="DY3316" s="2" t="n"/>
      <c r="DZ3316" s="2" t="n"/>
      <c r="EA3316" s="2" t="n"/>
      <c r="EB3316" s="2" t="n"/>
      <c r="EC3316" s="2" t="n"/>
    </row>
    <row r="3317" ht="6.75" customHeight="1" s="118">
      <c r="A3317" s="2" t="n"/>
      <c r="B3317" s="2" t="n"/>
      <c r="C3317" s="2" t="n"/>
      <c r="D3317" s="2" t="n"/>
      <c r="E3317" s="147" t="n"/>
      <c r="F3317" s="148" t="n"/>
      <c r="G3317" s="148" t="n"/>
      <c r="H3317" s="148" t="n"/>
      <c r="I3317" s="148" t="n"/>
      <c r="J3317" s="148" t="n"/>
      <c r="K3317" s="149" t="n"/>
      <c r="L3317" s="148" t="n"/>
      <c r="M3317" s="148" t="n"/>
      <c r="N3317" s="148" t="n"/>
      <c r="O3317" s="148" t="n"/>
      <c r="P3317" s="148" t="n"/>
      <c r="Q3317" s="148" t="n"/>
      <c r="R3317" s="148" t="n"/>
      <c r="S3317" s="148" t="n"/>
      <c r="T3317" s="148" t="n"/>
      <c r="U3317" s="148" t="n"/>
      <c r="V3317" s="148" t="n"/>
      <c r="W3317" s="148" t="n"/>
      <c r="X3317" s="148" t="n"/>
      <c r="Y3317" s="148" t="n"/>
      <c r="Z3317" s="148" t="n"/>
      <c r="AA3317" s="148" t="n"/>
      <c r="AB3317" s="148" t="n"/>
      <c r="AC3317" s="148" t="n"/>
      <c r="AD3317" s="148" t="n"/>
      <c r="AE3317" s="148" t="n"/>
      <c r="AF3317" s="148" t="n"/>
      <c r="AG3317" s="148" t="n"/>
      <c r="AH3317" s="148" t="n"/>
      <c r="AI3317" s="148" t="n"/>
      <c r="AJ3317" s="148" t="n"/>
      <c r="AK3317" s="148" t="n"/>
      <c r="AL3317" s="148" t="n"/>
      <c r="AM3317" s="148" t="n"/>
      <c r="AN3317" s="148" t="n"/>
      <c r="AO3317" s="148" t="n"/>
      <c r="AP3317" s="148" t="n"/>
      <c r="AQ3317" s="148" t="n"/>
      <c r="AR3317" s="148" t="n"/>
      <c r="AS3317" s="148" t="n"/>
      <c r="AT3317" s="148" t="n"/>
      <c r="AU3317" s="148" t="n"/>
      <c r="AV3317" s="148" t="n"/>
      <c r="AW3317" s="148" t="n"/>
      <c r="AX3317" s="148" t="n"/>
      <c r="AY3317" s="148" t="n"/>
      <c r="AZ3317" s="148" t="n"/>
      <c r="BA3317" s="148" t="n"/>
      <c r="BB3317" s="148" t="n"/>
      <c r="BC3317" s="148" t="n"/>
      <c r="BD3317" s="148" t="n"/>
      <c r="BE3317" s="148" t="n"/>
      <c r="BF3317" s="148" t="n"/>
      <c r="BG3317" s="148" t="n"/>
      <c r="BH3317" s="148" t="n"/>
      <c r="BI3317" s="149" t="n"/>
      <c r="BJ3317" s="2" t="n"/>
      <c r="BK3317" s="2" t="n"/>
      <c r="BL3317" s="2" t="n"/>
      <c r="BM3317" s="2" t="n"/>
      <c r="BN3317" s="2" t="n"/>
      <c r="BO3317" s="2" t="n"/>
      <c r="BP3317" s="143" t="n"/>
      <c r="BV3317" s="144" t="n"/>
      <c r="DU3317" s="144"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43" t="n"/>
      <c r="BV3318" s="144" t="n"/>
      <c r="DU3318" s="144"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43" t="n"/>
      <c r="BV3319" s="144" t="n"/>
      <c r="DU3319" s="144"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43" t="n"/>
      <c r="BV3320" s="144" t="n"/>
      <c r="DU3320" s="144"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43" t="n"/>
      <c r="BV3321" s="144" t="n"/>
      <c r="DU3321" s="144"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43" t="n"/>
      <c r="BV3322" s="144" t="n"/>
      <c r="DU3322" s="144"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75" t="n"/>
      <c r="BQ3323" s="140" t="n"/>
      <c r="BR3323" s="176" t="n"/>
      <c r="BS3323" s="140" t="n"/>
      <c r="BT3323" s="140" t="n"/>
      <c r="BU3323" s="28" t="n"/>
      <c r="BV3323" s="29" t="n"/>
      <c r="BW3323" s="177">
        <f>計算!$AR$39</f>
        <v/>
      </c>
      <c r="BX3323" s="140" t="n"/>
      <c r="BY3323" s="140" t="n"/>
      <c r="BZ3323" s="140" t="n"/>
      <c r="CA3323" s="140" t="n"/>
      <c r="CB3323" s="140" t="n"/>
      <c r="CC3323" s="140" t="n"/>
      <c r="CD3323" s="140" t="n"/>
      <c r="CE3323" s="140" t="n"/>
      <c r="CF3323" s="140" t="n"/>
      <c r="CG3323" s="140" t="n"/>
      <c r="CH3323" s="140" t="n"/>
      <c r="CI3323" s="140" t="n"/>
      <c r="CJ3323" s="140" t="n"/>
      <c r="CK3323" s="140" t="n"/>
      <c r="CL3323" s="140" t="n"/>
      <c r="CM3323" s="140" t="n"/>
      <c r="CN3323" s="140" t="n"/>
      <c r="CO3323" s="140" t="n"/>
      <c r="CP3323" s="140" t="n"/>
      <c r="CQ3323" s="140" t="n"/>
      <c r="CR3323" s="140" t="n"/>
      <c r="CS3323" s="140" t="n"/>
      <c r="CT3323" s="140" t="n"/>
      <c r="CU3323" s="140" t="n"/>
      <c r="CV3323" s="140" t="n"/>
      <c r="CW3323" s="140" t="n"/>
      <c r="CX3323" s="140" t="n"/>
      <c r="CY3323" s="140" t="n"/>
      <c r="CZ3323" s="140" t="n"/>
      <c r="DA3323" s="140" t="n"/>
      <c r="DB3323" s="140" t="n"/>
      <c r="DC3323" s="140" t="n"/>
      <c r="DD3323" s="140" t="n"/>
      <c r="DE3323" s="140" t="n"/>
      <c r="DF3323" s="140" t="n"/>
      <c r="DG3323" s="140" t="n"/>
      <c r="DH3323" s="140" t="n"/>
      <c r="DI3323" s="140" t="n"/>
      <c r="DJ3323" s="140" t="n"/>
      <c r="DK3323" s="140" t="n"/>
      <c r="DL3323" s="140" t="n"/>
      <c r="DM3323" s="140" t="n"/>
      <c r="DN3323" s="140" t="n"/>
      <c r="DO3323" s="140" t="n"/>
      <c r="DP3323" s="140" t="n"/>
      <c r="DQ3323" s="140" t="n"/>
      <c r="DR3323" s="140" t="n"/>
      <c r="DS3323" s="140" t="n"/>
      <c r="DT3323" s="140" t="n"/>
      <c r="DU3323" s="141"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43" t="n"/>
      <c r="BU3324" s="31" t="n"/>
      <c r="BV3324" s="32" t="n"/>
      <c r="DU3324" s="144"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43" t="n"/>
      <c r="BU3325" s="72" t="n"/>
      <c r="BV3325" s="144" t="n"/>
      <c r="DU3325" s="144"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43" t="n"/>
      <c r="BV3326" s="144" t="n"/>
      <c r="DU3326" s="144"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43" t="n"/>
      <c r="BV3327" s="144" t="n"/>
      <c r="DU3327" s="144"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43" t="n"/>
      <c r="BV3328" s="144" t="n"/>
      <c r="DU3328" s="144" t="n"/>
      <c r="DV3328" s="7" t="n"/>
      <c r="DW3328" s="2" t="n"/>
      <c r="DX3328" s="2" t="n"/>
      <c r="DY3328" s="2" t="n"/>
      <c r="DZ3328" s="2" t="n"/>
      <c r="EA3328" s="2" t="n"/>
      <c r="EB3328" s="2" t="n"/>
      <c r="EC3328" s="2" t="n"/>
    </row>
    <row r="3329" ht="6.75" customHeight="1" s="118">
      <c r="A3329" s="2" t="n"/>
      <c r="B3329" s="2" t="n"/>
      <c r="C3329" s="2" t="n"/>
      <c r="D3329" s="2" t="n"/>
      <c r="E3329" s="178" t="inlineStr">
        <is>
          <t>在籍校</t>
        </is>
      </c>
      <c r="F3329" s="140" t="n"/>
      <c r="G3329" s="140" t="n"/>
      <c r="H3329" s="140" t="n"/>
      <c r="I3329" s="140" t="n"/>
      <c r="J3329" s="140" t="n"/>
      <c r="K3329" s="141"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0" t="n"/>
      <c r="AY3329" s="140" t="n"/>
      <c r="AZ3329" s="140" t="n"/>
      <c r="BA3329" s="140" t="n"/>
      <c r="BB3329" s="140" t="n"/>
      <c r="BC3329" s="140" t="n"/>
      <c r="BD3329" s="140" t="n"/>
      <c r="BE3329" s="140" t="n"/>
      <c r="BF3329" s="140" t="n"/>
      <c r="BG3329" s="140" t="n"/>
      <c r="BH3329" s="140" t="n"/>
      <c r="BI3329" s="141" t="n"/>
      <c r="BJ3329" s="2" t="n"/>
      <c r="BK3329" s="2" t="n"/>
      <c r="BL3329" s="2" t="n"/>
      <c r="BM3329" s="2" t="n"/>
      <c r="BN3329" s="2" t="n"/>
      <c r="BO3329" s="2" t="n"/>
      <c r="BP3329" s="143" t="n"/>
      <c r="BV3329" s="144" t="n"/>
      <c r="DU3329" s="144" t="n"/>
      <c r="DV3329" s="2" t="n"/>
      <c r="DW3329" s="2" t="n"/>
      <c r="DX3329" s="2" t="n"/>
      <c r="DY3329" s="2" t="n"/>
      <c r="DZ3329" s="2" t="n"/>
      <c r="EA3329" s="2" t="n"/>
      <c r="EB3329" s="2" t="n"/>
      <c r="EC3329" s="2" t="n"/>
    </row>
    <row r="3330" ht="6.75" customHeight="1" s="118">
      <c r="A3330" s="2" t="n"/>
      <c r="B3330" s="2" t="n"/>
      <c r="C3330" s="2" t="n"/>
      <c r="D3330" s="2" t="n"/>
      <c r="E3330" s="143" t="n"/>
      <c r="K3330" s="144" t="n"/>
      <c r="L3330" s="36" t="n"/>
      <c r="M3330" s="19" t="n"/>
      <c r="N3330" s="19" t="n"/>
      <c r="O3330" s="19" t="n"/>
      <c r="P3330" s="19" t="n"/>
      <c r="Q3330" s="19" t="n"/>
      <c r="R3330" s="19" t="n"/>
      <c r="S3330" s="19" t="n"/>
      <c r="T3330" s="19" t="n"/>
      <c r="U3330" s="19" t="n"/>
      <c r="V3330" s="19" t="n"/>
      <c r="W3330" s="19" t="n"/>
      <c r="X3330" s="37" t="n"/>
      <c r="Y3330" s="179">
        <f>計算!$N$39</f>
        <v/>
      </c>
      <c r="BI3330" s="144" t="n"/>
      <c r="BJ3330" s="2" t="n"/>
      <c r="BK3330" s="2" t="n"/>
      <c r="BL3330" s="2" t="n"/>
      <c r="BM3330" s="2" t="n"/>
      <c r="BN3330" s="2" t="n"/>
      <c r="BO3330" s="2" t="n"/>
      <c r="BP3330" s="143" t="n"/>
      <c r="BV3330" s="144" t="n"/>
      <c r="DU3330" s="144" t="n"/>
      <c r="DV3330" s="2" t="n"/>
      <c r="DW3330" s="2" t="n"/>
      <c r="DX3330" s="2" t="n"/>
      <c r="DY3330" s="2" t="n"/>
      <c r="DZ3330" s="2" t="n"/>
      <c r="EA3330" s="2" t="n"/>
      <c r="EB3330" s="2" t="n"/>
      <c r="EC3330" s="2" t="n"/>
    </row>
    <row r="3331" ht="6.75" customHeight="1" s="118">
      <c r="A3331" s="2" t="n"/>
      <c r="B3331" s="2" t="n"/>
      <c r="C3331" s="2" t="n"/>
      <c r="D3331" s="2" t="n"/>
      <c r="E3331" s="143" t="n"/>
      <c r="K3331" s="144" t="n"/>
      <c r="L3331" s="36" t="n"/>
      <c r="M3331" s="19" t="n"/>
      <c r="N3331" s="19" t="n"/>
      <c r="O3331" s="19" t="n"/>
      <c r="P3331" s="180">
        <f>IF(計算!$B$39="","",設定!$B$6)&amp;""</f>
        <v/>
      </c>
      <c r="S3331" s="11" t="n"/>
      <c r="T3331" s="11" t="n"/>
      <c r="U3331" s="181">
        <f>IF(計算!$B$39="","",設定!$B$7)&amp;""</f>
        <v/>
      </c>
      <c r="W3331" s="11" t="n"/>
      <c r="X3331" s="12" t="n"/>
      <c r="Y3331" s="143" t="n"/>
      <c r="BI3331" s="144" t="n"/>
      <c r="BJ3331" s="2" t="n"/>
      <c r="BK3331" s="2" t="n"/>
      <c r="BL3331" s="2" t="n"/>
      <c r="BM3331" s="2" t="n"/>
      <c r="BN3331" s="2" t="n"/>
      <c r="BO3331" s="2" t="n"/>
      <c r="BP3331" s="143" t="n"/>
      <c r="BV3331" s="144" t="n"/>
      <c r="DU3331" s="144" t="n"/>
      <c r="DV3331" s="2" t="n"/>
      <c r="DW3331" s="2" t="n"/>
      <c r="DX3331" s="2" t="n"/>
      <c r="DY3331" s="2" t="n"/>
      <c r="DZ3331" s="2" t="n"/>
      <c r="EA3331" s="2" t="n"/>
      <c r="EB3331" s="2" t="n"/>
      <c r="EC3331" s="2" t="n"/>
    </row>
    <row r="3332" ht="6.75" customHeight="1" s="118">
      <c r="A3332" s="2" t="n"/>
      <c r="B3332" s="2" t="n"/>
      <c r="C3332" s="2" t="n"/>
      <c r="D3332" s="2" t="n"/>
      <c r="E3332" s="143" t="n"/>
      <c r="K3332" s="144" t="n"/>
      <c r="L3332" s="92" t="inlineStr">
        <is>
          <t>令和</t>
        </is>
      </c>
      <c r="S3332" s="52" t="inlineStr">
        <is>
          <t>年</t>
        </is>
      </c>
      <c r="W3332" s="53" t="inlineStr">
        <is>
          <t>月</t>
        </is>
      </c>
      <c r="X3332" s="144" t="n"/>
      <c r="Y3332" s="143" t="n"/>
      <c r="BI3332" s="144" t="n"/>
      <c r="BJ3332" s="2" t="n"/>
      <c r="BK3332" s="2" t="n"/>
      <c r="BL3332" s="2" t="n"/>
      <c r="BM3332" s="2" t="n"/>
      <c r="BN3332" s="2" t="n"/>
      <c r="BO3332" s="2" t="n"/>
      <c r="BP3332" s="143" t="n"/>
      <c r="BV3332" s="144" t="n"/>
      <c r="DU3332" s="144" t="n"/>
      <c r="DV3332" s="2" t="n"/>
      <c r="DW3332" s="2" t="n"/>
      <c r="DX3332" s="2" t="n"/>
      <c r="DY3332" s="2" t="n"/>
      <c r="DZ3332" s="2" t="n"/>
      <c r="EA3332" s="2" t="n"/>
      <c r="EB3332" s="2" t="n"/>
      <c r="EC3332" s="2" t="n"/>
    </row>
    <row r="3333" ht="6.75" customHeight="1" s="118">
      <c r="A3333" s="2" t="n"/>
      <c r="B3333" s="2" t="n"/>
      <c r="C3333" s="2" t="n"/>
      <c r="D3333" s="2" t="n"/>
      <c r="E3333" s="143" t="n"/>
      <c r="K3333" s="144" t="n"/>
      <c r="L3333" s="143" t="n"/>
      <c r="X3333" s="144" t="n"/>
      <c r="Y3333" s="143" t="n"/>
      <c r="AW3333" s="75" t="inlineStr">
        <is>
          <t>卒業</t>
        </is>
      </c>
      <c r="BI3333" s="144" t="n"/>
      <c r="BJ3333" s="2" t="n"/>
      <c r="BK3333" s="2" t="n"/>
      <c r="BL3333" s="2" t="n"/>
      <c r="BM3333" s="2" t="n"/>
      <c r="BN3333" s="2" t="n"/>
      <c r="BO3333" s="2" t="n"/>
      <c r="BP3333" s="143" t="n"/>
      <c r="BV3333" s="144" t="n"/>
      <c r="DU3333" s="144" t="n"/>
      <c r="DV3333" s="2" t="n"/>
      <c r="DW3333" s="2" t="n"/>
      <c r="DX3333" s="2" t="n"/>
      <c r="DY3333" s="2" t="n"/>
      <c r="DZ3333" s="2" t="n"/>
      <c r="EA3333" s="2" t="n"/>
      <c r="EB3333" s="2" t="n"/>
      <c r="EC3333" s="2" t="n"/>
    </row>
    <row r="3334" ht="6.75" customHeight="1" s="118">
      <c r="A3334" s="2" t="n"/>
      <c r="B3334" s="2" t="n"/>
      <c r="C3334" s="2" t="n"/>
      <c r="D3334" s="2" t="n"/>
      <c r="E3334" s="143" t="n"/>
      <c r="K3334" s="144" t="n"/>
      <c r="L3334" s="36" t="n"/>
      <c r="M3334" s="19" t="n"/>
      <c r="N3334" s="19" t="n"/>
      <c r="O3334" s="19" t="n"/>
      <c r="P3334" s="19" t="n"/>
      <c r="Q3334" s="19" t="n"/>
      <c r="R3334" s="19" t="n"/>
      <c r="S3334" s="19" t="n"/>
      <c r="T3334" s="19" t="n"/>
      <c r="U3334" s="19" t="n"/>
      <c r="V3334" s="19" t="n"/>
      <c r="W3334" s="19" t="n"/>
      <c r="X3334" s="37" t="n"/>
      <c r="Y3334" s="143" t="n"/>
      <c r="BI3334" s="144" t="n"/>
      <c r="BJ3334" s="2" t="n"/>
      <c r="BK3334" s="2" t="n"/>
      <c r="BL3334" s="2" t="n"/>
      <c r="BM3334" s="2" t="n"/>
      <c r="BN3334" s="2" t="n"/>
      <c r="BO3334" s="2" t="n"/>
      <c r="BP3334" s="143" t="n"/>
      <c r="BV3334" s="144" t="n"/>
      <c r="DU3334" s="144" t="n"/>
      <c r="DV3334" s="2" t="n"/>
      <c r="DW3334" s="2" t="n"/>
      <c r="DX3334" s="2" t="n"/>
      <c r="DY3334" s="2" t="n"/>
      <c r="DZ3334" s="2" t="n"/>
      <c r="EA3334" s="2" t="n"/>
      <c r="EB3334" s="2" t="n"/>
      <c r="EC3334" s="2" t="n"/>
    </row>
    <row r="3335" ht="6.75" customHeight="1" s="118">
      <c r="A3335" s="2" t="n"/>
      <c r="B3335" s="2" t="n"/>
      <c r="C3335" s="2" t="n"/>
      <c r="D3335" s="2" t="n"/>
      <c r="E3335" s="143" t="n"/>
      <c r="K3335" s="144" t="n"/>
      <c r="L3335" s="36" t="n"/>
      <c r="M3335" s="19" t="n"/>
      <c r="N3335" s="19" t="n"/>
      <c r="O3335" s="19" t="n"/>
      <c r="P3335" s="19" t="n"/>
      <c r="Q3335" s="19" t="n"/>
      <c r="R3335" s="19" t="n"/>
      <c r="S3335" s="19" t="n"/>
      <c r="T3335" s="19" t="n"/>
      <c r="U3335" s="19" t="n"/>
      <c r="V3335" s="19" t="n"/>
      <c r="W3335" s="19" t="n"/>
      <c r="X3335" s="37" t="n"/>
      <c r="Y3335" s="143" t="n"/>
      <c r="BI3335" s="144" t="n"/>
      <c r="BJ3335" s="2" t="n"/>
      <c r="BK3335" s="2" t="n"/>
      <c r="BL3335" s="2" t="n"/>
      <c r="BM3335" s="2" t="n"/>
      <c r="BN3335" s="2" t="n"/>
      <c r="BO3335" s="2" t="n"/>
      <c r="BP3335" s="143" t="n"/>
      <c r="BV3335" s="144" t="n"/>
      <c r="DU3335" s="144" t="n"/>
      <c r="DV3335" s="2" t="n"/>
      <c r="DW3335" s="2" t="n"/>
      <c r="DX3335" s="2" t="n"/>
      <c r="DY3335" s="2" t="n"/>
      <c r="DZ3335" s="2" t="n"/>
      <c r="EA3335" s="2" t="n"/>
      <c r="EB3335" s="2" t="n"/>
      <c r="EC3335" s="2" t="n"/>
    </row>
    <row r="3336" ht="6.75" customHeight="1" s="118">
      <c r="A3336" s="2" t="n"/>
      <c r="B3336" s="2" t="n"/>
      <c r="C3336" s="2" t="n"/>
      <c r="D3336" s="2" t="n"/>
      <c r="E3336" s="147" t="n"/>
      <c r="F3336" s="148" t="n"/>
      <c r="G3336" s="148" t="n"/>
      <c r="H3336" s="148" t="n"/>
      <c r="I3336" s="148" t="n"/>
      <c r="J3336" s="148" t="n"/>
      <c r="K3336" s="149"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48" t="n"/>
      <c r="AX3336" s="148" t="n"/>
      <c r="AY3336" s="148" t="n"/>
      <c r="AZ3336" s="148" t="n"/>
      <c r="BA3336" s="148" t="n"/>
      <c r="BB3336" s="148" t="n"/>
      <c r="BC3336" s="148" t="n"/>
      <c r="BD3336" s="148" t="n"/>
      <c r="BE3336" s="148" t="n"/>
      <c r="BF3336" s="148" t="n"/>
      <c r="BG3336" s="148" t="n"/>
      <c r="BH3336" s="148" t="n"/>
      <c r="BI3336" s="149" t="n"/>
      <c r="BJ3336" s="2" t="n"/>
      <c r="BK3336" s="2" t="n"/>
      <c r="BL3336" s="2" t="n"/>
      <c r="BM3336" s="2" t="n"/>
      <c r="BN3336" s="2" t="n"/>
      <c r="BO3336" s="2" t="n"/>
      <c r="BP3336" s="143" t="n"/>
      <c r="BV3336" s="144" t="n"/>
      <c r="DU3336" s="144"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0" t="n"/>
      <c r="U3337" s="17" t="n"/>
      <c r="V3337" s="17" t="n"/>
      <c r="W3337" s="76" t="n"/>
      <c r="X3337" s="140"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43" t="n"/>
      <c r="BV3337" s="144" t="n"/>
      <c r="DU3337" s="144"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43" t="n"/>
      <c r="BV3338" s="144" t="n"/>
      <c r="DU3338" s="144"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43" t="n"/>
      <c r="BV3339" s="144" t="n"/>
      <c r="DU3339" s="144" t="n"/>
      <c r="DV3339" s="2" t="n"/>
      <c r="DW3339" s="2" t="n"/>
      <c r="DX3339" s="2" t="n"/>
      <c r="DY3339" s="2" t="n"/>
      <c r="DZ3339" s="2" t="n"/>
      <c r="EA3339" s="2" t="n"/>
      <c r="EB3339" s="2" t="n"/>
      <c r="EC3339" s="2" t="n"/>
    </row>
    <row r="3340" ht="6.75" customHeight="1" s="118">
      <c r="A3340" s="2" t="n"/>
      <c r="B3340" s="2" t="n"/>
      <c r="C3340" s="2" t="n"/>
      <c r="D3340" s="2" t="n"/>
      <c r="E3340" s="182" t="inlineStr">
        <is>
          <t>職　歴</t>
        </is>
      </c>
      <c r="K3340" s="144" t="n"/>
      <c r="L3340" s="54" t="inlineStr">
        <is>
          <t>平成</t>
        </is>
      </c>
      <c r="M3340" s="140" t="n"/>
      <c r="N3340" s="140" t="n"/>
      <c r="O3340" s="140" t="n"/>
      <c r="P3340" s="19" t="n"/>
      <c r="Q3340" s="19" t="n"/>
      <c r="R3340" s="19" t="n"/>
      <c r="S3340" s="19" t="n"/>
      <c r="T3340" s="19" t="n"/>
      <c r="U3340" s="19" t="n"/>
      <c r="V3340" s="19" t="n"/>
      <c r="W3340" s="19" t="n"/>
      <c r="X3340" s="37" t="n"/>
      <c r="Y3340" s="172">
        <f>計算!$AV$39</f>
        <v/>
      </c>
      <c r="BI3340" s="144" t="n"/>
      <c r="BJ3340" s="2" t="n"/>
      <c r="BK3340" s="2" t="n"/>
      <c r="BL3340" s="2" t="n"/>
      <c r="BM3340" s="2" t="n"/>
      <c r="BN3340" s="2" t="n"/>
      <c r="BO3340" s="2" t="n"/>
      <c r="BP3340" s="143" t="n"/>
      <c r="BV3340" s="144" t="n"/>
      <c r="DU3340" s="144" t="n"/>
      <c r="DV3340" s="2" t="n"/>
      <c r="DW3340" s="2" t="n"/>
      <c r="DX3340" s="2" t="n"/>
      <c r="DY3340" s="2" t="n"/>
      <c r="DZ3340" s="2" t="n"/>
      <c r="EA3340" s="2" t="n"/>
      <c r="EB3340" s="2" t="n"/>
      <c r="EC3340" s="2" t="n"/>
    </row>
    <row r="3341" ht="6.75" customHeight="1" s="118">
      <c r="A3341" s="2" t="n"/>
      <c r="B3341" s="2" t="n"/>
      <c r="C3341" s="2" t="n"/>
      <c r="D3341" s="2" t="n"/>
      <c r="E3341" s="143" t="n"/>
      <c r="K3341" s="144" t="n"/>
      <c r="L3341" s="143" t="n"/>
      <c r="P3341" s="19" t="n"/>
      <c r="Q3341" s="19" t="n"/>
      <c r="R3341" s="19" t="n"/>
      <c r="S3341" s="19" t="n"/>
      <c r="T3341" s="19" t="n"/>
      <c r="U3341" s="19" t="n"/>
      <c r="V3341" s="19" t="n"/>
      <c r="W3341" s="19" t="n"/>
      <c r="X3341" s="37" t="n"/>
      <c r="Y3341" s="143" t="n"/>
      <c r="BI3341" s="144" t="n"/>
      <c r="BJ3341" s="2" t="n"/>
      <c r="BK3341" s="2" t="n"/>
      <c r="BL3341" s="2" t="n"/>
      <c r="BM3341" s="2" t="n"/>
      <c r="BN3341" s="2" t="n"/>
      <c r="BO3341" s="2" t="n"/>
      <c r="BP3341" s="143" t="n"/>
      <c r="BV3341" s="144" t="n"/>
      <c r="DU3341" s="144" t="n"/>
      <c r="DV3341" s="2" t="n"/>
      <c r="DW3341" s="2" t="n"/>
      <c r="DX3341" s="2" t="n"/>
      <c r="DY3341" s="2" t="n"/>
      <c r="DZ3341" s="2" t="n"/>
      <c r="EA3341" s="2" t="n"/>
      <c r="EB3341" s="2" t="n"/>
      <c r="EC3341" s="2" t="n"/>
    </row>
    <row r="3342" ht="6.75" customHeight="1" s="118">
      <c r="A3342" s="2" t="n"/>
      <c r="B3342" s="2" t="n"/>
      <c r="C3342" s="2" t="n"/>
      <c r="D3342" s="2" t="n"/>
      <c r="E3342" s="143" t="n"/>
      <c r="K3342" s="144" t="n"/>
      <c r="L3342" s="143" t="n"/>
      <c r="P3342" s="180">
        <f>計算!$AT$39</f>
        <v/>
      </c>
      <c r="S3342" s="52" t="inlineStr">
        <is>
          <t>年</t>
        </is>
      </c>
      <c r="U3342" s="181">
        <f>計算!$AU$39</f>
        <v/>
      </c>
      <c r="W3342" s="53" t="inlineStr">
        <is>
          <t>月</t>
        </is>
      </c>
      <c r="X3342" s="144" t="n"/>
      <c r="Y3342" s="143" t="n"/>
      <c r="BI3342" s="144" t="n"/>
      <c r="BJ3342" s="2" t="n"/>
      <c r="BK3342" s="2" t="n"/>
      <c r="BL3342" s="2" t="n"/>
      <c r="BM3342" s="2" t="n"/>
      <c r="BN3342" s="2" t="n"/>
      <c r="BO3342" s="2" t="n"/>
      <c r="BP3342" s="143" t="n"/>
      <c r="BV3342" s="144" t="n"/>
      <c r="DU3342" s="144" t="n"/>
      <c r="DV3342" s="2" t="n"/>
      <c r="DW3342" s="2" t="n"/>
      <c r="DX3342" s="2" t="n"/>
      <c r="DY3342" s="2" t="n"/>
      <c r="DZ3342" s="2" t="n"/>
      <c r="EA3342" s="2" t="n"/>
      <c r="EB3342" s="2" t="n"/>
      <c r="EC3342" s="2" t="n"/>
    </row>
    <row r="3343" ht="6.75" customHeight="1" s="118">
      <c r="A3343" s="2" t="n"/>
      <c r="B3343" s="2" t="n"/>
      <c r="C3343" s="2" t="n"/>
      <c r="D3343" s="2" t="n"/>
      <c r="E3343" s="143" t="n"/>
      <c r="K3343" s="144" t="n"/>
      <c r="L3343" s="49" t="inlineStr">
        <is>
          <t>令和</t>
        </is>
      </c>
      <c r="X3343" s="144" t="n"/>
      <c r="Y3343" s="143" t="n"/>
      <c r="BI3343" s="144" t="n"/>
      <c r="BJ3343" s="2" t="n"/>
      <c r="BK3343" s="2" t="n"/>
      <c r="BL3343" s="2" t="n"/>
      <c r="BM3343" s="2" t="n"/>
      <c r="BN3343" s="2" t="n"/>
      <c r="BO3343" s="2" t="n"/>
      <c r="BP3343" s="143" t="n"/>
      <c r="BV3343" s="144" t="n"/>
      <c r="DU3343" s="144" t="n"/>
      <c r="DV3343" s="2" t="n"/>
      <c r="DW3343" s="2" t="n"/>
      <c r="DX3343" s="2" t="n"/>
      <c r="DY3343" s="2" t="n"/>
      <c r="DZ3343" s="2" t="n"/>
      <c r="EA3343" s="2" t="n"/>
      <c r="EB3343" s="2" t="n"/>
      <c r="EC3343" s="2" t="n"/>
    </row>
    <row r="3344" ht="6.75" customHeight="1" s="118">
      <c r="A3344" s="2" t="n"/>
      <c r="B3344" s="2" t="n"/>
      <c r="C3344" s="2" t="n"/>
      <c r="D3344" s="2" t="n"/>
      <c r="E3344" s="143" t="n"/>
      <c r="K3344" s="144" t="n"/>
      <c r="L3344" s="143" t="n"/>
      <c r="P3344" s="19" t="n"/>
      <c r="Q3344" s="19" t="n"/>
      <c r="R3344" s="19" t="n"/>
      <c r="S3344" s="19" t="n"/>
      <c r="T3344" s="19" t="n"/>
      <c r="U3344" s="19" t="n"/>
      <c r="V3344" s="19" t="n"/>
      <c r="W3344" s="19" t="n"/>
      <c r="X3344" s="37" t="n"/>
      <c r="Y3344" s="143" t="n"/>
      <c r="BI3344" s="144" t="n"/>
      <c r="BJ3344" s="2" t="n"/>
      <c r="BK3344" s="2" t="n"/>
      <c r="BL3344" s="2" t="n"/>
      <c r="BM3344" s="2" t="n"/>
      <c r="BN3344" s="2" t="n"/>
      <c r="BO3344" s="2" t="n"/>
      <c r="BP3344" s="143" t="n"/>
      <c r="BV3344" s="144" t="n"/>
      <c r="DU3344" s="144" t="n"/>
      <c r="DV3344" s="2" t="n"/>
      <c r="DW3344" s="2" t="n"/>
      <c r="DX3344" s="2" t="n"/>
      <c r="DY3344" s="2" t="n"/>
      <c r="DZ3344" s="2" t="n"/>
      <c r="EA3344" s="2" t="n"/>
      <c r="EB3344" s="2" t="n"/>
      <c r="EC3344" s="2" t="n"/>
    </row>
    <row r="3345" ht="5.25" customHeight="1" s="118">
      <c r="A3345" s="2" t="n"/>
      <c r="B3345" s="2" t="n"/>
      <c r="C3345" s="2" t="n"/>
      <c r="D3345" s="2" t="n"/>
      <c r="E3345" s="143" t="n"/>
      <c r="K3345" s="144" t="n"/>
      <c r="L3345" s="147" t="n"/>
      <c r="M3345" s="148" t="n"/>
      <c r="N3345" s="148" t="n"/>
      <c r="O3345" s="148" t="n"/>
      <c r="P3345" s="20" t="n"/>
      <c r="Q3345" s="20" t="n"/>
      <c r="R3345" s="20" t="n"/>
      <c r="S3345" s="20" t="n"/>
      <c r="T3345" s="20" t="n"/>
      <c r="U3345" s="20" t="n"/>
      <c r="V3345" s="20" t="n"/>
      <c r="W3345" s="20" t="n"/>
      <c r="X3345" s="39" t="n"/>
      <c r="Y3345" s="147" t="n"/>
      <c r="Z3345" s="148" t="n"/>
      <c r="AA3345" s="148" t="n"/>
      <c r="AB3345" s="148" t="n"/>
      <c r="AC3345" s="148" t="n"/>
      <c r="AD3345" s="148" t="n"/>
      <c r="AE3345" s="148" t="n"/>
      <c r="AF3345" s="148" t="n"/>
      <c r="AG3345" s="148" t="n"/>
      <c r="AH3345" s="148" t="n"/>
      <c r="AI3345" s="148" t="n"/>
      <c r="AJ3345" s="148" t="n"/>
      <c r="AK3345" s="148" t="n"/>
      <c r="AL3345" s="148" t="n"/>
      <c r="AM3345" s="148" t="n"/>
      <c r="AN3345" s="148" t="n"/>
      <c r="AO3345" s="148" t="n"/>
      <c r="AP3345" s="148" t="n"/>
      <c r="AQ3345" s="148" t="n"/>
      <c r="AR3345" s="148" t="n"/>
      <c r="AS3345" s="148" t="n"/>
      <c r="AT3345" s="148" t="n"/>
      <c r="AU3345" s="148" t="n"/>
      <c r="AV3345" s="148" t="n"/>
      <c r="AW3345" s="148" t="n"/>
      <c r="AX3345" s="148" t="n"/>
      <c r="AY3345" s="148" t="n"/>
      <c r="AZ3345" s="148" t="n"/>
      <c r="BA3345" s="148" t="n"/>
      <c r="BB3345" s="148" t="n"/>
      <c r="BC3345" s="148" t="n"/>
      <c r="BD3345" s="148" t="n"/>
      <c r="BE3345" s="148" t="n"/>
      <c r="BF3345" s="148" t="n"/>
      <c r="BG3345" s="148" t="n"/>
      <c r="BH3345" s="148" t="n"/>
      <c r="BI3345" s="149" t="n"/>
      <c r="BJ3345" s="2" t="n"/>
      <c r="BK3345" s="2" t="n"/>
      <c r="BL3345" s="2" t="n"/>
      <c r="BM3345" s="2" t="n"/>
      <c r="BN3345" s="2" t="n"/>
      <c r="BO3345" s="2" t="n"/>
      <c r="BP3345" s="143" t="n"/>
      <c r="BV3345" s="144" t="n"/>
      <c r="DU3345" s="144" t="n"/>
      <c r="DV3345" s="2" t="n"/>
      <c r="DW3345" s="2" t="n"/>
      <c r="DX3345" s="2" t="n"/>
      <c r="DY3345" s="2" t="n"/>
      <c r="DZ3345" s="2" t="n"/>
      <c r="EA3345" s="2" t="n"/>
      <c r="EB3345" s="2" t="n"/>
      <c r="EC3345" s="2" t="n"/>
    </row>
    <row r="3346" ht="6.75" customHeight="1" s="118">
      <c r="A3346" s="2" t="n"/>
      <c r="B3346" s="2" t="n"/>
      <c r="C3346" s="2" t="n"/>
      <c r="D3346" s="2" t="n"/>
      <c r="E3346" s="143" t="n"/>
      <c r="K3346" s="144" t="n"/>
      <c r="L3346" s="54" t="inlineStr">
        <is>
          <t>平成</t>
        </is>
      </c>
      <c r="M3346" s="140" t="n"/>
      <c r="N3346" s="140" t="n"/>
      <c r="O3346" s="140" t="n"/>
      <c r="P3346" s="18" t="n"/>
      <c r="Q3346" s="18" t="n"/>
      <c r="R3346" s="18" t="n"/>
      <c r="S3346" s="18" t="n"/>
      <c r="T3346" s="18" t="n"/>
      <c r="U3346" s="18" t="n"/>
      <c r="V3346" s="18" t="n"/>
      <c r="W3346" s="18" t="n"/>
      <c r="X3346" s="35" t="n"/>
      <c r="Y3346" s="172">
        <f>計算!$AY$39</f>
        <v/>
      </c>
      <c r="BI3346" s="144" t="n"/>
      <c r="BJ3346" s="2" t="n"/>
      <c r="BK3346" s="2" t="n"/>
      <c r="BL3346" s="2" t="n"/>
      <c r="BM3346" s="2" t="n"/>
      <c r="BN3346" s="2" t="n"/>
      <c r="BO3346" s="2" t="n"/>
      <c r="BP3346" s="143" t="n"/>
      <c r="BV3346" s="144" t="n"/>
      <c r="DU3346" s="144" t="n"/>
      <c r="DV3346" s="2" t="n"/>
      <c r="DW3346" s="2" t="n"/>
      <c r="DX3346" s="2" t="n"/>
      <c r="DY3346" s="2" t="n"/>
      <c r="DZ3346" s="2" t="n"/>
      <c r="EA3346" s="2" t="n"/>
      <c r="EB3346" s="2" t="n"/>
      <c r="EC3346" s="2" t="n"/>
    </row>
    <row r="3347" ht="6.75" customHeight="1" s="118">
      <c r="A3347" s="2" t="n"/>
      <c r="B3347" s="2" t="n"/>
      <c r="C3347" s="2" t="n"/>
      <c r="D3347" s="2" t="n"/>
      <c r="E3347" s="143" t="n"/>
      <c r="K3347" s="144" t="n"/>
      <c r="L3347" s="143" t="n"/>
      <c r="P3347" s="19" t="n"/>
      <c r="Q3347" s="19" t="n"/>
      <c r="R3347" s="19" t="n"/>
      <c r="S3347" s="19" t="n"/>
      <c r="T3347" s="19" t="n"/>
      <c r="U3347" s="19" t="n"/>
      <c r="V3347" s="19" t="n"/>
      <c r="W3347" s="19" t="n"/>
      <c r="X3347" s="37" t="n"/>
      <c r="Y3347" s="143" t="n"/>
      <c r="BI3347" s="144" t="n"/>
      <c r="BJ3347" s="2" t="n"/>
      <c r="BK3347" s="2" t="n"/>
      <c r="BL3347" s="2" t="n"/>
      <c r="BM3347" s="2" t="n"/>
      <c r="BN3347" s="2" t="n"/>
      <c r="BO3347" s="2" t="n"/>
      <c r="BP3347" s="143" t="n"/>
      <c r="BV3347" s="144" t="n"/>
      <c r="DU3347" s="144" t="n"/>
      <c r="DV3347" s="2" t="n"/>
      <c r="DW3347" s="2" t="n"/>
      <c r="DX3347" s="2" t="n"/>
      <c r="DY3347" s="2" t="n"/>
      <c r="DZ3347" s="2" t="n"/>
      <c r="EA3347" s="2" t="n"/>
      <c r="EB3347" s="2" t="n"/>
      <c r="EC3347" s="2" t="n"/>
    </row>
    <row r="3348" ht="6.75" customHeight="1" s="118">
      <c r="A3348" s="2" t="n"/>
      <c r="B3348" s="2" t="n"/>
      <c r="C3348" s="2" t="n"/>
      <c r="D3348" s="2" t="n"/>
      <c r="E3348" s="143" t="n"/>
      <c r="K3348" s="144" t="n"/>
      <c r="L3348" s="143" t="n"/>
      <c r="P3348" s="180">
        <f>計算!$AW$39</f>
        <v/>
      </c>
      <c r="S3348" s="52" t="inlineStr">
        <is>
          <t>年</t>
        </is>
      </c>
      <c r="U3348" s="181">
        <f>計算!$AX$39</f>
        <v/>
      </c>
      <c r="W3348" s="53" t="inlineStr">
        <is>
          <t>月</t>
        </is>
      </c>
      <c r="X3348" s="144" t="n"/>
      <c r="Y3348" s="143" t="n"/>
      <c r="BI3348" s="144" t="n"/>
      <c r="BJ3348" s="2" t="n"/>
      <c r="BK3348" s="2" t="n"/>
      <c r="BL3348" s="2" t="n"/>
      <c r="BM3348" s="2" t="n"/>
      <c r="BN3348" s="2" t="n"/>
      <c r="BO3348" s="2" t="n"/>
      <c r="BP3348" s="143" t="n"/>
      <c r="BV3348" s="144" t="n"/>
      <c r="DU3348" s="144" t="n"/>
      <c r="DV3348" s="2" t="n"/>
      <c r="DW3348" s="2" t="n"/>
      <c r="DX3348" s="2" t="n"/>
      <c r="DY3348" s="2" t="n"/>
      <c r="DZ3348" s="2" t="n"/>
      <c r="EA3348" s="2" t="n"/>
      <c r="EB3348" s="2" t="n"/>
      <c r="EC3348" s="2" t="n"/>
    </row>
    <row r="3349" ht="6.75" customHeight="1" s="118">
      <c r="A3349" s="2" t="n"/>
      <c r="B3349" s="2" t="n"/>
      <c r="C3349" s="2" t="n"/>
      <c r="D3349" s="2" t="n"/>
      <c r="E3349" s="143" t="n"/>
      <c r="K3349" s="144" t="n"/>
      <c r="L3349" s="49" t="inlineStr">
        <is>
          <t>令和</t>
        </is>
      </c>
      <c r="X3349" s="144" t="n"/>
      <c r="Y3349" s="143" t="n"/>
      <c r="BI3349" s="144" t="n"/>
      <c r="BJ3349" s="2" t="n"/>
      <c r="BK3349" s="2" t="n"/>
      <c r="BL3349" s="2" t="n"/>
      <c r="BM3349" s="2" t="n"/>
      <c r="BN3349" s="2" t="n"/>
      <c r="BO3349" s="2" t="n"/>
      <c r="BP3349" s="143" t="n"/>
      <c r="BV3349" s="144" t="n"/>
      <c r="DU3349" s="144" t="n"/>
      <c r="DV3349" s="2" t="n"/>
      <c r="DW3349" s="2" t="n"/>
      <c r="DX3349" s="2" t="n"/>
      <c r="DY3349" s="2" t="n"/>
      <c r="DZ3349" s="2" t="n"/>
      <c r="EA3349" s="2" t="n"/>
      <c r="EB3349" s="2" t="n"/>
      <c r="EC3349" s="2" t="n"/>
    </row>
    <row r="3350" ht="6.75" customHeight="1" s="118">
      <c r="A3350" s="2" t="n"/>
      <c r="B3350" s="2" t="n"/>
      <c r="C3350" s="2" t="n"/>
      <c r="D3350" s="2" t="n"/>
      <c r="E3350" s="143" t="n"/>
      <c r="K3350" s="144" t="n"/>
      <c r="L3350" s="143" t="n"/>
      <c r="P3350" s="19" t="n"/>
      <c r="Q3350" s="19" t="n"/>
      <c r="R3350" s="19" t="n"/>
      <c r="S3350" s="19" t="n"/>
      <c r="T3350" s="19" t="n"/>
      <c r="U3350" s="19" t="n"/>
      <c r="V3350" s="19" t="n"/>
      <c r="W3350" s="19" t="n"/>
      <c r="X3350" s="37" t="n"/>
      <c r="Y3350" s="143" t="n"/>
      <c r="BI3350" s="144" t="n"/>
      <c r="BJ3350" s="2" t="n"/>
      <c r="BK3350" s="2" t="n"/>
      <c r="BL3350" s="2" t="n"/>
      <c r="BM3350" s="2" t="n"/>
      <c r="BN3350" s="2" t="n"/>
      <c r="BO3350" s="2" t="n"/>
      <c r="BP3350" s="143" t="n"/>
      <c r="BU3350" s="43" t="n"/>
      <c r="BV3350" s="44" t="n"/>
      <c r="DU3350" s="144" t="n"/>
      <c r="DV3350" s="2" t="n"/>
      <c r="DW3350" s="2" t="n"/>
      <c r="DX3350" s="2" t="n"/>
      <c r="DY3350" s="2" t="n"/>
      <c r="DZ3350" s="2" t="n"/>
      <c r="EA3350" s="2" t="n"/>
      <c r="EB3350" s="2" t="n"/>
      <c r="EC3350" s="2" t="n"/>
    </row>
    <row r="3351" ht="4.5" customHeight="1" s="118">
      <c r="A3351" s="2" t="n"/>
      <c r="B3351" s="2" t="n"/>
      <c r="C3351" s="2" t="n"/>
      <c r="D3351" s="2" t="n"/>
      <c r="E3351" s="143" t="n"/>
      <c r="K3351" s="144" t="n"/>
      <c r="L3351" s="147" t="n"/>
      <c r="M3351" s="148" t="n"/>
      <c r="N3351" s="148" t="n"/>
      <c r="O3351" s="148" t="n"/>
      <c r="P3351" s="20" t="n"/>
      <c r="Q3351" s="20" t="n"/>
      <c r="R3351" s="20" t="n"/>
      <c r="S3351" s="20" t="n"/>
      <c r="T3351" s="20" t="n"/>
      <c r="U3351" s="20" t="n"/>
      <c r="V3351" s="20" t="n"/>
      <c r="W3351" s="20" t="n"/>
      <c r="X3351" s="39" t="n"/>
      <c r="Y3351" s="147" t="n"/>
      <c r="Z3351" s="148" t="n"/>
      <c r="AA3351" s="148" t="n"/>
      <c r="AB3351" s="148" t="n"/>
      <c r="AC3351" s="148" t="n"/>
      <c r="AD3351" s="148" t="n"/>
      <c r="AE3351" s="148" t="n"/>
      <c r="AF3351" s="148" t="n"/>
      <c r="AG3351" s="148" t="n"/>
      <c r="AH3351" s="148" t="n"/>
      <c r="AI3351" s="148" t="n"/>
      <c r="AJ3351" s="148" t="n"/>
      <c r="AK3351" s="148" t="n"/>
      <c r="AL3351" s="148" t="n"/>
      <c r="AM3351" s="148" t="n"/>
      <c r="AN3351" s="148" t="n"/>
      <c r="AO3351" s="148" t="n"/>
      <c r="AP3351" s="148" t="n"/>
      <c r="AQ3351" s="148" t="n"/>
      <c r="AR3351" s="148" t="n"/>
      <c r="AS3351" s="148" t="n"/>
      <c r="AT3351" s="148" t="n"/>
      <c r="AU3351" s="148" t="n"/>
      <c r="AV3351" s="148" t="n"/>
      <c r="AW3351" s="148" t="n"/>
      <c r="AX3351" s="148" t="n"/>
      <c r="AY3351" s="148" t="n"/>
      <c r="AZ3351" s="148" t="n"/>
      <c r="BA3351" s="148" t="n"/>
      <c r="BB3351" s="148" t="n"/>
      <c r="BC3351" s="148" t="n"/>
      <c r="BD3351" s="148" t="n"/>
      <c r="BE3351" s="148" t="n"/>
      <c r="BF3351" s="148" t="n"/>
      <c r="BG3351" s="148" t="n"/>
      <c r="BH3351" s="148" t="n"/>
      <c r="BI3351" s="149" t="n"/>
      <c r="BJ3351" s="2" t="n"/>
      <c r="BK3351" s="2" t="n"/>
      <c r="BL3351" s="2" t="n"/>
      <c r="BM3351" s="2" t="n"/>
      <c r="BN3351" s="2" t="n"/>
      <c r="BO3351" s="2" t="n"/>
      <c r="BP3351" s="147" t="n"/>
      <c r="BQ3351" s="148" t="n"/>
      <c r="BR3351" s="148" t="n"/>
      <c r="BS3351" s="148" t="n"/>
      <c r="BT3351" s="148" t="n"/>
      <c r="BU3351" s="42" t="n"/>
      <c r="BV3351" s="45" t="n"/>
      <c r="BW3351" s="148" t="n"/>
      <c r="BX3351" s="148" t="n"/>
      <c r="BY3351" s="148" t="n"/>
      <c r="BZ3351" s="148" t="n"/>
      <c r="CA3351" s="148" t="n"/>
      <c r="CB3351" s="148" t="n"/>
      <c r="CC3351" s="148" t="n"/>
      <c r="CD3351" s="148" t="n"/>
      <c r="CE3351" s="148" t="n"/>
      <c r="CF3351" s="148" t="n"/>
      <c r="CG3351" s="148" t="n"/>
      <c r="CH3351" s="148" t="n"/>
      <c r="CI3351" s="148" t="n"/>
      <c r="CJ3351" s="148" t="n"/>
      <c r="CK3351" s="148" t="n"/>
      <c r="CL3351" s="148" t="n"/>
      <c r="CM3351" s="148" t="n"/>
      <c r="CN3351" s="148" t="n"/>
      <c r="CO3351" s="148" t="n"/>
      <c r="CP3351" s="148" t="n"/>
      <c r="CQ3351" s="148" t="n"/>
      <c r="CR3351" s="148" t="n"/>
      <c r="CS3351" s="148" t="n"/>
      <c r="CT3351" s="148" t="n"/>
      <c r="CU3351" s="148" t="n"/>
      <c r="CV3351" s="148" t="n"/>
      <c r="CW3351" s="148" t="n"/>
      <c r="CX3351" s="148" t="n"/>
      <c r="CY3351" s="148" t="n"/>
      <c r="CZ3351" s="148" t="n"/>
      <c r="DA3351" s="148" t="n"/>
      <c r="DB3351" s="148" t="n"/>
      <c r="DC3351" s="148" t="n"/>
      <c r="DD3351" s="148" t="n"/>
      <c r="DE3351" s="148" t="n"/>
      <c r="DF3351" s="148" t="n"/>
      <c r="DG3351" s="148" t="n"/>
      <c r="DH3351" s="148" t="n"/>
      <c r="DI3351" s="148" t="n"/>
      <c r="DJ3351" s="148" t="n"/>
      <c r="DK3351" s="148" t="n"/>
      <c r="DL3351" s="148" t="n"/>
      <c r="DM3351" s="148" t="n"/>
      <c r="DN3351" s="148" t="n"/>
      <c r="DO3351" s="148" t="n"/>
      <c r="DP3351" s="148" t="n"/>
      <c r="DQ3351" s="148" t="n"/>
      <c r="DR3351" s="148" t="n"/>
      <c r="DS3351" s="148" t="n"/>
      <c r="DT3351" s="148" t="n"/>
      <c r="DU3351" s="149" t="n"/>
      <c r="DV3351" s="2" t="n"/>
      <c r="DW3351" s="2" t="n"/>
      <c r="DX3351" s="2" t="n"/>
      <c r="DY3351" s="2" t="n"/>
      <c r="DZ3351" s="2" t="n"/>
      <c r="EA3351" s="2" t="n"/>
      <c r="EB3351" s="2" t="n"/>
      <c r="EC3351" s="2" t="n"/>
    </row>
    <row r="3352" ht="6.75" customHeight="1" s="118">
      <c r="A3352" s="2" t="n"/>
      <c r="B3352" s="2" t="n"/>
      <c r="C3352" s="2" t="n"/>
      <c r="D3352" s="2" t="n"/>
      <c r="E3352" s="143" t="n"/>
      <c r="K3352" s="144" t="n"/>
      <c r="L3352" s="54" t="inlineStr">
        <is>
          <t>平成</t>
        </is>
      </c>
      <c r="M3352" s="140" t="n"/>
      <c r="N3352" s="140" t="n"/>
      <c r="O3352" s="140"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39" t="inlineStr">
        <is>
          <t>備　考</t>
        </is>
      </c>
      <c r="BQ3352" s="140" t="n"/>
      <c r="BR3352" s="140" t="n"/>
      <c r="BS3352" s="140" t="n"/>
      <c r="BT3352" s="140" t="n"/>
      <c r="BU3352" s="140" t="n"/>
      <c r="BV3352" s="141" t="n"/>
      <c r="BW3352" s="177">
        <f>計算!$AS$39</f>
        <v/>
      </c>
      <c r="BX3352" s="140" t="n"/>
      <c r="BY3352" s="140" t="n"/>
      <c r="BZ3352" s="140" t="n"/>
      <c r="CA3352" s="140" t="n"/>
      <c r="CB3352" s="140" t="n"/>
      <c r="CC3352" s="140" t="n"/>
      <c r="CD3352" s="140" t="n"/>
      <c r="CE3352" s="140" t="n"/>
      <c r="CF3352" s="140" t="n"/>
      <c r="CG3352" s="140" t="n"/>
      <c r="CH3352" s="140" t="n"/>
      <c r="CI3352" s="140" t="n"/>
      <c r="CJ3352" s="140" t="n"/>
      <c r="CK3352" s="140" t="n"/>
      <c r="CL3352" s="140" t="n"/>
      <c r="CM3352" s="140" t="n"/>
      <c r="CN3352" s="140" t="n"/>
      <c r="CO3352" s="140" t="n"/>
      <c r="CP3352" s="140" t="n"/>
      <c r="CQ3352" s="140" t="n"/>
      <c r="CR3352" s="140" t="n"/>
      <c r="CS3352" s="140" t="n"/>
      <c r="CT3352" s="140" t="n"/>
      <c r="CU3352" s="140" t="n"/>
      <c r="CV3352" s="140" t="n"/>
      <c r="CW3352" s="140" t="n"/>
      <c r="CX3352" s="140" t="n"/>
      <c r="CY3352" s="140" t="n"/>
      <c r="CZ3352" s="140" t="n"/>
      <c r="DA3352" s="140" t="n"/>
      <c r="DB3352" s="140" t="n"/>
      <c r="DC3352" s="140" t="n"/>
      <c r="DD3352" s="140" t="n"/>
      <c r="DE3352" s="140" t="n"/>
      <c r="DF3352" s="140" t="n"/>
      <c r="DG3352" s="140" t="n"/>
      <c r="DH3352" s="140" t="n"/>
      <c r="DI3352" s="140" t="n"/>
      <c r="DJ3352" s="140" t="n"/>
      <c r="DK3352" s="140" t="n"/>
      <c r="DL3352" s="140" t="n"/>
      <c r="DM3352" s="140" t="n"/>
      <c r="DN3352" s="140" t="n"/>
      <c r="DO3352" s="140" t="n"/>
      <c r="DP3352" s="140" t="n"/>
      <c r="DQ3352" s="140" t="n"/>
      <c r="DR3352" s="140" t="n"/>
      <c r="DS3352" s="140" t="n"/>
      <c r="DT3352" s="140" t="n"/>
      <c r="DU3352" s="141" t="n"/>
      <c r="DV3352" s="2" t="n"/>
      <c r="DW3352" s="2" t="n"/>
      <c r="DX3352" s="2" t="n"/>
      <c r="DY3352" s="2" t="n"/>
      <c r="DZ3352" s="2" t="n"/>
      <c r="EA3352" s="2" t="n"/>
      <c r="EB3352" s="2" t="n"/>
      <c r="EC3352" s="2" t="n"/>
    </row>
    <row r="3353" ht="6.75" customHeight="1" s="118">
      <c r="A3353" s="2" t="n"/>
      <c r="B3353" s="2" t="n"/>
      <c r="C3353" s="2" t="n"/>
      <c r="D3353" s="2" t="n"/>
      <c r="E3353" s="143" t="n"/>
      <c r="K3353" s="144" t="n"/>
      <c r="L3353" s="143"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43" t="n"/>
      <c r="BV3353" s="144" t="n"/>
      <c r="DU3353" s="144" t="n"/>
      <c r="DV3353" s="2" t="n"/>
      <c r="DW3353" s="2" t="n"/>
      <c r="DX3353" s="2" t="n"/>
      <c r="DY3353" s="2" t="n"/>
      <c r="DZ3353" s="2" t="n"/>
      <c r="EA3353" s="2" t="n"/>
      <c r="EB3353" s="2" t="n"/>
      <c r="EC3353" s="2" t="n"/>
    </row>
    <row r="3354" ht="6.75" customHeight="1" s="118">
      <c r="A3354" s="2" t="n"/>
      <c r="B3354" s="2" t="n"/>
      <c r="C3354" s="2" t="n"/>
      <c r="D3354" s="2" t="n"/>
      <c r="E3354" s="143" t="n"/>
      <c r="K3354" s="144" t="n"/>
      <c r="L3354" s="143" t="n"/>
      <c r="P3354" s="19" t="n"/>
      <c r="Q3354" s="19" t="n"/>
      <c r="R3354" s="19" t="n"/>
      <c r="S3354" s="52" t="inlineStr">
        <is>
          <t>年</t>
        </is>
      </c>
      <c r="U3354" s="11" t="n"/>
      <c r="V3354" s="11" t="n"/>
      <c r="W3354" s="53" t="inlineStr">
        <is>
          <t>月</t>
        </is>
      </c>
      <c r="X3354" s="144"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43" t="n"/>
      <c r="BV3354" s="144" t="n"/>
      <c r="DU3354" s="144" t="n"/>
      <c r="DV3354" s="2" t="n"/>
      <c r="DW3354" s="2" t="n"/>
      <c r="DX3354" s="2" t="n"/>
      <c r="DY3354" s="2" t="n"/>
      <c r="DZ3354" s="2" t="n"/>
      <c r="EA3354" s="2" t="n"/>
      <c r="EB3354" s="2" t="n"/>
      <c r="EC3354" s="2" t="n"/>
    </row>
    <row r="3355" ht="6.75" customHeight="1" s="118">
      <c r="A3355" s="2" t="n"/>
      <c r="B3355" s="2" t="n"/>
      <c r="C3355" s="2" t="n"/>
      <c r="D3355" s="2" t="n"/>
      <c r="E3355" s="143" t="n"/>
      <c r="K3355" s="144" t="n"/>
      <c r="L3355" s="49" t="inlineStr">
        <is>
          <t>令和</t>
        </is>
      </c>
      <c r="P3355" s="19" t="n"/>
      <c r="Q3355" s="19" t="n"/>
      <c r="R3355" s="19" t="n"/>
      <c r="U3355" s="11" t="n"/>
      <c r="V3355" s="11" t="n"/>
      <c r="X3355" s="144"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43" t="n"/>
      <c r="BV3355" s="144" t="n"/>
      <c r="DU3355" s="144" t="n"/>
      <c r="DV3355" s="2" t="n"/>
      <c r="DW3355" s="2" t="n"/>
      <c r="DX3355" s="2" t="n"/>
      <c r="DY3355" s="2" t="n"/>
      <c r="DZ3355" s="2" t="n"/>
      <c r="EA3355" s="2" t="n"/>
      <c r="EB3355" s="2" t="n"/>
      <c r="EC3355" s="2" t="n"/>
    </row>
    <row r="3356" ht="6.75" customHeight="1" s="118">
      <c r="A3356" s="2" t="n"/>
      <c r="B3356" s="2" t="n"/>
      <c r="C3356" s="2" t="n"/>
      <c r="D3356" s="2" t="n"/>
      <c r="E3356" s="143" t="n"/>
      <c r="K3356" s="144" t="n"/>
      <c r="L3356" s="143"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43" t="n"/>
      <c r="BV3356" s="144" t="n"/>
      <c r="DU3356" s="144" t="n"/>
      <c r="DV3356" s="2" t="n"/>
      <c r="DW3356" s="2" t="n"/>
      <c r="DX3356" s="2" t="n"/>
      <c r="DY3356" s="2" t="n"/>
      <c r="DZ3356" s="2" t="n"/>
      <c r="EA3356" s="2" t="n"/>
      <c r="EB3356" s="2" t="n"/>
      <c r="EC3356" s="2" t="n"/>
    </row>
    <row r="3357" ht="3.75" customHeight="1" s="118">
      <c r="A3357" s="2" t="n"/>
      <c r="B3357" s="2" t="n"/>
      <c r="C3357" s="2" t="n"/>
      <c r="D3357" s="2" t="n"/>
      <c r="E3357" s="143" t="n"/>
      <c r="K3357" s="144" t="n"/>
      <c r="L3357" s="147" t="n"/>
      <c r="M3357" s="148" t="n"/>
      <c r="N3357" s="148" t="n"/>
      <c r="O3357" s="148"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43" t="n"/>
      <c r="BV3357" s="144" t="n"/>
      <c r="DU3357" s="144" t="n"/>
      <c r="DV3357" s="2" t="n"/>
      <c r="DW3357" s="2" t="n"/>
      <c r="DX3357" s="2" t="n"/>
      <c r="DY3357" s="2" t="n"/>
      <c r="DZ3357" s="2" t="n"/>
      <c r="EA3357" s="2" t="n"/>
      <c r="EB3357" s="2" t="n"/>
      <c r="EC3357" s="2" t="n"/>
    </row>
    <row r="3358" ht="6.75" customHeight="1" s="118">
      <c r="A3358" s="2" t="n"/>
      <c r="B3358" s="2" t="n"/>
      <c r="C3358" s="2" t="n"/>
      <c r="D3358" s="2" t="n"/>
      <c r="E3358" s="143" t="n"/>
      <c r="K3358" s="144" t="n"/>
      <c r="L3358" s="54" t="inlineStr">
        <is>
          <t>平成</t>
        </is>
      </c>
      <c r="M3358" s="140" t="n"/>
      <c r="N3358" s="140" t="n"/>
      <c r="O3358" s="140"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43" t="n"/>
      <c r="BV3358" s="144" t="n"/>
      <c r="DU3358" s="144" t="n"/>
      <c r="DV3358" s="2" t="n"/>
      <c r="DW3358" s="2" t="n"/>
      <c r="DX3358" s="2" t="n"/>
      <c r="DY3358" s="2" t="n"/>
      <c r="DZ3358" s="2" t="n"/>
      <c r="EA3358" s="2" t="n"/>
      <c r="EB3358" s="2" t="n"/>
      <c r="EC3358" s="2" t="n"/>
    </row>
    <row r="3359" ht="6.75" customHeight="1" s="118">
      <c r="A3359" s="2" t="n"/>
      <c r="B3359" s="2" t="n"/>
      <c r="C3359" s="2" t="n"/>
      <c r="D3359" s="2" t="n"/>
      <c r="E3359" s="143" t="n"/>
      <c r="K3359" s="144" t="n"/>
      <c r="L3359" s="143"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43" t="n"/>
      <c r="BV3359" s="144" t="n"/>
      <c r="DU3359" s="144" t="n"/>
      <c r="DV3359" s="2" t="n"/>
      <c r="DW3359" s="2" t="n"/>
      <c r="DX3359" s="2" t="n"/>
      <c r="DY3359" s="2" t="n"/>
      <c r="DZ3359" s="2" t="n"/>
      <c r="EA3359" s="2" t="n"/>
      <c r="EB3359" s="2" t="n"/>
      <c r="EC3359" s="2" t="n"/>
    </row>
    <row r="3360" ht="6.75" customHeight="1" s="118">
      <c r="A3360" s="2" t="n"/>
      <c r="B3360" s="2" t="n"/>
      <c r="C3360" s="2" t="n"/>
      <c r="D3360" s="2" t="n"/>
      <c r="E3360" s="143" t="n"/>
      <c r="K3360" s="144" t="n"/>
      <c r="L3360" s="143" t="n"/>
      <c r="P3360" s="19" t="n"/>
      <c r="Q3360" s="19" t="n"/>
      <c r="R3360" s="19" t="n"/>
      <c r="S3360" s="52" t="inlineStr">
        <is>
          <t>年</t>
        </is>
      </c>
      <c r="U3360" s="11" t="n"/>
      <c r="V3360" s="11" t="n"/>
      <c r="W3360" s="53" t="inlineStr">
        <is>
          <t>月</t>
        </is>
      </c>
      <c r="X3360" s="144"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43" t="n"/>
      <c r="BV3360" s="144" t="n"/>
      <c r="DU3360" s="144" t="n"/>
      <c r="DV3360" s="2" t="n"/>
      <c r="DW3360" s="2" t="n"/>
      <c r="DX3360" s="2" t="n"/>
      <c r="DY3360" s="2" t="n"/>
      <c r="DZ3360" s="2" t="n"/>
      <c r="EA3360" s="2" t="n"/>
      <c r="EB3360" s="2" t="n"/>
      <c r="EC3360" s="2" t="n"/>
    </row>
    <row r="3361" ht="6.75" customHeight="1" s="118">
      <c r="A3361" s="2" t="n"/>
      <c r="B3361" s="2" t="n"/>
      <c r="C3361" s="2" t="n"/>
      <c r="D3361" s="2" t="n"/>
      <c r="E3361" s="143" t="n"/>
      <c r="K3361" s="144" t="n"/>
      <c r="L3361" s="49" t="inlineStr">
        <is>
          <t>令和</t>
        </is>
      </c>
      <c r="P3361" s="19" t="n"/>
      <c r="Q3361" s="19" t="n"/>
      <c r="R3361" s="19" t="n"/>
      <c r="U3361" s="11" t="n"/>
      <c r="V3361" s="11" t="n"/>
      <c r="X3361" s="144"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43" t="n"/>
      <c r="BV3361" s="144" t="n"/>
      <c r="DU3361" s="144" t="n"/>
      <c r="DV3361" s="2" t="n"/>
      <c r="DW3361" s="2" t="n"/>
      <c r="DX3361" s="2" t="n"/>
      <c r="DY3361" s="2" t="n"/>
      <c r="DZ3361" s="2" t="n"/>
      <c r="EA3361" s="2" t="n"/>
      <c r="EB3361" s="2" t="n"/>
      <c r="EC3361" s="2" t="n"/>
    </row>
    <row r="3362" ht="6.75" customHeight="1" s="118">
      <c r="A3362" s="2" t="n"/>
      <c r="B3362" s="2" t="n"/>
      <c r="C3362" s="2" t="n"/>
      <c r="D3362" s="2" t="n"/>
      <c r="E3362" s="143" t="n"/>
      <c r="K3362" s="144" t="n"/>
      <c r="L3362" s="143"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43" t="n"/>
      <c r="BV3362" s="144" t="n"/>
      <c r="DU3362" s="144" t="n"/>
      <c r="DV3362" s="2" t="n"/>
      <c r="DW3362" s="2" t="n"/>
      <c r="DX3362" s="2" t="n"/>
      <c r="DY3362" s="2" t="n"/>
      <c r="DZ3362" s="2" t="n"/>
      <c r="EA3362" s="2" t="n"/>
      <c r="EB3362" s="2" t="n"/>
      <c r="EC3362" s="2" t="n"/>
    </row>
    <row r="3363" ht="6.75" customHeight="1" s="118">
      <c r="A3363" s="2" t="n"/>
      <c r="B3363" s="2" t="n"/>
      <c r="C3363" s="2" t="n"/>
      <c r="D3363" s="2" t="n"/>
      <c r="E3363" s="147" t="n"/>
      <c r="F3363" s="148" t="n"/>
      <c r="G3363" s="148" t="n"/>
      <c r="H3363" s="148" t="n"/>
      <c r="I3363" s="148" t="n"/>
      <c r="J3363" s="148" t="n"/>
      <c r="K3363" s="149" t="n"/>
      <c r="L3363" s="147" t="n"/>
      <c r="M3363" s="148" t="n"/>
      <c r="N3363" s="148" t="n"/>
      <c r="O3363" s="148"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47" t="n"/>
      <c r="BQ3363" s="148" t="n"/>
      <c r="BR3363" s="148" t="n"/>
      <c r="BS3363" s="148" t="n"/>
      <c r="BT3363" s="148" t="n"/>
      <c r="BU3363" s="148" t="n"/>
      <c r="BV3363" s="149" t="n"/>
      <c r="BW3363" s="148" t="n"/>
      <c r="BX3363" s="148" t="n"/>
      <c r="BY3363" s="148" t="n"/>
      <c r="BZ3363" s="148" t="n"/>
      <c r="CA3363" s="148" t="n"/>
      <c r="CB3363" s="148" t="n"/>
      <c r="CC3363" s="148" t="n"/>
      <c r="CD3363" s="148" t="n"/>
      <c r="CE3363" s="148" t="n"/>
      <c r="CF3363" s="148" t="n"/>
      <c r="CG3363" s="148" t="n"/>
      <c r="CH3363" s="148" t="n"/>
      <c r="CI3363" s="148" t="n"/>
      <c r="CJ3363" s="148" t="n"/>
      <c r="CK3363" s="148" t="n"/>
      <c r="CL3363" s="148" t="n"/>
      <c r="CM3363" s="148" t="n"/>
      <c r="CN3363" s="148" t="n"/>
      <c r="CO3363" s="148" t="n"/>
      <c r="CP3363" s="148" t="n"/>
      <c r="CQ3363" s="148" t="n"/>
      <c r="CR3363" s="148" t="n"/>
      <c r="CS3363" s="148" t="n"/>
      <c r="CT3363" s="148" t="n"/>
      <c r="CU3363" s="148" t="n"/>
      <c r="CV3363" s="148" t="n"/>
      <c r="CW3363" s="148" t="n"/>
      <c r="CX3363" s="148" t="n"/>
      <c r="CY3363" s="148" t="n"/>
      <c r="CZ3363" s="148" t="n"/>
      <c r="DA3363" s="148" t="n"/>
      <c r="DB3363" s="148" t="n"/>
      <c r="DC3363" s="148" t="n"/>
      <c r="DD3363" s="148" t="n"/>
      <c r="DE3363" s="148" t="n"/>
      <c r="DF3363" s="148" t="n"/>
      <c r="DG3363" s="148" t="n"/>
      <c r="DH3363" s="148" t="n"/>
      <c r="DI3363" s="148" t="n"/>
      <c r="DJ3363" s="148" t="n"/>
      <c r="DK3363" s="148" t="n"/>
      <c r="DL3363" s="148" t="n"/>
      <c r="DM3363" s="148" t="n"/>
      <c r="DN3363" s="148" t="n"/>
      <c r="DO3363" s="148" t="n"/>
      <c r="DP3363" s="148" t="n"/>
      <c r="DQ3363" s="148" t="n"/>
      <c r="DR3363" s="148" t="n"/>
      <c r="DS3363" s="148" t="n"/>
      <c r="DT3363" s="148" t="n"/>
      <c r="DU3363" s="149"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39" t="inlineStr">
        <is>
          <t xml:space="preserve">資 　格  等      </t>
        </is>
      </c>
      <c r="BQ3372" s="140" t="n"/>
      <c r="BR3372" s="140" t="n"/>
      <c r="BS3372" s="140" t="n"/>
      <c r="BT3372" s="140" t="n"/>
      <c r="BU3372" s="140" t="n"/>
      <c r="BV3372" s="141" t="n"/>
      <c r="BW3372" s="142" t="inlineStr">
        <is>
          <t>取  得  年  月</t>
        </is>
      </c>
      <c r="BX3372" s="140" t="n"/>
      <c r="BY3372" s="140" t="n"/>
      <c r="BZ3372" s="140" t="n"/>
      <c r="CA3372" s="140" t="n"/>
      <c r="CB3372" s="140" t="n"/>
      <c r="CC3372" s="140" t="n"/>
      <c r="CD3372" s="140" t="n"/>
      <c r="CE3372" s="140" t="n"/>
      <c r="CF3372" s="140" t="n"/>
      <c r="CG3372" s="141" t="n"/>
      <c r="CH3372" s="142" t="inlineStr">
        <is>
          <t>資       格       等       の       名       称</t>
        </is>
      </c>
      <c r="CI3372" s="140" t="n"/>
      <c r="CJ3372" s="140" t="n"/>
      <c r="CK3372" s="140" t="n"/>
      <c r="CL3372" s="140" t="n"/>
      <c r="CM3372" s="140" t="n"/>
      <c r="CN3372" s="140" t="n"/>
      <c r="CO3372" s="140" t="n"/>
      <c r="CP3372" s="140" t="n"/>
      <c r="CQ3372" s="140" t="n"/>
      <c r="CR3372" s="140" t="n"/>
      <c r="CS3372" s="140" t="n"/>
      <c r="CT3372" s="140" t="n"/>
      <c r="CU3372" s="140" t="n"/>
      <c r="CV3372" s="140" t="n"/>
      <c r="CW3372" s="140" t="n"/>
      <c r="CX3372" s="140" t="n"/>
      <c r="CY3372" s="140" t="n"/>
      <c r="CZ3372" s="140" t="n"/>
      <c r="DA3372" s="140" t="n"/>
      <c r="DB3372" s="140" t="n"/>
      <c r="DC3372" s="140" t="n"/>
      <c r="DD3372" s="140" t="n"/>
      <c r="DE3372" s="140" t="n"/>
      <c r="DF3372" s="140" t="n"/>
      <c r="DG3372" s="140" t="n"/>
      <c r="DH3372" s="140" t="n"/>
      <c r="DI3372" s="140" t="n"/>
      <c r="DJ3372" s="140" t="n"/>
      <c r="DK3372" s="140" t="n"/>
      <c r="DL3372" s="140" t="n"/>
      <c r="DM3372" s="140" t="n"/>
      <c r="DN3372" s="140" t="n"/>
      <c r="DO3372" s="140" t="n"/>
      <c r="DP3372" s="140" t="n"/>
      <c r="DQ3372" s="140" t="n"/>
      <c r="DR3372" s="140" t="n"/>
      <c r="DS3372" s="140" t="n"/>
      <c r="DT3372" s="140" t="n"/>
      <c r="DU3372" s="141"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43" t="n"/>
      <c r="BV3373" s="144" t="n"/>
      <c r="BW3373" s="143" t="n"/>
      <c r="CG3373" s="144" t="n"/>
      <c r="CH3373" s="143" t="n"/>
      <c r="DU3373" s="144"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43" t="n"/>
      <c r="BV3374" s="144" t="n"/>
      <c r="BW3374" s="143" t="n"/>
      <c r="CG3374" s="144" t="n"/>
      <c r="CH3374" s="143" t="n"/>
      <c r="DU3374" s="144"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45">
        <f>IF(計算!$B$40="","",IF(N(設定!$B$3)=0,"",YEAR(設定!$B$3)-2018))&amp;""</f>
        <v/>
      </c>
      <c r="AG3375" s="95" t="inlineStr">
        <is>
          <t>年</t>
        </is>
      </c>
      <c r="AI3375" s="145">
        <f>IF(計算!$B$40="","",IF(N(設定!$B$3)=0,"",MONTH(設定!$B$3)))&amp;""</f>
        <v/>
      </c>
      <c r="AL3375" s="95" t="inlineStr">
        <is>
          <t>月</t>
        </is>
      </c>
      <c r="AN3375" s="146">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43" t="n"/>
      <c r="BV3375" s="144" t="n"/>
      <c r="BW3375" s="147" t="n"/>
      <c r="BX3375" s="148" t="n"/>
      <c r="BY3375" s="148" t="n"/>
      <c r="BZ3375" s="148" t="n"/>
      <c r="CA3375" s="148" t="n"/>
      <c r="CB3375" s="148" t="n"/>
      <c r="CC3375" s="148" t="n"/>
      <c r="CD3375" s="148" t="n"/>
      <c r="CE3375" s="148" t="n"/>
      <c r="CF3375" s="148" t="n"/>
      <c r="CG3375" s="149" t="n"/>
      <c r="CH3375" s="147" t="n"/>
      <c r="CI3375" s="148" t="n"/>
      <c r="CJ3375" s="148" t="n"/>
      <c r="CK3375" s="148" t="n"/>
      <c r="CL3375" s="148" t="n"/>
      <c r="CM3375" s="148" t="n"/>
      <c r="CN3375" s="148" t="n"/>
      <c r="CO3375" s="148" t="n"/>
      <c r="CP3375" s="148" t="n"/>
      <c r="CQ3375" s="148" t="n"/>
      <c r="CR3375" s="148" t="n"/>
      <c r="CS3375" s="148" t="n"/>
      <c r="CT3375" s="148" t="n"/>
      <c r="CU3375" s="148" t="n"/>
      <c r="CV3375" s="148" t="n"/>
      <c r="CW3375" s="148" t="n"/>
      <c r="CX3375" s="148" t="n"/>
      <c r="CY3375" s="148" t="n"/>
      <c r="CZ3375" s="148" t="n"/>
      <c r="DA3375" s="148" t="n"/>
      <c r="DB3375" s="148" t="n"/>
      <c r="DC3375" s="148" t="n"/>
      <c r="DD3375" s="148" t="n"/>
      <c r="DE3375" s="148" t="n"/>
      <c r="DF3375" s="148" t="n"/>
      <c r="DG3375" s="148" t="n"/>
      <c r="DH3375" s="148" t="n"/>
      <c r="DI3375" s="148" t="n"/>
      <c r="DJ3375" s="148" t="n"/>
      <c r="DK3375" s="148" t="n"/>
      <c r="DL3375" s="148" t="n"/>
      <c r="DM3375" s="148" t="n"/>
      <c r="DN3375" s="148" t="n"/>
      <c r="DO3375" s="148" t="n"/>
      <c r="DP3375" s="148" t="n"/>
      <c r="DQ3375" s="148" t="n"/>
      <c r="DR3375" s="148" t="n"/>
      <c r="DS3375" s="148" t="n"/>
      <c r="DT3375" s="148" t="n"/>
      <c r="DU3375" s="149"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43" t="n"/>
      <c r="BV3376" s="144" t="n"/>
      <c r="BW3376" s="150">
        <f>計算!$BD$40</f>
        <v/>
      </c>
      <c r="CG3376" s="144" t="n"/>
      <c r="CH3376" s="151">
        <f>計算!$BE$40</f>
        <v/>
      </c>
      <c r="DU3376" s="144"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48" t="n"/>
      <c r="AA3377" s="148" t="n"/>
      <c r="AB3377" s="148" t="n"/>
      <c r="AC3377" s="148" t="n"/>
      <c r="AD3377" s="148" t="n"/>
      <c r="AE3377" s="148" t="n"/>
      <c r="AF3377" s="148" t="n"/>
      <c r="AG3377" s="148" t="n"/>
      <c r="AH3377" s="148" t="n"/>
      <c r="AI3377" s="148" t="n"/>
      <c r="AJ3377" s="148" t="n"/>
      <c r="AK3377" s="148" t="n"/>
      <c r="AL3377" s="148" t="n"/>
      <c r="AM3377" s="148" t="n"/>
      <c r="AN3377" s="148" t="n"/>
      <c r="AO3377" s="148" t="n"/>
      <c r="AP3377" s="148" t="n"/>
      <c r="AQ3377" s="148" t="n"/>
      <c r="AR3377" s="148" t="n"/>
      <c r="AS3377" s="148" t="n"/>
      <c r="AT3377" s="148" t="n"/>
      <c r="AU3377" s="12" t="n"/>
      <c r="AV3377" s="7" t="n"/>
      <c r="BI3377" s="8" t="n"/>
      <c r="BJ3377" s="7" t="n"/>
      <c r="BK3377" s="2" t="n"/>
      <c r="BL3377" s="2" t="n"/>
      <c r="BM3377" s="2" t="n"/>
      <c r="BN3377" s="2" t="n"/>
      <c r="BO3377" s="2" t="n"/>
      <c r="BP3377" s="143" t="n"/>
      <c r="BV3377" s="144" t="n"/>
      <c r="BW3377" s="143" t="n"/>
      <c r="CG3377" s="144" t="n"/>
      <c r="DU3377" s="144" t="n"/>
      <c r="DV3377" s="2" t="n"/>
      <c r="DW3377" s="2" t="n"/>
      <c r="DX3377" s="2" t="n"/>
      <c r="DY3377" s="2" t="n"/>
      <c r="DZ3377" s="2" t="n"/>
      <c r="EA3377" s="2" t="n"/>
      <c r="EB3377" s="2" t="n"/>
      <c r="EC3377" s="2" t="n"/>
    </row>
    <row r="3378" ht="6.75" customHeight="1" s="118">
      <c r="A3378" s="2" t="n"/>
      <c r="B3378" s="2" t="n"/>
      <c r="C3378" s="2" t="n"/>
      <c r="D3378" s="2" t="n"/>
      <c r="E3378" s="142" t="inlineStr">
        <is>
          <t>ふ り が な</t>
        </is>
      </c>
      <c r="F3378" s="140" t="n"/>
      <c r="G3378" s="140" t="n"/>
      <c r="H3378" s="140" t="n"/>
      <c r="I3378" s="140" t="n"/>
      <c r="J3378" s="140" t="n"/>
      <c r="K3378" s="141" t="n"/>
      <c r="L3378" s="152">
        <f>計算!$C$40</f>
        <v/>
      </c>
      <c r="M3378" s="140" t="n"/>
      <c r="N3378" s="140" t="n"/>
      <c r="O3378" s="140" t="n"/>
      <c r="P3378" s="140" t="n"/>
      <c r="Q3378" s="140" t="n"/>
      <c r="R3378" s="140" t="n"/>
      <c r="S3378" s="140" t="n"/>
      <c r="T3378" s="140" t="n"/>
      <c r="U3378" s="140" t="n"/>
      <c r="V3378" s="140" t="n"/>
      <c r="W3378" s="140" t="n"/>
      <c r="X3378" s="140" t="n"/>
      <c r="Y3378" s="140" t="n"/>
      <c r="Z3378" s="140" t="n"/>
      <c r="AA3378" s="140" t="n"/>
      <c r="AB3378" s="140" t="n"/>
      <c r="AC3378" s="140" t="n"/>
      <c r="AD3378" s="140" t="n"/>
      <c r="AE3378" s="140" t="n"/>
      <c r="AF3378" s="140" t="n"/>
      <c r="AG3378" s="140" t="n"/>
      <c r="AH3378" s="140" t="n"/>
      <c r="AI3378" s="140" t="n"/>
      <c r="AJ3378" s="140" t="n"/>
      <c r="AK3378" s="140" t="n"/>
      <c r="AL3378" s="140" t="n"/>
      <c r="AM3378" s="140" t="n"/>
      <c r="AN3378" s="140" t="n"/>
      <c r="AO3378" s="140" t="n"/>
      <c r="AP3378" s="140" t="n"/>
      <c r="AQ3378" s="140" t="n"/>
      <c r="AR3378" s="140" t="n"/>
      <c r="AS3378" s="140" t="n"/>
      <c r="AT3378" s="141"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43" t="n"/>
      <c r="BV3378" s="144" t="n"/>
      <c r="BW3378" s="143" t="n"/>
      <c r="CG3378" s="144" t="n"/>
      <c r="DU3378" s="144" t="n"/>
      <c r="DV3378" s="2" t="n"/>
      <c r="DW3378" s="2" t="n"/>
      <c r="DX3378" s="2" t="n"/>
      <c r="DY3378" s="2" t="n"/>
      <c r="DZ3378" s="2" t="n"/>
      <c r="EA3378" s="2" t="n"/>
      <c r="EB3378" s="2" t="n"/>
      <c r="EC3378" s="2" t="n"/>
    </row>
    <row r="3379" ht="6.75" customHeight="1" s="118">
      <c r="A3379" s="2" t="n"/>
      <c r="B3379" s="2" t="n"/>
      <c r="C3379" s="2" t="n"/>
      <c r="D3379" s="2" t="n"/>
      <c r="E3379" s="143" t="n"/>
      <c r="K3379" s="144" t="n"/>
      <c r="AT3379" s="144"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43" t="n"/>
      <c r="BV3379" s="144" t="n"/>
      <c r="BW3379" s="143" t="n"/>
      <c r="CG3379" s="144" t="n"/>
      <c r="DU3379" s="144" t="n"/>
      <c r="DV3379" s="2" t="n"/>
      <c r="DW3379" s="2" t="n"/>
      <c r="DX3379" s="2" t="n"/>
      <c r="DY3379" s="2" t="n"/>
      <c r="DZ3379" s="2" t="n"/>
      <c r="EA3379" s="2" t="n"/>
      <c r="EB3379" s="2" t="n"/>
      <c r="EC3379" s="2" t="n"/>
    </row>
    <row r="3380" ht="6.75" customHeight="1" s="118">
      <c r="A3380" s="2" t="n"/>
      <c r="B3380" s="2" t="n"/>
      <c r="C3380" s="2" t="n"/>
      <c r="D3380" s="2" t="n"/>
      <c r="E3380" s="143" t="n"/>
      <c r="K3380" s="144" t="n"/>
      <c r="AT3380" s="144"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43" t="n"/>
      <c r="BV3380" s="144" t="n"/>
      <c r="BW3380" s="143" t="n"/>
      <c r="CG3380" s="144" t="n"/>
      <c r="DU3380" s="144" t="n"/>
      <c r="DV3380" s="2" t="n"/>
      <c r="DW3380" s="2" t="n"/>
      <c r="DX3380" s="2" t="n"/>
      <c r="DY3380" s="2" t="n"/>
      <c r="DZ3380" s="2" t="n"/>
      <c r="EA3380" s="2" t="n"/>
      <c r="EB3380" s="2" t="n"/>
      <c r="EC3380" s="2" t="n"/>
    </row>
    <row r="3381" ht="6.75" customHeight="1" s="118">
      <c r="A3381" s="2" t="n"/>
      <c r="B3381" s="2" t="n"/>
      <c r="C3381" s="2" t="n"/>
      <c r="D3381" s="2" t="n"/>
      <c r="E3381" s="147" t="n"/>
      <c r="F3381" s="148" t="n"/>
      <c r="G3381" s="148" t="n"/>
      <c r="H3381" s="148" t="n"/>
      <c r="I3381" s="148" t="n"/>
      <c r="J3381" s="148" t="n"/>
      <c r="K3381" s="149" t="n"/>
      <c r="L3381" s="148" t="n"/>
      <c r="M3381" s="148" t="n"/>
      <c r="N3381" s="148" t="n"/>
      <c r="O3381" s="148" t="n"/>
      <c r="P3381" s="148" t="n"/>
      <c r="Q3381" s="148" t="n"/>
      <c r="R3381" s="148" t="n"/>
      <c r="S3381" s="148" t="n"/>
      <c r="T3381" s="148" t="n"/>
      <c r="U3381" s="148" t="n"/>
      <c r="V3381" s="148" t="n"/>
      <c r="W3381" s="148" t="n"/>
      <c r="X3381" s="148" t="n"/>
      <c r="Y3381" s="148" t="n"/>
      <c r="Z3381" s="148" t="n"/>
      <c r="AA3381" s="148" t="n"/>
      <c r="AB3381" s="148" t="n"/>
      <c r="AC3381" s="148" t="n"/>
      <c r="AD3381" s="148" t="n"/>
      <c r="AE3381" s="148" t="n"/>
      <c r="AF3381" s="148" t="n"/>
      <c r="AG3381" s="148" t="n"/>
      <c r="AH3381" s="148" t="n"/>
      <c r="AI3381" s="148" t="n"/>
      <c r="AJ3381" s="148" t="n"/>
      <c r="AK3381" s="148" t="n"/>
      <c r="AL3381" s="148" t="n"/>
      <c r="AM3381" s="148" t="n"/>
      <c r="AN3381" s="148" t="n"/>
      <c r="AO3381" s="148" t="n"/>
      <c r="AP3381" s="148" t="n"/>
      <c r="AQ3381" s="148" t="n"/>
      <c r="AR3381" s="148" t="n"/>
      <c r="AS3381" s="148" t="n"/>
      <c r="AT3381" s="149"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43" t="n"/>
      <c r="BV3381" s="144" t="n"/>
      <c r="BW3381" s="143" t="n"/>
      <c r="CG3381" s="144" t="n"/>
      <c r="DU3381" s="144" t="n"/>
      <c r="DV3381" s="2" t="n"/>
      <c r="DW3381" s="2" t="n"/>
      <c r="DX3381" s="2" t="n"/>
      <c r="DY3381" s="2" t="n"/>
      <c r="DZ3381" s="2" t="n"/>
      <c r="EA3381" s="2" t="n"/>
      <c r="EB3381" s="2" t="n"/>
      <c r="EC3381" s="2" t="n"/>
    </row>
    <row r="3382" ht="6.75" customHeight="1" s="118">
      <c r="A3382" s="2" t="n"/>
      <c r="B3382" s="2" t="n"/>
      <c r="C3382" s="2" t="n"/>
      <c r="D3382" s="2" t="n"/>
      <c r="E3382" s="153" t="inlineStr">
        <is>
          <t>名　前</t>
        </is>
      </c>
      <c r="F3382" s="140" t="n"/>
      <c r="G3382" s="140" t="n"/>
      <c r="H3382" s="140" t="n"/>
      <c r="I3382" s="140" t="n"/>
      <c r="J3382" s="140" t="n"/>
      <c r="K3382" s="141" t="n"/>
      <c r="L3382" s="154">
        <f>計算!$B$40</f>
        <v/>
      </c>
      <c r="M3382" s="140" t="n"/>
      <c r="N3382" s="140" t="n"/>
      <c r="O3382" s="140" t="n"/>
      <c r="P3382" s="140" t="n"/>
      <c r="Q3382" s="140" t="n"/>
      <c r="R3382" s="140" t="n"/>
      <c r="S3382" s="140" t="n"/>
      <c r="T3382" s="140" t="n"/>
      <c r="U3382" s="140" t="n"/>
      <c r="V3382" s="140" t="n"/>
      <c r="W3382" s="140" t="n"/>
      <c r="X3382" s="140" t="n"/>
      <c r="Y3382" s="140" t="n"/>
      <c r="Z3382" s="140" t="n"/>
      <c r="AA3382" s="140" t="n"/>
      <c r="AB3382" s="140" t="n"/>
      <c r="AC3382" s="140" t="n"/>
      <c r="AD3382" s="140" t="n"/>
      <c r="AE3382" s="140" t="n"/>
      <c r="AF3382" s="140" t="n"/>
      <c r="AG3382" s="140" t="n"/>
      <c r="AH3382" s="140" t="n"/>
      <c r="AI3382" s="140" t="n"/>
      <c r="AJ3382" s="140" t="n"/>
      <c r="AK3382" s="140" t="n"/>
      <c r="AL3382" s="140" t="n"/>
      <c r="AM3382" s="140" t="n"/>
      <c r="AN3382" s="140" t="n"/>
      <c r="AO3382" s="140" t="n"/>
      <c r="AP3382" s="140" t="n"/>
      <c r="AQ3382" s="140" t="n"/>
      <c r="AR3382" s="140" t="n"/>
      <c r="AS3382" s="140" t="n"/>
      <c r="AT3382" s="141"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43" t="n"/>
      <c r="BV3382" s="144" t="n"/>
      <c r="BW3382" s="143" t="n"/>
      <c r="CG3382" s="144" t="n"/>
      <c r="DU3382" s="144" t="n"/>
      <c r="DV3382" s="2" t="n"/>
      <c r="DW3382" s="2" t="n"/>
      <c r="DX3382" s="2" t="n"/>
      <c r="DY3382" s="2" t="n"/>
      <c r="DZ3382" s="2" t="n"/>
      <c r="EA3382" s="2" t="n"/>
      <c r="EB3382" s="2" t="n"/>
      <c r="EC3382" s="2" t="n"/>
    </row>
    <row r="3383" ht="6.75" customHeight="1" s="118">
      <c r="A3383" s="2" t="n"/>
      <c r="B3383" s="2" t="n"/>
      <c r="C3383" s="2" t="n"/>
      <c r="D3383" s="2" t="n"/>
      <c r="E3383" s="143" t="n"/>
      <c r="K3383" s="144" t="n"/>
      <c r="L3383" s="143" t="n"/>
      <c r="AT3383" s="144" t="n"/>
      <c r="AU3383" s="8" t="n"/>
      <c r="AV3383" s="7" t="n"/>
      <c r="AW3383" s="2" t="n"/>
      <c r="AX3383" s="52" t="inlineStr">
        <is>
          <t>（30×40mm）</t>
        </is>
      </c>
      <c r="BH3383" s="2" t="n"/>
      <c r="BI3383" s="8" t="n"/>
      <c r="BJ3383" s="7" t="n"/>
      <c r="BK3383" s="2" t="n"/>
      <c r="BL3383" s="2" t="n"/>
      <c r="BM3383" s="2" t="n"/>
      <c r="BN3383" s="2" t="n"/>
      <c r="BO3383" s="2" t="n"/>
      <c r="BP3383" s="143" t="n"/>
      <c r="BV3383" s="144" t="n"/>
      <c r="BW3383" s="143" t="n"/>
      <c r="CG3383" s="144" t="n"/>
      <c r="DU3383" s="144" t="n"/>
      <c r="DV3383" s="2" t="n"/>
      <c r="DW3383" s="2" t="n"/>
      <c r="DX3383" s="2" t="n"/>
      <c r="DY3383" s="2" t="n"/>
      <c r="DZ3383" s="2" t="n"/>
      <c r="EA3383" s="2" t="n"/>
      <c r="EB3383" s="2" t="n"/>
      <c r="EC3383" s="2" t="n"/>
    </row>
    <row r="3384" ht="6.75" customHeight="1" s="118">
      <c r="A3384" s="2" t="n"/>
      <c r="B3384" s="2" t="n"/>
      <c r="C3384" s="2" t="n"/>
      <c r="D3384" s="2" t="n"/>
      <c r="E3384" s="143" t="n"/>
      <c r="K3384" s="144" t="n"/>
      <c r="L3384" s="143" t="n"/>
      <c r="AT3384" s="144" t="n"/>
      <c r="AU3384" s="8" t="n"/>
      <c r="AV3384" s="7" t="n"/>
      <c r="AW3384" s="2" t="n"/>
      <c r="BH3384" s="2" t="n"/>
      <c r="BI3384" s="8" t="n"/>
      <c r="BJ3384" s="7" t="n"/>
      <c r="BK3384" s="2" t="n"/>
      <c r="BL3384" s="2" t="n"/>
      <c r="BM3384" s="2" t="n"/>
      <c r="BN3384" s="2" t="n"/>
      <c r="BO3384" s="2" t="n"/>
      <c r="BP3384" s="143" t="n"/>
      <c r="BV3384" s="144" t="n"/>
      <c r="BW3384" s="143" t="n"/>
      <c r="CG3384" s="144" t="n"/>
      <c r="DU3384" s="144" t="n"/>
      <c r="DV3384" s="2" t="n"/>
      <c r="DW3384" s="2" t="n"/>
      <c r="DX3384" s="2" t="n"/>
      <c r="DY3384" s="2" t="n"/>
      <c r="DZ3384" s="2" t="n"/>
      <c r="EA3384" s="2" t="n"/>
      <c r="EB3384" s="2" t="n"/>
      <c r="EC3384" s="2" t="n"/>
    </row>
    <row r="3385" ht="6.75" customHeight="1" s="118">
      <c r="A3385" s="2" t="n"/>
      <c r="B3385" s="2" t="n"/>
      <c r="C3385" s="2" t="n"/>
      <c r="D3385" s="2" t="n"/>
      <c r="E3385" s="143" t="n"/>
      <c r="K3385" s="144" t="n"/>
      <c r="L3385" s="143" t="n"/>
      <c r="AT3385" s="144"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43" t="n"/>
      <c r="BV3385" s="144" t="n"/>
      <c r="BW3385" s="143" t="n"/>
      <c r="CG3385" s="144" t="n"/>
      <c r="DU3385" s="144" t="n"/>
      <c r="DV3385" s="2" t="n"/>
      <c r="DW3385" s="2" t="n"/>
      <c r="DX3385" s="2" t="n"/>
      <c r="DY3385" s="2" t="n"/>
      <c r="DZ3385" s="2" t="n"/>
      <c r="EA3385" s="2" t="n"/>
      <c r="EB3385" s="2" t="n"/>
      <c r="EC3385" s="2" t="n"/>
    </row>
    <row r="3386" ht="6.75" customHeight="1" s="118">
      <c r="A3386" s="2" t="n"/>
      <c r="B3386" s="2" t="n"/>
      <c r="C3386" s="2" t="n"/>
      <c r="D3386" s="2" t="n"/>
      <c r="E3386" s="143" t="n"/>
      <c r="K3386" s="144" t="n"/>
      <c r="L3386" s="143" t="n"/>
      <c r="AT3386" s="144"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43" t="n"/>
      <c r="BV3386" s="144" t="n"/>
      <c r="BW3386" s="143" t="n"/>
      <c r="CG3386" s="144" t="n"/>
      <c r="DU3386" s="144" t="n"/>
      <c r="DV3386" s="2" t="n"/>
      <c r="DW3386" s="2" t="n"/>
      <c r="DX3386" s="2" t="n"/>
      <c r="DY3386" s="2" t="n"/>
      <c r="DZ3386" s="2" t="n"/>
      <c r="EA3386" s="2" t="n"/>
      <c r="EB3386" s="2" t="n"/>
      <c r="EC3386" s="2" t="n"/>
    </row>
    <row r="3387" ht="4.5" customHeight="1" s="118">
      <c r="A3387" s="2" t="n"/>
      <c r="B3387" s="2" t="n"/>
      <c r="C3387" s="2" t="n"/>
      <c r="D3387" s="2" t="n"/>
      <c r="E3387" s="147" t="n"/>
      <c r="F3387" s="148" t="n"/>
      <c r="G3387" s="148" t="n"/>
      <c r="H3387" s="148" t="n"/>
      <c r="I3387" s="148" t="n"/>
      <c r="J3387" s="148" t="n"/>
      <c r="K3387" s="149" t="n"/>
      <c r="L3387" s="147" t="n"/>
      <c r="M3387" s="148" t="n"/>
      <c r="N3387" s="148" t="n"/>
      <c r="O3387" s="148" t="n"/>
      <c r="P3387" s="148" t="n"/>
      <c r="Q3387" s="148" t="n"/>
      <c r="R3387" s="148" t="n"/>
      <c r="S3387" s="148" t="n"/>
      <c r="T3387" s="148" t="n"/>
      <c r="U3387" s="148" t="n"/>
      <c r="V3387" s="148" t="n"/>
      <c r="W3387" s="148" t="n"/>
      <c r="X3387" s="148" t="n"/>
      <c r="Y3387" s="148" t="n"/>
      <c r="Z3387" s="148" t="n"/>
      <c r="AA3387" s="148" t="n"/>
      <c r="AB3387" s="148" t="n"/>
      <c r="AC3387" s="148" t="n"/>
      <c r="AD3387" s="148" t="n"/>
      <c r="AE3387" s="148" t="n"/>
      <c r="AF3387" s="148" t="n"/>
      <c r="AG3387" s="148" t="n"/>
      <c r="AH3387" s="148" t="n"/>
      <c r="AI3387" s="148" t="n"/>
      <c r="AJ3387" s="148" t="n"/>
      <c r="AK3387" s="148" t="n"/>
      <c r="AL3387" s="148" t="n"/>
      <c r="AM3387" s="148" t="n"/>
      <c r="AN3387" s="148" t="n"/>
      <c r="AO3387" s="148" t="n"/>
      <c r="AP3387" s="148" t="n"/>
      <c r="AQ3387" s="148" t="n"/>
      <c r="AR3387" s="148" t="n"/>
      <c r="AS3387" s="148" t="n"/>
      <c r="AT3387" s="149"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43" t="n"/>
      <c r="BV3387" s="144" t="n"/>
      <c r="BW3387" s="143" t="n"/>
      <c r="CG3387" s="144" t="n"/>
      <c r="DU3387" s="144" t="n"/>
      <c r="DV3387" s="2" t="n"/>
      <c r="DW3387" s="2" t="n"/>
      <c r="DX3387" s="2" t="n"/>
      <c r="DY3387" s="2" t="n"/>
      <c r="DZ3387" s="2" t="n"/>
      <c r="EA3387" s="2" t="n"/>
      <c r="EB3387" s="2" t="n"/>
      <c r="EC3387" s="2" t="n"/>
    </row>
    <row r="3388" ht="6.75" customHeight="1" s="118">
      <c r="A3388" s="2" t="n"/>
      <c r="B3388" s="2" t="n"/>
      <c r="C3388" s="2" t="n"/>
      <c r="D3388" s="2" t="n"/>
      <c r="E3388" s="153" t="inlineStr">
        <is>
          <t>生年月日</t>
        </is>
      </c>
      <c r="F3388" s="140" t="n"/>
      <c r="G3388" s="140" t="n"/>
      <c r="H3388" s="140" t="n"/>
      <c r="I3388" s="140" t="n"/>
      <c r="J3388" s="140" t="n"/>
      <c r="K3388" s="141" t="n"/>
      <c r="L3388" s="155" t="inlineStr">
        <is>
          <t>昭和 ・ 平成</t>
        </is>
      </c>
      <c r="M3388" s="140" t="n"/>
      <c r="N3388" s="140" t="n"/>
      <c r="O3388" s="140" t="n"/>
      <c r="P3388" s="140" t="n"/>
      <c r="Q3388" s="140" t="n"/>
      <c r="R3388" s="140" t="n"/>
      <c r="S3388" s="140" t="n"/>
      <c r="T3388" s="140" t="n"/>
      <c r="U3388" s="140" t="n"/>
      <c r="V3388" s="156">
        <f>計算!$D$40</f>
        <v/>
      </c>
      <c r="W3388" s="140" t="n"/>
      <c r="X3388" s="157" t="inlineStr">
        <is>
          <t>年</t>
        </is>
      </c>
      <c r="Y3388" s="140" t="n"/>
      <c r="Z3388" s="158">
        <f>計算!$E$40</f>
        <v/>
      </c>
      <c r="AA3388" s="140" t="n"/>
      <c r="AB3388" s="140" t="n"/>
      <c r="AC3388" s="157" t="inlineStr">
        <is>
          <t>月</t>
        </is>
      </c>
      <c r="AD3388" s="140" t="n"/>
      <c r="AE3388" s="158">
        <f>計算!$F$40</f>
        <v/>
      </c>
      <c r="AF3388" s="140" t="n"/>
      <c r="AG3388" s="140" t="n"/>
      <c r="AH3388" s="157" t="inlineStr">
        <is>
          <t>日　生 （満</t>
        </is>
      </c>
      <c r="AI3388" s="140" t="n"/>
      <c r="AJ3388" s="140" t="n"/>
      <c r="AK3388" s="140" t="n"/>
      <c r="AL3388" s="140" t="n"/>
      <c r="AM3388" s="140" t="n"/>
      <c r="AN3388" s="140" t="n"/>
      <c r="AO3388" s="140" t="n"/>
      <c r="AP3388" s="159">
        <f>計算!$G$40</f>
        <v/>
      </c>
      <c r="AQ3388" s="140" t="n"/>
      <c r="AR3388" s="160" t="inlineStr">
        <is>
          <t>歳）</t>
        </is>
      </c>
      <c r="AS3388" s="140" t="n"/>
      <c r="AT3388" s="141"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43" t="n"/>
      <c r="BV3388" s="144" t="n"/>
      <c r="BW3388" s="143" t="n"/>
      <c r="CG3388" s="144" t="n"/>
      <c r="DU3388" s="144" t="n"/>
      <c r="DV3388" s="2" t="n"/>
      <c r="DW3388" s="2" t="n"/>
      <c r="DX3388" s="2" t="n"/>
      <c r="DY3388" s="2" t="n"/>
      <c r="DZ3388" s="2" t="n"/>
      <c r="EA3388" s="2" t="n"/>
      <c r="EB3388" s="2" t="n"/>
      <c r="EC3388" s="2" t="n"/>
    </row>
    <row r="3389" ht="6.75" customHeight="1" s="118">
      <c r="A3389" s="2" t="n"/>
      <c r="B3389" s="2" t="n"/>
      <c r="C3389" s="2" t="n"/>
      <c r="D3389" s="2" t="n"/>
      <c r="E3389" s="143" t="n"/>
      <c r="K3389" s="144" t="n"/>
      <c r="L3389" s="143" t="n"/>
      <c r="AT3389" s="144"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43" t="n"/>
      <c r="BV3389" s="144" t="n"/>
      <c r="BW3389" s="143" t="n"/>
      <c r="CG3389" s="144" t="n"/>
      <c r="DU3389" s="144" t="n"/>
      <c r="DV3389" s="2" t="n"/>
      <c r="DW3389" s="2" t="n"/>
      <c r="DX3389" s="2" t="n"/>
      <c r="DY3389" s="2" t="n"/>
      <c r="DZ3389" s="2" t="n"/>
      <c r="EA3389" s="2" t="n"/>
      <c r="EB3389" s="2" t="n"/>
      <c r="EC3389" s="2" t="n"/>
    </row>
    <row r="3390" ht="6.75" customHeight="1" s="118">
      <c r="A3390" s="2" t="n"/>
      <c r="B3390" s="2" t="n"/>
      <c r="C3390" s="2" t="n"/>
      <c r="D3390" s="2" t="n"/>
      <c r="E3390" s="143" t="n"/>
      <c r="K3390" s="144" t="n"/>
      <c r="L3390" s="143" t="n"/>
      <c r="AT3390" s="144"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43" t="n"/>
      <c r="BV3390" s="144" t="n"/>
      <c r="BW3390" s="143" t="n"/>
      <c r="CG3390" s="144" t="n"/>
      <c r="DU3390" s="144" t="n"/>
      <c r="DV3390" s="2" t="n"/>
      <c r="DW3390" s="2" t="n"/>
      <c r="DX3390" s="2" t="n"/>
      <c r="DY3390" s="2" t="n"/>
      <c r="DZ3390" s="2" t="n"/>
      <c r="EA3390" s="2" t="n"/>
      <c r="EB3390" s="2" t="n"/>
      <c r="EC3390" s="2" t="n"/>
    </row>
    <row r="3391" ht="3.75" customHeight="1" s="118">
      <c r="A3391" s="2" t="n"/>
      <c r="B3391" s="2" t="n"/>
      <c r="C3391" s="2" t="n"/>
      <c r="D3391" s="2" t="n"/>
      <c r="E3391" s="147" t="n"/>
      <c r="F3391" s="148" t="n"/>
      <c r="G3391" s="148" t="n"/>
      <c r="H3391" s="148" t="n"/>
      <c r="I3391" s="148" t="n"/>
      <c r="J3391" s="148" t="n"/>
      <c r="K3391" s="149" t="n"/>
      <c r="L3391" s="147" t="n"/>
      <c r="M3391" s="148" t="n"/>
      <c r="N3391" s="148" t="n"/>
      <c r="O3391" s="148" t="n"/>
      <c r="P3391" s="148" t="n"/>
      <c r="Q3391" s="148" t="n"/>
      <c r="R3391" s="148" t="n"/>
      <c r="S3391" s="148" t="n"/>
      <c r="T3391" s="148" t="n"/>
      <c r="U3391" s="148" t="n"/>
      <c r="X3391" s="148" t="n"/>
      <c r="Y3391" s="148" t="n"/>
      <c r="AC3391" s="148" t="n"/>
      <c r="AD3391" s="148" t="n"/>
      <c r="AH3391" s="148" t="n"/>
      <c r="AI3391" s="148" t="n"/>
      <c r="AJ3391" s="148" t="n"/>
      <c r="AK3391" s="148" t="n"/>
      <c r="AL3391" s="148" t="n"/>
      <c r="AM3391" s="148" t="n"/>
      <c r="AN3391" s="148" t="n"/>
      <c r="AO3391" s="148" t="n"/>
      <c r="AP3391" s="148" t="n"/>
      <c r="AQ3391" s="148" t="n"/>
      <c r="AR3391" s="148" t="n"/>
      <c r="AS3391" s="148" t="n"/>
      <c r="AT3391" s="149"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43" t="n"/>
      <c r="BV3391" s="144" t="n"/>
      <c r="BW3391" s="143" t="n"/>
      <c r="CG3391" s="144" t="n"/>
      <c r="DU3391" s="144" t="n"/>
      <c r="DV3391" s="2" t="n"/>
      <c r="DW3391" s="2" t="n"/>
      <c r="DX3391" s="2" t="n"/>
      <c r="DY3391" s="2" t="n"/>
      <c r="DZ3391" s="2" t="n"/>
      <c r="EA3391" s="2" t="n"/>
      <c r="EB3391" s="2" t="n"/>
      <c r="EC3391" s="2" t="n"/>
    </row>
    <row r="3392" ht="6.75" customHeight="1" s="118">
      <c r="A3392" s="2" t="n"/>
      <c r="B3392" s="2" t="n"/>
      <c r="C3392" s="2" t="n"/>
      <c r="D3392" s="2" t="n"/>
      <c r="E3392" s="161" t="inlineStr">
        <is>
          <t>ふ り が な</t>
        </is>
      </c>
      <c r="F3392" s="140" t="n"/>
      <c r="G3392" s="140" t="n"/>
      <c r="H3392" s="140" t="n"/>
      <c r="I3392" s="140" t="n"/>
      <c r="J3392" s="140" t="n"/>
      <c r="K3392" s="141" t="n"/>
      <c r="L3392" s="162">
        <f>計算!$J$40</f>
        <v/>
      </c>
      <c r="M3392" s="140" t="n"/>
      <c r="N3392" s="140" t="n"/>
      <c r="O3392" s="140" t="n"/>
      <c r="P3392" s="140" t="n"/>
      <c r="Q3392" s="140" t="n"/>
      <c r="R3392" s="140" t="n"/>
      <c r="S3392" s="140" t="n"/>
      <c r="T3392" s="140" t="n"/>
      <c r="U3392" s="140" t="n"/>
      <c r="V3392" s="140" t="n"/>
      <c r="W3392" s="140" t="n"/>
      <c r="X3392" s="140" t="n"/>
      <c r="Y3392" s="140" t="n"/>
      <c r="Z3392" s="140" t="n"/>
      <c r="AA3392" s="140" t="n"/>
      <c r="AB3392" s="140" t="n"/>
      <c r="AC3392" s="140" t="n"/>
      <c r="AD3392" s="140" t="n"/>
      <c r="AE3392" s="140" t="n"/>
      <c r="AF3392" s="140" t="n"/>
      <c r="AG3392" s="140" t="n"/>
      <c r="AH3392" s="140" t="n"/>
      <c r="AI3392" s="140" t="n"/>
      <c r="AJ3392" s="140" t="n"/>
      <c r="AK3392" s="140" t="n"/>
      <c r="AL3392" s="140" t="n"/>
      <c r="AM3392" s="140" t="n"/>
      <c r="AN3392" s="140" t="n"/>
      <c r="AO3392" s="140" t="n"/>
      <c r="AP3392" s="140" t="n"/>
      <c r="AQ3392" s="140" t="n"/>
      <c r="AR3392" s="140" t="n"/>
      <c r="AS3392" s="140" t="n"/>
      <c r="AT3392" s="140" t="n"/>
      <c r="AU3392" s="140" t="n"/>
      <c r="AV3392" s="140" t="n"/>
      <c r="AW3392" s="140" t="n"/>
      <c r="AX3392" s="140" t="n"/>
      <c r="AY3392" s="140" t="n"/>
      <c r="AZ3392" s="140" t="n"/>
      <c r="BA3392" s="140" t="n"/>
      <c r="BB3392" s="140" t="n"/>
      <c r="BC3392" s="140" t="n"/>
      <c r="BD3392" s="140" t="n"/>
      <c r="BE3392" s="140" t="n"/>
      <c r="BF3392" s="140" t="n"/>
      <c r="BG3392" s="140" t="n"/>
      <c r="BH3392" s="140" t="n"/>
      <c r="BI3392" s="141" t="n"/>
      <c r="BJ3392" s="2" t="n"/>
      <c r="BK3392" s="2" t="n"/>
      <c r="BL3392" s="2" t="n"/>
      <c r="BM3392" s="2" t="n"/>
      <c r="BN3392" s="2" t="n"/>
      <c r="BO3392" s="2" t="n"/>
      <c r="BP3392" s="143" t="n"/>
      <c r="BV3392" s="144" t="n"/>
      <c r="BW3392" s="143" t="n"/>
      <c r="CG3392" s="144" t="n"/>
      <c r="DU3392" s="144" t="n"/>
      <c r="DV3392" s="2" t="n"/>
      <c r="DW3392" s="2" t="n"/>
      <c r="DX3392" s="2" t="n"/>
      <c r="DY3392" s="2" t="n"/>
      <c r="DZ3392" s="2" t="n"/>
      <c r="EA3392" s="2" t="n"/>
      <c r="EB3392" s="2" t="n"/>
      <c r="EC3392" s="2" t="n"/>
    </row>
    <row r="3393" ht="6.75" customHeight="1" s="118">
      <c r="A3393" s="2" t="n"/>
      <c r="B3393" s="2" t="n"/>
      <c r="C3393" s="2" t="n"/>
      <c r="D3393" s="2" t="n"/>
      <c r="E3393" s="143" t="n"/>
      <c r="K3393" s="144" t="n"/>
      <c r="BI3393" s="144" t="n"/>
      <c r="BJ3393" s="2" t="n"/>
      <c r="BK3393" s="2" t="n"/>
      <c r="BL3393" s="2" t="n"/>
      <c r="BM3393" s="2" t="n"/>
      <c r="BN3393" s="2" t="n"/>
      <c r="BO3393" s="2" t="n"/>
      <c r="BP3393" s="143" t="n"/>
      <c r="BV3393" s="144" t="n"/>
      <c r="BW3393" s="143" t="n"/>
      <c r="CG3393" s="144" t="n"/>
      <c r="DU3393" s="144" t="n"/>
      <c r="DV3393" s="2" t="n"/>
      <c r="DW3393" s="2" t="n"/>
      <c r="DX3393" s="2" t="n"/>
      <c r="DY3393" s="2" t="n"/>
      <c r="DZ3393" s="2" t="n"/>
      <c r="EA3393" s="2" t="n"/>
      <c r="EB3393" s="2" t="n"/>
      <c r="EC3393" s="2" t="n"/>
    </row>
    <row r="3394" ht="6.75" customHeight="1" s="118">
      <c r="A3394" s="2" t="n"/>
      <c r="B3394" s="2" t="n"/>
      <c r="C3394" s="2" t="n"/>
      <c r="D3394" s="2" t="n"/>
      <c r="E3394" s="163" t="n"/>
      <c r="F3394" s="164" t="n"/>
      <c r="G3394" s="164" t="n"/>
      <c r="H3394" s="164" t="n"/>
      <c r="I3394" s="164" t="n"/>
      <c r="J3394" s="164" t="n"/>
      <c r="K3394" s="165" t="n"/>
      <c r="L3394" s="164" t="n"/>
      <c r="M3394" s="164" t="n"/>
      <c r="N3394" s="164" t="n"/>
      <c r="O3394" s="164" t="n"/>
      <c r="P3394" s="164" t="n"/>
      <c r="Q3394" s="164" t="n"/>
      <c r="R3394" s="164" t="n"/>
      <c r="S3394" s="164" t="n"/>
      <c r="T3394" s="164" t="n"/>
      <c r="U3394" s="164" t="n"/>
      <c r="V3394" s="164" t="n"/>
      <c r="W3394" s="164" t="n"/>
      <c r="X3394" s="164" t="n"/>
      <c r="Y3394" s="164" t="n"/>
      <c r="Z3394" s="164" t="n"/>
      <c r="AA3394" s="164" t="n"/>
      <c r="AB3394" s="164" t="n"/>
      <c r="AC3394" s="164" t="n"/>
      <c r="AD3394" s="164" t="n"/>
      <c r="AE3394" s="164" t="n"/>
      <c r="AF3394" s="164" t="n"/>
      <c r="AG3394" s="164" t="n"/>
      <c r="AH3394" s="164" t="n"/>
      <c r="AI3394" s="164" t="n"/>
      <c r="AJ3394" s="164" t="n"/>
      <c r="AK3394" s="164" t="n"/>
      <c r="AL3394" s="164" t="n"/>
      <c r="AM3394" s="164" t="n"/>
      <c r="AN3394" s="164" t="n"/>
      <c r="AO3394" s="164" t="n"/>
      <c r="AP3394" s="164" t="n"/>
      <c r="AQ3394" s="164" t="n"/>
      <c r="AR3394" s="164" t="n"/>
      <c r="AS3394" s="164" t="n"/>
      <c r="AT3394" s="164" t="n"/>
      <c r="AU3394" s="164" t="n"/>
      <c r="AV3394" s="164" t="n"/>
      <c r="AW3394" s="164" t="n"/>
      <c r="AX3394" s="164" t="n"/>
      <c r="AY3394" s="164" t="n"/>
      <c r="AZ3394" s="164" t="n"/>
      <c r="BA3394" s="164" t="n"/>
      <c r="BB3394" s="164" t="n"/>
      <c r="BC3394" s="164" t="n"/>
      <c r="BD3394" s="164" t="n"/>
      <c r="BE3394" s="164" t="n"/>
      <c r="BF3394" s="164" t="n"/>
      <c r="BG3394" s="164" t="n"/>
      <c r="BH3394" s="164" t="n"/>
      <c r="BI3394" s="165" t="n"/>
      <c r="BJ3394" s="2" t="n"/>
      <c r="BK3394" s="2" t="n"/>
      <c r="BL3394" s="2" t="n"/>
      <c r="BM3394" s="2" t="n"/>
      <c r="BN3394" s="2" t="n"/>
      <c r="BO3394" s="2" t="n"/>
      <c r="BP3394" s="143" t="n"/>
      <c r="BV3394" s="144" t="n"/>
      <c r="BW3394" s="143" t="n"/>
      <c r="CG3394" s="144" t="n"/>
      <c r="DU3394" s="144" t="n"/>
      <c r="DV3394" s="2" t="n"/>
      <c r="DW3394" s="2" t="n"/>
      <c r="DX3394" s="2" t="n"/>
      <c r="DY3394" s="2" t="n"/>
      <c r="DZ3394" s="2" t="n"/>
      <c r="EA3394" s="2" t="n"/>
      <c r="EB3394" s="2" t="n"/>
      <c r="EC3394" s="2" t="n"/>
    </row>
    <row r="3395" ht="6.75" customHeight="1" s="118">
      <c r="A3395" s="2" t="n"/>
      <c r="B3395" s="2" t="n"/>
      <c r="C3395" s="2" t="n"/>
      <c r="D3395" s="2" t="n"/>
      <c r="E3395" s="166" t="inlineStr">
        <is>
          <t>現住所</t>
        </is>
      </c>
      <c r="F3395" s="167" t="n"/>
      <c r="G3395" s="167" t="n"/>
      <c r="H3395" s="167" t="n"/>
      <c r="I3395" s="167" t="n"/>
      <c r="J3395" s="167" t="n"/>
      <c r="K3395" s="168" t="n"/>
      <c r="L3395" s="107" t="inlineStr">
        <is>
          <t>〒</t>
        </is>
      </c>
      <c r="M3395" s="167" t="n"/>
      <c r="N3395" s="167" t="n"/>
      <c r="O3395" s="167" t="n"/>
      <c r="P3395" s="169">
        <f>計算!$H$40</f>
        <v/>
      </c>
      <c r="Q3395" s="167" t="n"/>
      <c r="R3395" s="167" t="n"/>
      <c r="S3395" s="167" t="n"/>
      <c r="T3395" s="167" t="n"/>
      <c r="U3395" s="167" t="n"/>
      <c r="V3395" s="167" t="n"/>
      <c r="W3395" s="167" t="n"/>
      <c r="X3395" s="167" t="n"/>
      <c r="Y3395" s="167" t="n"/>
      <c r="Z3395" s="167" t="n"/>
      <c r="AA3395" s="167" t="n"/>
      <c r="AB3395" s="167" t="n"/>
      <c r="AC3395" s="167" t="n"/>
      <c r="AD3395" s="167" t="n"/>
      <c r="AE3395" s="167" t="n"/>
      <c r="AF3395" s="167" t="n"/>
      <c r="AG3395" s="167" t="n"/>
      <c r="AH3395" s="167" t="n"/>
      <c r="AI3395" s="167" t="n"/>
      <c r="AJ3395" s="167"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43" t="n"/>
      <c r="BV3395" s="144" t="n"/>
      <c r="BW3395" s="143" t="n"/>
      <c r="CG3395" s="144" t="n"/>
      <c r="DU3395" s="144" t="n"/>
      <c r="DV3395" s="2" t="n"/>
      <c r="DW3395" s="2" t="n"/>
      <c r="DX3395" s="2" t="n"/>
      <c r="DY3395" s="2" t="n"/>
      <c r="DZ3395" s="2" t="n"/>
      <c r="EA3395" s="2" t="n"/>
      <c r="EB3395" s="2" t="n"/>
      <c r="EC3395" s="2" t="n"/>
    </row>
    <row r="3396" ht="4.5" customHeight="1" s="118">
      <c r="A3396" s="2" t="n"/>
      <c r="B3396" s="2" t="n"/>
      <c r="C3396" s="2" t="n"/>
      <c r="D3396" s="2" t="n"/>
      <c r="E3396" s="143" t="n"/>
      <c r="K3396" s="144" t="n"/>
      <c r="L3396" s="143"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47" t="n"/>
      <c r="BQ3396" s="148" t="n"/>
      <c r="BR3396" s="148" t="n"/>
      <c r="BS3396" s="148" t="n"/>
      <c r="BT3396" s="148" t="n"/>
      <c r="BU3396" s="148" t="n"/>
      <c r="BV3396" s="149" t="n"/>
      <c r="BW3396" s="147" t="n"/>
      <c r="BX3396" s="148" t="n"/>
      <c r="BY3396" s="148" t="n"/>
      <c r="BZ3396" s="148" t="n"/>
      <c r="CA3396" s="148" t="n"/>
      <c r="CB3396" s="148" t="n"/>
      <c r="CC3396" s="148" t="n"/>
      <c r="CD3396" s="148" t="n"/>
      <c r="CE3396" s="148" t="n"/>
      <c r="CF3396" s="148" t="n"/>
      <c r="CG3396" s="149" t="n"/>
      <c r="DU3396" s="144" t="n"/>
      <c r="DV3396" s="2" t="n"/>
      <c r="DW3396" s="2" t="n"/>
      <c r="DX3396" s="2" t="n"/>
      <c r="DY3396" s="2" t="n"/>
      <c r="DZ3396" s="2" t="n"/>
      <c r="EA3396" s="2" t="n"/>
      <c r="EB3396" s="2" t="n"/>
      <c r="EC3396" s="2" t="n"/>
    </row>
    <row r="3397" ht="6.75" customHeight="1" s="118">
      <c r="A3397" s="2" t="n"/>
      <c r="B3397" s="2" t="n"/>
      <c r="C3397" s="2" t="n"/>
      <c r="D3397" s="2" t="n"/>
      <c r="E3397" s="143" t="n"/>
      <c r="K3397" s="144" t="n"/>
      <c r="L3397" s="143"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0" t="inlineStr">
        <is>
          <t>校内外の諸活動</t>
        </is>
      </c>
      <c r="BQ3397" s="140" t="n"/>
      <c r="BR3397" s="140" t="n"/>
      <c r="BS3397" s="140" t="n"/>
      <c r="BT3397" s="140" t="n"/>
      <c r="BU3397" s="140" t="n"/>
      <c r="BV3397" s="141" t="n"/>
      <c r="BW3397" s="171">
        <f>計算!$AQ$40</f>
        <v/>
      </c>
      <c r="BX3397" s="140" t="n"/>
      <c r="BY3397" s="140" t="n"/>
      <c r="BZ3397" s="140" t="n"/>
      <c r="CA3397" s="140" t="n"/>
      <c r="CB3397" s="140" t="n"/>
      <c r="CC3397" s="140" t="n"/>
      <c r="CD3397" s="140" t="n"/>
      <c r="CE3397" s="140" t="n"/>
      <c r="CF3397" s="140" t="n"/>
      <c r="CG3397" s="140" t="n"/>
      <c r="CH3397" s="140" t="n"/>
      <c r="CI3397" s="140" t="n"/>
      <c r="CJ3397" s="140" t="n"/>
      <c r="CK3397" s="140" t="n"/>
      <c r="CL3397" s="140" t="n"/>
      <c r="CM3397" s="140" t="n"/>
      <c r="CN3397" s="140" t="n"/>
      <c r="CO3397" s="140" t="n"/>
      <c r="CP3397" s="140" t="n"/>
      <c r="CQ3397" s="140" t="n"/>
      <c r="CR3397" s="140" t="n"/>
      <c r="CS3397" s="140" t="n"/>
      <c r="CT3397" s="140" t="n"/>
      <c r="CU3397" s="140" t="n"/>
      <c r="CV3397" s="140" t="n"/>
      <c r="CW3397" s="140" t="n"/>
      <c r="CX3397" s="140" t="n"/>
      <c r="CY3397" s="140" t="n"/>
      <c r="CZ3397" s="140" t="n"/>
      <c r="DA3397" s="140" t="n"/>
      <c r="DB3397" s="140" t="n"/>
      <c r="DC3397" s="140" t="n"/>
      <c r="DD3397" s="140" t="n"/>
      <c r="DE3397" s="140" t="n"/>
      <c r="DF3397" s="140" t="n"/>
      <c r="DG3397" s="140" t="n"/>
      <c r="DH3397" s="140" t="n"/>
      <c r="DI3397" s="140" t="n"/>
      <c r="DJ3397" s="140" t="n"/>
      <c r="DK3397" s="140" t="n"/>
      <c r="DL3397" s="140" t="n"/>
      <c r="DM3397" s="140" t="n"/>
      <c r="DN3397" s="140" t="n"/>
      <c r="DO3397" s="140" t="n"/>
      <c r="DP3397" s="140" t="n"/>
      <c r="DQ3397" s="140" t="n"/>
      <c r="DR3397" s="140" t="n"/>
      <c r="DS3397" s="140" t="n"/>
      <c r="DT3397" s="140" t="n"/>
      <c r="DU3397" s="141" t="n"/>
      <c r="DV3397" s="7" t="n"/>
      <c r="DW3397" s="2" t="n"/>
      <c r="DX3397" s="2" t="n"/>
      <c r="DY3397" s="2" t="n"/>
      <c r="DZ3397" s="2" t="n"/>
      <c r="EA3397" s="2" t="n"/>
      <c r="EB3397" s="2" t="n"/>
      <c r="EC3397" s="2" t="n"/>
    </row>
    <row r="3398" ht="6.75" customHeight="1" s="118">
      <c r="A3398" s="2" t="n"/>
      <c r="B3398" s="2" t="n"/>
      <c r="C3398" s="2" t="n"/>
      <c r="D3398" s="2" t="n"/>
      <c r="E3398" s="143" t="n"/>
      <c r="K3398" s="144" t="n"/>
      <c r="L3398" s="172">
        <f>計算!$I$40</f>
        <v/>
      </c>
      <c r="BI3398" s="144" t="n"/>
      <c r="BJ3398" s="2" t="n"/>
      <c r="BK3398" s="2" t="n"/>
      <c r="BL3398" s="2" t="n"/>
      <c r="BM3398" s="2" t="n"/>
      <c r="BN3398" s="2" t="n"/>
      <c r="BO3398" s="2" t="n"/>
      <c r="BP3398" s="143" t="n"/>
      <c r="BV3398" s="144" t="n"/>
      <c r="DU3398" s="144" t="n"/>
      <c r="DV3398" s="7" t="n"/>
      <c r="DW3398" s="2" t="n"/>
      <c r="DX3398" s="2" t="n"/>
      <c r="DY3398" s="2" t="n"/>
      <c r="DZ3398" s="2" t="n"/>
      <c r="EA3398" s="2" t="n"/>
      <c r="EB3398" s="2" t="n"/>
      <c r="EC3398" s="2" t="n"/>
    </row>
    <row r="3399" ht="6.75" customHeight="1" s="118">
      <c r="A3399" s="2" t="n"/>
      <c r="B3399" s="2" t="n"/>
      <c r="C3399" s="2" t="n"/>
      <c r="D3399" s="2" t="n"/>
      <c r="E3399" s="143" t="n"/>
      <c r="K3399" s="144" t="n"/>
      <c r="L3399" s="143" t="n"/>
      <c r="BI3399" s="144" t="n"/>
      <c r="BJ3399" s="2" t="n"/>
      <c r="BK3399" s="2" t="n"/>
      <c r="BL3399" s="2" t="n"/>
      <c r="BM3399" s="2" t="n"/>
      <c r="BN3399" s="2" t="n"/>
      <c r="BO3399" s="2" t="n"/>
      <c r="BP3399" s="143" t="n"/>
      <c r="BV3399" s="144" t="n"/>
      <c r="DU3399" s="144" t="n"/>
      <c r="DV3399" s="7" t="n"/>
      <c r="DW3399" s="2" t="n"/>
      <c r="DX3399" s="2" t="n"/>
      <c r="DY3399" s="2" t="n"/>
      <c r="DZ3399" s="2" t="n"/>
      <c r="EA3399" s="2" t="n"/>
      <c r="EB3399" s="2" t="n"/>
      <c r="EC3399" s="2" t="n"/>
    </row>
    <row r="3400" ht="6.75" customHeight="1" s="118">
      <c r="A3400" s="2" t="n"/>
      <c r="B3400" s="2" t="n"/>
      <c r="C3400" s="2" t="n"/>
      <c r="D3400" s="2" t="n"/>
      <c r="E3400" s="147" t="n"/>
      <c r="F3400" s="148" t="n"/>
      <c r="G3400" s="148" t="n"/>
      <c r="H3400" s="148" t="n"/>
      <c r="I3400" s="148" t="n"/>
      <c r="J3400" s="148" t="n"/>
      <c r="K3400" s="149" t="n"/>
      <c r="L3400" s="147" t="n"/>
      <c r="M3400" s="148" t="n"/>
      <c r="N3400" s="148" t="n"/>
      <c r="O3400" s="148" t="n"/>
      <c r="P3400" s="148" t="n"/>
      <c r="Q3400" s="148" t="n"/>
      <c r="R3400" s="148" t="n"/>
      <c r="S3400" s="148" t="n"/>
      <c r="T3400" s="148" t="n"/>
      <c r="U3400" s="148" t="n"/>
      <c r="V3400" s="148" t="n"/>
      <c r="W3400" s="148" t="n"/>
      <c r="X3400" s="148" t="n"/>
      <c r="Y3400" s="148" t="n"/>
      <c r="Z3400" s="148" t="n"/>
      <c r="AA3400" s="148" t="n"/>
      <c r="AB3400" s="148" t="n"/>
      <c r="AC3400" s="148" t="n"/>
      <c r="AD3400" s="148" t="n"/>
      <c r="AE3400" s="148" t="n"/>
      <c r="AF3400" s="148" t="n"/>
      <c r="AG3400" s="148" t="n"/>
      <c r="AH3400" s="148" t="n"/>
      <c r="AI3400" s="148" t="n"/>
      <c r="AJ3400" s="148" t="n"/>
      <c r="AK3400" s="148" t="n"/>
      <c r="AL3400" s="148" t="n"/>
      <c r="AM3400" s="148" t="n"/>
      <c r="AN3400" s="148" t="n"/>
      <c r="AO3400" s="148" t="n"/>
      <c r="AP3400" s="148" t="n"/>
      <c r="AQ3400" s="148" t="n"/>
      <c r="AR3400" s="148" t="n"/>
      <c r="AS3400" s="148" t="n"/>
      <c r="AT3400" s="148" t="n"/>
      <c r="AU3400" s="148" t="n"/>
      <c r="AV3400" s="148" t="n"/>
      <c r="AW3400" s="148" t="n"/>
      <c r="AX3400" s="148" t="n"/>
      <c r="AY3400" s="148" t="n"/>
      <c r="AZ3400" s="148" t="n"/>
      <c r="BA3400" s="148" t="n"/>
      <c r="BB3400" s="148" t="n"/>
      <c r="BC3400" s="148" t="n"/>
      <c r="BD3400" s="148" t="n"/>
      <c r="BE3400" s="148" t="n"/>
      <c r="BF3400" s="148" t="n"/>
      <c r="BG3400" s="148" t="n"/>
      <c r="BH3400" s="148" t="n"/>
      <c r="BI3400" s="149" t="n"/>
      <c r="BJ3400" s="2" t="n"/>
      <c r="BK3400" s="2" t="n"/>
      <c r="BL3400" s="2" t="n"/>
      <c r="BM3400" s="2" t="n"/>
      <c r="BN3400" s="2" t="n"/>
      <c r="BO3400" s="2" t="n"/>
      <c r="BP3400" s="143" t="n"/>
      <c r="BV3400" s="144" t="n"/>
      <c r="DU3400" s="144" t="n"/>
      <c r="DV3400" s="7" t="n"/>
      <c r="DW3400" s="2" t="n"/>
      <c r="DX3400" s="2" t="n"/>
      <c r="DY3400" s="2" t="n"/>
      <c r="DZ3400" s="2" t="n"/>
      <c r="EA3400" s="2" t="n"/>
      <c r="EB3400" s="2" t="n"/>
      <c r="EC3400" s="2" t="n"/>
    </row>
    <row r="3401" ht="6.75" customHeight="1" s="118">
      <c r="A3401" s="2" t="n"/>
      <c r="B3401" s="2" t="n"/>
      <c r="C3401" s="2" t="n"/>
      <c r="D3401" s="2" t="n"/>
      <c r="E3401" s="161" t="inlineStr">
        <is>
          <t>ふ り が な</t>
        </is>
      </c>
      <c r="F3401" s="140" t="n"/>
      <c r="G3401" s="140" t="n"/>
      <c r="H3401" s="140" t="n"/>
      <c r="I3401" s="140" t="n"/>
      <c r="J3401" s="140" t="n"/>
      <c r="K3401" s="141" t="n"/>
      <c r="L3401" s="162">
        <f>計算!$M$40</f>
        <v/>
      </c>
      <c r="M3401" s="140" t="n"/>
      <c r="N3401" s="140" t="n"/>
      <c r="O3401" s="140" t="n"/>
      <c r="P3401" s="140" t="n"/>
      <c r="Q3401" s="140" t="n"/>
      <c r="R3401" s="140" t="n"/>
      <c r="S3401" s="140" t="n"/>
      <c r="T3401" s="140" t="n"/>
      <c r="U3401" s="140" t="n"/>
      <c r="V3401" s="140" t="n"/>
      <c r="W3401" s="140" t="n"/>
      <c r="X3401" s="140" t="n"/>
      <c r="Y3401" s="140" t="n"/>
      <c r="Z3401" s="140" t="n"/>
      <c r="AA3401" s="140" t="n"/>
      <c r="AB3401" s="140" t="n"/>
      <c r="AC3401" s="140" t="n"/>
      <c r="AD3401" s="140" t="n"/>
      <c r="AE3401" s="140" t="n"/>
      <c r="AF3401" s="140" t="n"/>
      <c r="AG3401" s="140" t="n"/>
      <c r="AH3401" s="140" t="n"/>
      <c r="AI3401" s="140" t="n"/>
      <c r="AJ3401" s="140" t="n"/>
      <c r="AK3401" s="140" t="n"/>
      <c r="AL3401" s="140" t="n"/>
      <c r="AM3401" s="140" t="n"/>
      <c r="AN3401" s="140" t="n"/>
      <c r="AO3401" s="140" t="n"/>
      <c r="AP3401" s="140" t="n"/>
      <c r="AQ3401" s="140" t="n"/>
      <c r="AR3401" s="140" t="n"/>
      <c r="AS3401" s="140" t="n"/>
      <c r="AT3401" s="140" t="n"/>
      <c r="AU3401" s="140" t="n"/>
      <c r="AV3401" s="140" t="n"/>
      <c r="AW3401" s="140" t="n"/>
      <c r="AX3401" s="140" t="n"/>
      <c r="AY3401" s="140" t="n"/>
      <c r="AZ3401" s="140" t="n"/>
      <c r="BA3401" s="140" t="n"/>
      <c r="BB3401" s="140" t="n"/>
      <c r="BC3401" s="140" t="n"/>
      <c r="BD3401" s="140" t="n"/>
      <c r="BE3401" s="140" t="n"/>
      <c r="BF3401" s="140" t="n"/>
      <c r="BG3401" s="140" t="n"/>
      <c r="BH3401" s="140" t="n"/>
      <c r="BI3401" s="141" t="n"/>
      <c r="BJ3401" s="2" t="n"/>
      <c r="BK3401" s="2" t="n"/>
      <c r="BL3401" s="2" t="n"/>
      <c r="BM3401" s="2" t="n"/>
      <c r="BN3401" s="2" t="n"/>
      <c r="BO3401" s="2" t="n"/>
      <c r="BP3401" s="143" t="n"/>
      <c r="BV3401" s="144" t="n"/>
      <c r="DU3401" s="144" t="n"/>
      <c r="DV3401" s="7" t="n"/>
      <c r="DW3401" s="2" t="n"/>
      <c r="DX3401" s="2" t="n"/>
      <c r="DY3401" s="2" t="n"/>
      <c r="DZ3401" s="2" t="n"/>
      <c r="EA3401" s="2" t="n"/>
      <c r="EB3401" s="2" t="n"/>
      <c r="EC3401" s="2" t="n"/>
    </row>
    <row r="3402" ht="6.75" customHeight="1" s="118">
      <c r="A3402" s="2" t="n"/>
      <c r="B3402" s="2" t="n"/>
      <c r="C3402" s="2" t="n"/>
      <c r="D3402" s="2" t="n"/>
      <c r="E3402" s="143" t="n"/>
      <c r="K3402" s="144" t="n"/>
      <c r="BI3402" s="144" t="n"/>
      <c r="BJ3402" s="2" t="n"/>
      <c r="BK3402" s="2" t="n"/>
      <c r="BL3402" s="2" t="n"/>
      <c r="BM3402" s="2" t="n"/>
      <c r="BN3402" s="2" t="n"/>
      <c r="BO3402" s="2" t="n"/>
      <c r="BP3402" s="143" t="n"/>
      <c r="BV3402" s="144" t="n"/>
      <c r="DU3402" s="144" t="n"/>
      <c r="DV3402" s="7" t="n"/>
      <c r="DW3402" s="2" t="n"/>
      <c r="DX3402" s="2" t="n"/>
      <c r="DY3402" s="2" t="n"/>
      <c r="DZ3402" s="2" t="n"/>
      <c r="EA3402" s="2" t="n"/>
      <c r="EB3402" s="2" t="n"/>
      <c r="EC3402" s="2" t="n"/>
    </row>
    <row r="3403" ht="6.75" customHeight="1" s="118">
      <c r="A3403" s="2" t="n"/>
      <c r="B3403" s="2" t="n"/>
      <c r="C3403" s="2" t="n"/>
      <c r="D3403" s="2" t="n"/>
      <c r="E3403" s="163" t="n"/>
      <c r="F3403" s="164" t="n"/>
      <c r="G3403" s="164" t="n"/>
      <c r="H3403" s="164" t="n"/>
      <c r="I3403" s="164" t="n"/>
      <c r="J3403" s="164" t="n"/>
      <c r="K3403" s="165" t="n"/>
      <c r="L3403" s="164" t="n"/>
      <c r="M3403" s="164" t="n"/>
      <c r="N3403" s="164" t="n"/>
      <c r="O3403" s="164" t="n"/>
      <c r="P3403" s="164" t="n"/>
      <c r="Q3403" s="164" t="n"/>
      <c r="R3403" s="164" t="n"/>
      <c r="S3403" s="164" t="n"/>
      <c r="T3403" s="164" t="n"/>
      <c r="U3403" s="164" t="n"/>
      <c r="V3403" s="164" t="n"/>
      <c r="W3403" s="164" t="n"/>
      <c r="X3403" s="164" t="n"/>
      <c r="Y3403" s="164" t="n"/>
      <c r="Z3403" s="164" t="n"/>
      <c r="AA3403" s="164" t="n"/>
      <c r="AB3403" s="164" t="n"/>
      <c r="AC3403" s="164" t="n"/>
      <c r="AD3403" s="164" t="n"/>
      <c r="AE3403" s="164" t="n"/>
      <c r="AF3403" s="164" t="n"/>
      <c r="AG3403" s="164" t="n"/>
      <c r="AH3403" s="164" t="n"/>
      <c r="AI3403" s="164" t="n"/>
      <c r="AJ3403" s="164" t="n"/>
      <c r="AK3403" s="164" t="n"/>
      <c r="AL3403" s="164" t="n"/>
      <c r="AM3403" s="164" t="n"/>
      <c r="AN3403" s="164" t="n"/>
      <c r="AO3403" s="164" t="n"/>
      <c r="AP3403" s="164" t="n"/>
      <c r="AQ3403" s="164" t="n"/>
      <c r="AR3403" s="164" t="n"/>
      <c r="AS3403" s="164" t="n"/>
      <c r="AT3403" s="164" t="n"/>
      <c r="AU3403" s="164" t="n"/>
      <c r="AV3403" s="164" t="n"/>
      <c r="AW3403" s="164" t="n"/>
      <c r="AX3403" s="164" t="n"/>
      <c r="AY3403" s="164" t="n"/>
      <c r="AZ3403" s="164" t="n"/>
      <c r="BA3403" s="164" t="n"/>
      <c r="BB3403" s="164" t="n"/>
      <c r="BC3403" s="164" t="n"/>
      <c r="BD3403" s="164" t="n"/>
      <c r="BE3403" s="164" t="n"/>
      <c r="BF3403" s="164" t="n"/>
      <c r="BG3403" s="164" t="n"/>
      <c r="BH3403" s="164" t="n"/>
      <c r="BI3403" s="165" t="n"/>
      <c r="BJ3403" s="2" t="n"/>
      <c r="BK3403" s="2" t="n"/>
      <c r="BL3403" s="2" t="n"/>
      <c r="BM3403" s="2" t="n"/>
      <c r="BN3403" s="2" t="n"/>
      <c r="BO3403" s="2" t="n"/>
      <c r="BP3403" s="143" t="n"/>
      <c r="BV3403" s="144" t="n"/>
      <c r="DU3403" s="144" t="n"/>
      <c r="DV3403" s="7" t="n"/>
      <c r="DW3403" s="2" t="n"/>
      <c r="DX3403" s="2" t="n"/>
      <c r="DY3403" s="2" t="n"/>
      <c r="DZ3403" s="2" t="n"/>
      <c r="EA3403" s="2" t="n"/>
      <c r="EB3403" s="2" t="n"/>
      <c r="EC3403" s="2" t="n"/>
    </row>
    <row r="3404" ht="6.75" customHeight="1" s="118">
      <c r="A3404" s="2" t="n"/>
      <c r="B3404" s="2" t="n"/>
      <c r="C3404" s="2" t="n"/>
      <c r="D3404" s="2" t="n"/>
      <c r="E3404" s="166" t="inlineStr">
        <is>
          <t>連絡先</t>
        </is>
      </c>
      <c r="F3404" s="167" t="n"/>
      <c r="G3404" s="167" t="n"/>
      <c r="H3404" s="167" t="n"/>
      <c r="I3404" s="167" t="n"/>
      <c r="J3404" s="167" t="n"/>
      <c r="K3404" s="168" t="n"/>
      <c r="L3404" s="107" t="inlineStr">
        <is>
          <t>〒</t>
        </is>
      </c>
      <c r="M3404" s="167" t="n"/>
      <c r="N3404" s="167" t="n"/>
      <c r="O3404" s="167" t="n"/>
      <c r="P3404" s="173">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43" t="n"/>
      <c r="BV3404" s="144" t="n"/>
      <c r="DU3404" s="144" t="n"/>
      <c r="DV3404" s="7" t="n"/>
      <c r="DW3404" s="2" t="n"/>
      <c r="DX3404" s="2" t="n"/>
      <c r="DY3404" s="2" t="n"/>
      <c r="DZ3404" s="2" t="n"/>
      <c r="EA3404" s="2" t="n"/>
      <c r="EB3404" s="2" t="n"/>
      <c r="EC3404" s="2" t="n"/>
    </row>
    <row r="3405" ht="6.75" customHeight="1" s="118">
      <c r="A3405" s="2" t="n"/>
      <c r="B3405" s="2" t="n"/>
      <c r="C3405" s="2" t="n"/>
      <c r="D3405" s="2" t="n"/>
      <c r="E3405" s="143" t="n"/>
      <c r="K3405" s="144" t="n"/>
      <c r="L3405" s="143"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43" t="n"/>
      <c r="BV3405" s="144" t="n"/>
      <c r="DU3405" s="144" t="n"/>
      <c r="DV3405" s="7" t="n"/>
      <c r="DW3405" s="2" t="n"/>
      <c r="DX3405" s="2" t="n"/>
      <c r="DY3405" s="2" t="n"/>
      <c r="DZ3405" s="2" t="n"/>
      <c r="EA3405" s="2" t="n"/>
      <c r="EB3405" s="2" t="n"/>
      <c r="EC3405" s="2" t="n"/>
    </row>
    <row r="3406" ht="6.75" customHeight="1" s="118">
      <c r="A3406" s="2" t="n"/>
      <c r="B3406" s="2" t="n"/>
      <c r="C3406" s="2" t="n"/>
      <c r="D3406" s="2" t="n"/>
      <c r="E3406" s="143" t="n"/>
      <c r="K3406" s="144" t="n"/>
      <c r="L3406" s="143"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43" t="n"/>
      <c r="BV3406" s="144" t="n"/>
      <c r="DU3406" s="144" t="n"/>
      <c r="DV3406" s="7" t="n"/>
      <c r="DW3406" s="2" t="n"/>
      <c r="DX3406" s="2" t="n"/>
      <c r="DY3406" s="2" t="n"/>
      <c r="DZ3406" s="2" t="n"/>
      <c r="EA3406" s="2" t="n"/>
      <c r="EB3406" s="2" t="n"/>
      <c r="EC3406" s="2" t="n"/>
    </row>
    <row r="3407" ht="6.75" customHeight="1" s="118">
      <c r="A3407" s="2" t="n"/>
      <c r="B3407" s="2" t="n"/>
      <c r="C3407" s="2" t="n"/>
      <c r="D3407" s="2" t="n"/>
      <c r="E3407" s="143" t="n"/>
      <c r="K3407" s="144" t="n"/>
      <c r="L3407" s="174">
        <f>計算!$L$40</f>
        <v/>
      </c>
      <c r="BI3407" s="144" t="n"/>
      <c r="BJ3407" s="2" t="n"/>
      <c r="BK3407" s="2" t="n"/>
      <c r="BL3407" s="2" t="n"/>
      <c r="BM3407" s="2" t="n"/>
      <c r="BN3407" s="2" t="n"/>
      <c r="BO3407" s="2" t="n"/>
      <c r="BP3407" s="143" t="n"/>
      <c r="BV3407" s="144" t="n"/>
      <c r="DU3407" s="144" t="n"/>
      <c r="DV3407" s="7" t="n"/>
      <c r="DW3407" s="2" t="n"/>
      <c r="DX3407" s="2" t="n"/>
      <c r="DY3407" s="2" t="n"/>
      <c r="DZ3407" s="2" t="n"/>
      <c r="EA3407" s="2" t="n"/>
      <c r="EB3407" s="2" t="n"/>
      <c r="EC3407" s="2" t="n"/>
    </row>
    <row r="3408" ht="6.75" customHeight="1" s="118">
      <c r="A3408" s="2" t="n"/>
      <c r="B3408" s="2" t="n"/>
      <c r="C3408" s="2" t="n"/>
      <c r="D3408" s="2" t="n"/>
      <c r="E3408" s="147" t="n"/>
      <c r="F3408" s="148" t="n"/>
      <c r="G3408" s="148" t="n"/>
      <c r="H3408" s="148" t="n"/>
      <c r="I3408" s="148" t="n"/>
      <c r="J3408" s="148" t="n"/>
      <c r="K3408" s="149" t="n"/>
      <c r="L3408" s="148" t="n"/>
      <c r="M3408" s="148" t="n"/>
      <c r="N3408" s="148" t="n"/>
      <c r="O3408" s="148" t="n"/>
      <c r="P3408" s="148" t="n"/>
      <c r="Q3408" s="148" t="n"/>
      <c r="R3408" s="148" t="n"/>
      <c r="S3408" s="148" t="n"/>
      <c r="T3408" s="148" t="n"/>
      <c r="U3408" s="148" t="n"/>
      <c r="V3408" s="148" t="n"/>
      <c r="W3408" s="148" t="n"/>
      <c r="X3408" s="148" t="n"/>
      <c r="Y3408" s="148" t="n"/>
      <c r="Z3408" s="148" t="n"/>
      <c r="AA3408" s="148" t="n"/>
      <c r="AB3408" s="148" t="n"/>
      <c r="AC3408" s="148" t="n"/>
      <c r="AD3408" s="148" t="n"/>
      <c r="AE3408" s="148" t="n"/>
      <c r="AF3408" s="148" t="n"/>
      <c r="AG3408" s="148" t="n"/>
      <c r="AH3408" s="148" t="n"/>
      <c r="AI3408" s="148" t="n"/>
      <c r="AJ3408" s="148" t="n"/>
      <c r="AK3408" s="148" t="n"/>
      <c r="AL3408" s="148" t="n"/>
      <c r="AM3408" s="148" t="n"/>
      <c r="AN3408" s="148" t="n"/>
      <c r="AO3408" s="148" t="n"/>
      <c r="AP3408" s="148" t="n"/>
      <c r="AQ3408" s="148" t="n"/>
      <c r="AR3408" s="148" t="n"/>
      <c r="AS3408" s="148" t="n"/>
      <c r="AT3408" s="148" t="n"/>
      <c r="AU3408" s="148" t="n"/>
      <c r="AV3408" s="148" t="n"/>
      <c r="AW3408" s="148" t="n"/>
      <c r="AX3408" s="148" t="n"/>
      <c r="AY3408" s="148" t="n"/>
      <c r="AZ3408" s="148" t="n"/>
      <c r="BA3408" s="148" t="n"/>
      <c r="BB3408" s="148" t="n"/>
      <c r="BC3408" s="148" t="n"/>
      <c r="BD3408" s="148" t="n"/>
      <c r="BE3408" s="148" t="n"/>
      <c r="BF3408" s="148" t="n"/>
      <c r="BG3408" s="148" t="n"/>
      <c r="BH3408" s="148" t="n"/>
      <c r="BI3408" s="149" t="n"/>
      <c r="BJ3408" s="2" t="n"/>
      <c r="BK3408" s="2" t="n"/>
      <c r="BL3408" s="2" t="n"/>
      <c r="BM3408" s="2" t="n"/>
      <c r="BN3408" s="2" t="n"/>
      <c r="BO3408" s="2" t="n"/>
      <c r="BP3408" s="143" t="n"/>
      <c r="BV3408" s="144" t="n"/>
      <c r="DU3408" s="144"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43" t="n"/>
      <c r="BV3409" s="144" t="n"/>
      <c r="DU3409" s="144"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43" t="n"/>
      <c r="BV3410" s="144" t="n"/>
      <c r="DU3410" s="144"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43" t="n"/>
      <c r="BV3411" s="144" t="n"/>
      <c r="DU3411" s="144"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43" t="n"/>
      <c r="BV3412" s="144" t="n"/>
      <c r="DU3412" s="144"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43" t="n"/>
      <c r="BV3413" s="144" t="n"/>
      <c r="DU3413" s="144"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75" t="n"/>
      <c r="BQ3414" s="140" t="n"/>
      <c r="BR3414" s="176" t="n"/>
      <c r="BS3414" s="140" t="n"/>
      <c r="BT3414" s="140" t="n"/>
      <c r="BU3414" s="28" t="n"/>
      <c r="BV3414" s="29" t="n"/>
      <c r="BW3414" s="177">
        <f>計算!$AR$40</f>
        <v/>
      </c>
      <c r="BX3414" s="140" t="n"/>
      <c r="BY3414" s="140" t="n"/>
      <c r="BZ3414" s="140" t="n"/>
      <c r="CA3414" s="140" t="n"/>
      <c r="CB3414" s="140" t="n"/>
      <c r="CC3414" s="140" t="n"/>
      <c r="CD3414" s="140" t="n"/>
      <c r="CE3414" s="140" t="n"/>
      <c r="CF3414" s="140" t="n"/>
      <c r="CG3414" s="140" t="n"/>
      <c r="CH3414" s="140" t="n"/>
      <c r="CI3414" s="140" t="n"/>
      <c r="CJ3414" s="140" t="n"/>
      <c r="CK3414" s="140" t="n"/>
      <c r="CL3414" s="140" t="n"/>
      <c r="CM3414" s="140" t="n"/>
      <c r="CN3414" s="140" t="n"/>
      <c r="CO3414" s="140" t="n"/>
      <c r="CP3414" s="140" t="n"/>
      <c r="CQ3414" s="140" t="n"/>
      <c r="CR3414" s="140" t="n"/>
      <c r="CS3414" s="140" t="n"/>
      <c r="CT3414" s="140" t="n"/>
      <c r="CU3414" s="140" t="n"/>
      <c r="CV3414" s="140" t="n"/>
      <c r="CW3414" s="140" t="n"/>
      <c r="CX3414" s="140" t="n"/>
      <c r="CY3414" s="140" t="n"/>
      <c r="CZ3414" s="140" t="n"/>
      <c r="DA3414" s="140" t="n"/>
      <c r="DB3414" s="140" t="n"/>
      <c r="DC3414" s="140" t="n"/>
      <c r="DD3414" s="140" t="n"/>
      <c r="DE3414" s="140" t="n"/>
      <c r="DF3414" s="140" t="n"/>
      <c r="DG3414" s="140" t="n"/>
      <c r="DH3414" s="140" t="n"/>
      <c r="DI3414" s="140" t="n"/>
      <c r="DJ3414" s="140" t="n"/>
      <c r="DK3414" s="140" t="n"/>
      <c r="DL3414" s="140" t="n"/>
      <c r="DM3414" s="140" t="n"/>
      <c r="DN3414" s="140" t="n"/>
      <c r="DO3414" s="140" t="n"/>
      <c r="DP3414" s="140" t="n"/>
      <c r="DQ3414" s="140" t="n"/>
      <c r="DR3414" s="140" t="n"/>
      <c r="DS3414" s="140" t="n"/>
      <c r="DT3414" s="140" t="n"/>
      <c r="DU3414" s="141"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43" t="n"/>
      <c r="BU3415" s="31" t="n"/>
      <c r="BV3415" s="32" t="n"/>
      <c r="DU3415" s="144"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43" t="n"/>
      <c r="BU3416" s="72" t="n"/>
      <c r="BV3416" s="144" t="n"/>
      <c r="DU3416" s="144"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43" t="n"/>
      <c r="BV3417" s="144" t="n"/>
      <c r="DU3417" s="144"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43" t="n"/>
      <c r="BV3418" s="144" t="n"/>
      <c r="DU3418" s="144"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43" t="n"/>
      <c r="BV3419" s="144" t="n"/>
      <c r="DU3419" s="144" t="n"/>
      <c r="DV3419" s="7" t="n"/>
      <c r="DW3419" s="2" t="n"/>
      <c r="DX3419" s="2" t="n"/>
      <c r="DY3419" s="2" t="n"/>
      <c r="DZ3419" s="2" t="n"/>
      <c r="EA3419" s="2" t="n"/>
      <c r="EB3419" s="2" t="n"/>
      <c r="EC3419" s="2" t="n"/>
    </row>
    <row r="3420" ht="6.75" customHeight="1" s="118">
      <c r="A3420" s="2" t="n"/>
      <c r="B3420" s="2" t="n"/>
      <c r="C3420" s="2" t="n"/>
      <c r="D3420" s="2" t="n"/>
      <c r="E3420" s="178" t="inlineStr">
        <is>
          <t>在籍校</t>
        </is>
      </c>
      <c r="F3420" s="140" t="n"/>
      <c r="G3420" s="140" t="n"/>
      <c r="H3420" s="140" t="n"/>
      <c r="I3420" s="140" t="n"/>
      <c r="J3420" s="140" t="n"/>
      <c r="K3420" s="141"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0" t="n"/>
      <c r="AY3420" s="140" t="n"/>
      <c r="AZ3420" s="140" t="n"/>
      <c r="BA3420" s="140" t="n"/>
      <c r="BB3420" s="140" t="n"/>
      <c r="BC3420" s="140" t="n"/>
      <c r="BD3420" s="140" t="n"/>
      <c r="BE3420" s="140" t="n"/>
      <c r="BF3420" s="140" t="n"/>
      <c r="BG3420" s="140" t="n"/>
      <c r="BH3420" s="140" t="n"/>
      <c r="BI3420" s="141" t="n"/>
      <c r="BJ3420" s="2" t="n"/>
      <c r="BK3420" s="2" t="n"/>
      <c r="BL3420" s="2" t="n"/>
      <c r="BM3420" s="2" t="n"/>
      <c r="BN3420" s="2" t="n"/>
      <c r="BO3420" s="2" t="n"/>
      <c r="BP3420" s="143" t="n"/>
      <c r="BV3420" s="144" t="n"/>
      <c r="DU3420" s="144" t="n"/>
      <c r="DV3420" s="2" t="n"/>
      <c r="DW3420" s="2" t="n"/>
      <c r="DX3420" s="2" t="n"/>
      <c r="DY3420" s="2" t="n"/>
      <c r="DZ3420" s="2" t="n"/>
      <c r="EA3420" s="2" t="n"/>
      <c r="EB3420" s="2" t="n"/>
      <c r="EC3420" s="2" t="n"/>
    </row>
    <row r="3421" ht="6.75" customHeight="1" s="118">
      <c r="A3421" s="2" t="n"/>
      <c r="B3421" s="2" t="n"/>
      <c r="C3421" s="2" t="n"/>
      <c r="D3421" s="2" t="n"/>
      <c r="E3421" s="143" t="n"/>
      <c r="K3421" s="144" t="n"/>
      <c r="L3421" s="36" t="n"/>
      <c r="M3421" s="19" t="n"/>
      <c r="N3421" s="19" t="n"/>
      <c r="O3421" s="19" t="n"/>
      <c r="P3421" s="19" t="n"/>
      <c r="Q3421" s="19" t="n"/>
      <c r="R3421" s="19" t="n"/>
      <c r="S3421" s="19" t="n"/>
      <c r="T3421" s="19" t="n"/>
      <c r="U3421" s="19" t="n"/>
      <c r="V3421" s="19" t="n"/>
      <c r="W3421" s="19" t="n"/>
      <c r="X3421" s="37" t="n"/>
      <c r="Y3421" s="179">
        <f>計算!$N$40</f>
        <v/>
      </c>
      <c r="BI3421" s="144" t="n"/>
      <c r="BJ3421" s="2" t="n"/>
      <c r="BK3421" s="2" t="n"/>
      <c r="BL3421" s="2" t="n"/>
      <c r="BM3421" s="2" t="n"/>
      <c r="BN3421" s="2" t="n"/>
      <c r="BO3421" s="2" t="n"/>
      <c r="BP3421" s="143" t="n"/>
      <c r="BV3421" s="144" t="n"/>
      <c r="DU3421" s="144" t="n"/>
      <c r="DV3421" s="2" t="n"/>
      <c r="DW3421" s="2" t="n"/>
      <c r="DX3421" s="2" t="n"/>
      <c r="DY3421" s="2" t="n"/>
      <c r="DZ3421" s="2" t="n"/>
      <c r="EA3421" s="2" t="n"/>
      <c r="EB3421" s="2" t="n"/>
      <c r="EC3421" s="2" t="n"/>
    </row>
    <row r="3422" ht="6.75" customHeight="1" s="118">
      <c r="A3422" s="2" t="n"/>
      <c r="B3422" s="2" t="n"/>
      <c r="C3422" s="2" t="n"/>
      <c r="D3422" s="2" t="n"/>
      <c r="E3422" s="143" t="n"/>
      <c r="K3422" s="144" t="n"/>
      <c r="L3422" s="36" t="n"/>
      <c r="M3422" s="19" t="n"/>
      <c r="N3422" s="19" t="n"/>
      <c r="O3422" s="19" t="n"/>
      <c r="P3422" s="180">
        <f>IF(計算!$B$40="","",設定!$B$6)&amp;""</f>
        <v/>
      </c>
      <c r="S3422" s="11" t="n"/>
      <c r="T3422" s="11" t="n"/>
      <c r="U3422" s="181">
        <f>IF(計算!$B$40="","",設定!$B$7)&amp;""</f>
        <v/>
      </c>
      <c r="W3422" s="11" t="n"/>
      <c r="X3422" s="12" t="n"/>
      <c r="Y3422" s="143" t="n"/>
      <c r="BI3422" s="144" t="n"/>
      <c r="BJ3422" s="2" t="n"/>
      <c r="BK3422" s="2" t="n"/>
      <c r="BL3422" s="2" t="n"/>
      <c r="BM3422" s="2" t="n"/>
      <c r="BN3422" s="2" t="n"/>
      <c r="BO3422" s="2" t="n"/>
      <c r="BP3422" s="143" t="n"/>
      <c r="BV3422" s="144" t="n"/>
      <c r="DU3422" s="144" t="n"/>
      <c r="DV3422" s="2" t="n"/>
      <c r="DW3422" s="2" t="n"/>
      <c r="DX3422" s="2" t="n"/>
      <c r="DY3422" s="2" t="n"/>
      <c r="DZ3422" s="2" t="n"/>
      <c r="EA3422" s="2" t="n"/>
      <c r="EB3422" s="2" t="n"/>
      <c r="EC3422" s="2" t="n"/>
    </row>
    <row r="3423" ht="6.75" customHeight="1" s="118">
      <c r="A3423" s="2" t="n"/>
      <c r="B3423" s="2" t="n"/>
      <c r="C3423" s="2" t="n"/>
      <c r="D3423" s="2" t="n"/>
      <c r="E3423" s="143" t="n"/>
      <c r="K3423" s="144" t="n"/>
      <c r="L3423" s="92" t="inlineStr">
        <is>
          <t>令和</t>
        </is>
      </c>
      <c r="S3423" s="52" t="inlineStr">
        <is>
          <t>年</t>
        </is>
      </c>
      <c r="W3423" s="53" t="inlineStr">
        <is>
          <t>月</t>
        </is>
      </c>
      <c r="X3423" s="144" t="n"/>
      <c r="Y3423" s="143" t="n"/>
      <c r="BI3423" s="144" t="n"/>
      <c r="BJ3423" s="2" t="n"/>
      <c r="BK3423" s="2" t="n"/>
      <c r="BL3423" s="2" t="n"/>
      <c r="BM3423" s="2" t="n"/>
      <c r="BN3423" s="2" t="n"/>
      <c r="BO3423" s="2" t="n"/>
      <c r="BP3423" s="143" t="n"/>
      <c r="BV3423" s="144" t="n"/>
      <c r="DU3423" s="144" t="n"/>
      <c r="DV3423" s="2" t="n"/>
      <c r="DW3423" s="2" t="n"/>
      <c r="DX3423" s="2" t="n"/>
      <c r="DY3423" s="2" t="n"/>
      <c r="DZ3423" s="2" t="n"/>
      <c r="EA3423" s="2" t="n"/>
      <c r="EB3423" s="2" t="n"/>
      <c r="EC3423" s="2" t="n"/>
    </row>
    <row r="3424" ht="6.75" customHeight="1" s="118">
      <c r="A3424" s="2" t="n"/>
      <c r="B3424" s="2" t="n"/>
      <c r="C3424" s="2" t="n"/>
      <c r="D3424" s="2" t="n"/>
      <c r="E3424" s="143" t="n"/>
      <c r="K3424" s="144" t="n"/>
      <c r="L3424" s="143" t="n"/>
      <c r="X3424" s="144" t="n"/>
      <c r="Y3424" s="143" t="n"/>
      <c r="AW3424" s="75" t="inlineStr">
        <is>
          <t>卒業</t>
        </is>
      </c>
      <c r="BI3424" s="144" t="n"/>
      <c r="BJ3424" s="2" t="n"/>
      <c r="BK3424" s="2" t="n"/>
      <c r="BL3424" s="2" t="n"/>
      <c r="BM3424" s="2" t="n"/>
      <c r="BN3424" s="2" t="n"/>
      <c r="BO3424" s="2" t="n"/>
      <c r="BP3424" s="143" t="n"/>
      <c r="BV3424" s="144" t="n"/>
      <c r="DU3424" s="144" t="n"/>
      <c r="DV3424" s="2" t="n"/>
      <c r="DW3424" s="2" t="n"/>
      <c r="DX3424" s="2" t="n"/>
      <c r="DY3424" s="2" t="n"/>
      <c r="DZ3424" s="2" t="n"/>
      <c r="EA3424" s="2" t="n"/>
      <c r="EB3424" s="2" t="n"/>
      <c r="EC3424" s="2" t="n"/>
    </row>
    <row r="3425" ht="6.75" customHeight="1" s="118">
      <c r="A3425" s="2" t="n"/>
      <c r="B3425" s="2" t="n"/>
      <c r="C3425" s="2" t="n"/>
      <c r="D3425" s="2" t="n"/>
      <c r="E3425" s="143" t="n"/>
      <c r="K3425" s="144" t="n"/>
      <c r="L3425" s="36" t="n"/>
      <c r="M3425" s="19" t="n"/>
      <c r="N3425" s="19" t="n"/>
      <c r="O3425" s="19" t="n"/>
      <c r="P3425" s="19" t="n"/>
      <c r="Q3425" s="19" t="n"/>
      <c r="R3425" s="19" t="n"/>
      <c r="S3425" s="19" t="n"/>
      <c r="T3425" s="19" t="n"/>
      <c r="U3425" s="19" t="n"/>
      <c r="V3425" s="19" t="n"/>
      <c r="W3425" s="19" t="n"/>
      <c r="X3425" s="37" t="n"/>
      <c r="Y3425" s="143" t="n"/>
      <c r="BI3425" s="144" t="n"/>
      <c r="BJ3425" s="2" t="n"/>
      <c r="BK3425" s="2" t="n"/>
      <c r="BL3425" s="2" t="n"/>
      <c r="BM3425" s="2" t="n"/>
      <c r="BN3425" s="2" t="n"/>
      <c r="BO3425" s="2" t="n"/>
      <c r="BP3425" s="143" t="n"/>
      <c r="BV3425" s="144" t="n"/>
      <c r="DU3425" s="144" t="n"/>
      <c r="DV3425" s="2" t="n"/>
      <c r="DW3425" s="2" t="n"/>
      <c r="DX3425" s="2" t="n"/>
      <c r="DY3425" s="2" t="n"/>
      <c r="DZ3425" s="2" t="n"/>
      <c r="EA3425" s="2" t="n"/>
      <c r="EB3425" s="2" t="n"/>
      <c r="EC3425" s="2" t="n"/>
    </row>
    <row r="3426" ht="6.75" customHeight="1" s="118">
      <c r="A3426" s="2" t="n"/>
      <c r="B3426" s="2" t="n"/>
      <c r="C3426" s="2" t="n"/>
      <c r="D3426" s="2" t="n"/>
      <c r="E3426" s="143" t="n"/>
      <c r="K3426" s="144" t="n"/>
      <c r="L3426" s="36" t="n"/>
      <c r="M3426" s="19" t="n"/>
      <c r="N3426" s="19" t="n"/>
      <c r="O3426" s="19" t="n"/>
      <c r="P3426" s="19" t="n"/>
      <c r="Q3426" s="19" t="n"/>
      <c r="R3426" s="19" t="n"/>
      <c r="S3426" s="19" t="n"/>
      <c r="T3426" s="19" t="n"/>
      <c r="U3426" s="19" t="n"/>
      <c r="V3426" s="19" t="n"/>
      <c r="W3426" s="19" t="n"/>
      <c r="X3426" s="37" t="n"/>
      <c r="Y3426" s="143" t="n"/>
      <c r="BI3426" s="144" t="n"/>
      <c r="BJ3426" s="2" t="n"/>
      <c r="BK3426" s="2" t="n"/>
      <c r="BL3426" s="2" t="n"/>
      <c r="BM3426" s="2" t="n"/>
      <c r="BN3426" s="2" t="n"/>
      <c r="BO3426" s="2" t="n"/>
      <c r="BP3426" s="143" t="n"/>
      <c r="BV3426" s="144" t="n"/>
      <c r="DU3426" s="144" t="n"/>
      <c r="DV3426" s="2" t="n"/>
      <c r="DW3426" s="2" t="n"/>
      <c r="DX3426" s="2" t="n"/>
      <c r="DY3426" s="2" t="n"/>
      <c r="DZ3426" s="2" t="n"/>
      <c r="EA3426" s="2" t="n"/>
      <c r="EB3426" s="2" t="n"/>
      <c r="EC3426" s="2" t="n"/>
    </row>
    <row r="3427" ht="6.75" customHeight="1" s="118">
      <c r="A3427" s="2" t="n"/>
      <c r="B3427" s="2" t="n"/>
      <c r="C3427" s="2" t="n"/>
      <c r="D3427" s="2" t="n"/>
      <c r="E3427" s="147" t="n"/>
      <c r="F3427" s="148" t="n"/>
      <c r="G3427" s="148" t="n"/>
      <c r="H3427" s="148" t="n"/>
      <c r="I3427" s="148" t="n"/>
      <c r="J3427" s="148" t="n"/>
      <c r="K3427" s="149"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48" t="n"/>
      <c r="AX3427" s="148" t="n"/>
      <c r="AY3427" s="148" t="n"/>
      <c r="AZ3427" s="148" t="n"/>
      <c r="BA3427" s="148" t="n"/>
      <c r="BB3427" s="148" t="n"/>
      <c r="BC3427" s="148" t="n"/>
      <c r="BD3427" s="148" t="n"/>
      <c r="BE3427" s="148" t="n"/>
      <c r="BF3427" s="148" t="n"/>
      <c r="BG3427" s="148" t="n"/>
      <c r="BH3427" s="148" t="n"/>
      <c r="BI3427" s="149" t="n"/>
      <c r="BJ3427" s="2" t="n"/>
      <c r="BK3427" s="2" t="n"/>
      <c r="BL3427" s="2" t="n"/>
      <c r="BM3427" s="2" t="n"/>
      <c r="BN3427" s="2" t="n"/>
      <c r="BO3427" s="2" t="n"/>
      <c r="BP3427" s="143" t="n"/>
      <c r="BV3427" s="144" t="n"/>
      <c r="DU3427" s="144"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0" t="n"/>
      <c r="U3428" s="17" t="n"/>
      <c r="V3428" s="17" t="n"/>
      <c r="W3428" s="76" t="n"/>
      <c r="X3428" s="140"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43" t="n"/>
      <c r="BV3428" s="144" t="n"/>
      <c r="DU3428" s="144"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43" t="n"/>
      <c r="BV3429" s="144" t="n"/>
      <c r="DU3429" s="144"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43" t="n"/>
      <c r="BV3430" s="144" t="n"/>
      <c r="DU3430" s="144" t="n"/>
      <c r="DV3430" s="2" t="n"/>
      <c r="DW3430" s="2" t="n"/>
      <c r="DX3430" s="2" t="n"/>
      <c r="DY3430" s="2" t="n"/>
      <c r="DZ3430" s="2" t="n"/>
      <c r="EA3430" s="2" t="n"/>
      <c r="EB3430" s="2" t="n"/>
      <c r="EC3430" s="2" t="n"/>
    </row>
    <row r="3431" ht="6.75" customHeight="1" s="118">
      <c r="A3431" s="2" t="n"/>
      <c r="B3431" s="2" t="n"/>
      <c r="C3431" s="2" t="n"/>
      <c r="D3431" s="2" t="n"/>
      <c r="E3431" s="182" t="inlineStr">
        <is>
          <t>職　歴</t>
        </is>
      </c>
      <c r="K3431" s="144" t="n"/>
      <c r="L3431" s="54" t="inlineStr">
        <is>
          <t>平成</t>
        </is>
      </c>
      <c r="M3431" s="140" t="n"/>
      <c r="N3431" s="140" t="n"/>
      <c r="O3431" s="140" t="n"/>
      <c r="P3431" s="19" t="n"/>
      <c r="Q3431" s="19" t="n"/>
      <c r="R3431" s="19" t="n"/>
      <c r="S3431" s="19" t="n"/>
      <c r="T3431" s="19" t="n"/>
      <c r="U3431" s="19" t="n"/>
      <c r="V3431" s="19" t="n"/>
      <c r="W3431" s="19" t="n"/>
      <c r="X3431" s="37" t="n"/>
      <c r="Y3431" s="172">
        <f>計算!$AV$40</f>
        <v/>
      </c>
      <c r="BI3431" s="144" t="n"/>
      <c r="BJ3431" s="2" t="n"/>
      <c r="BK3431" s="2" t="n"/>
      <c r="BL3431" s="2" t="n"/>
      <c r="BM3431" s="2" t="n"/>
      <c r="BN3431" s="2" t="n"/>
      <c r="BO3431" s="2" t="n"/>
      <c r="BP3431" s="143" t="n"/>
      <c r="BV3431" s="144" t="n"/>
      <c r="DU3431" s="144" t="n"/>
      <c r="DV3431" s="2" t="n"/>
      <c r="DW3431" s="2" t="n"/>
      <c r="DX3431" s="2" t="n"/>
      <c r="DY3431" s="2" t="n"/>
      <c r="DZ3431" s="2" t="n"/>
      <c r="EA3431" s="2" t="n"/>
      <c r="EB3431" s="2" t="n"/>
      <c r="EC3431" s="2" t="n"/>
    </row>
    <row r="3432" ht="6.75" customHeight="1" s="118">
      <c r="A3432" s="2" t="n"/>
      <c r="B3432" s="2" t="n"/>
      <c r="C3432" s="2" t="n"/>
      <c r="D3432" s="2" t="n"/>
      <c r="E3432" s="143" t="n"/>
      <c r="K3432" s="144" t="n"/>
      <c r="L3432" s="143" t="n"/>
      <c r="P3432" s="19" t="n"/>
      <c r="Q3432" s="19" t="n"/>
      <c r="R3432" s="19" t="n"/>
      <c r="S3432" s="19" t="n"/>
      <c r="T3432" s="19" t="n"/>
      <c r="U3432" s="19" t="n"/>
      <c r="V3432" s="19" t="n"/>
      <c r="W3432" s="19" t="n"/>
      <c r="X3432" s="37" t="n"/>
      <c r="Y3432" s="143" t="n"/>
      <c r="BI3432" s="144" t="n"/>
      <c r="BJ3432" s="2" t="n"/>
      <c r="BK3432" s="2" t="n"/>
      <c r="BL3432" s="2" t="n"/>
      <c r="BM3432" s="2" t="n"/>
      <c r="BN3432" s="2" t="n"/>
      <c r="BO3432" s="2" t="n"/>
      <c r="BP3432" s="143" t="n"/>
      <c r="BV3432" s="144" t="n"/>
      <c r="DU3432" s="144" t="n"/>
      <c r="DV3432" s="2" t="n"/>
      <c r="DW3432" s="2" t="n"/>
      <c r="DX3432" s="2" t="n"/>
      <c r="DY3432" s="2" t="n"/>
      <c r="DZ3432" s="2" t="n"/>
      <c r="EA3432" s="2" t="n"/>
      <c r="EB3432" s="2" t="n"/>
      <c r="EC3432" s="2" t="n"/>
    </row>
    <row r="3433" ht="6.75" customHeight="1" s="118">
      <c r="A3433" s="2" t="n"/>
      <c r="B3433" s="2" t="n"/>
      <c r="C3433" s="2" t="n"/>
      <c r="D3433" s="2" t="n"/>
      <c r="E3433" s="143" t="n"/>
      <c r="K3433" s="144" t="n"/>
      <c r="L3433" s="143" t="n"/>
      <c r="P3433" s="180">
        <f>計算!$AT$40</f>
        <v/>
      </c>
      <c r="S3433" s="52" t="inlineStr">
        <is>
          <t>年</t>
        </is>
      </c>
      <c r="U3433" s="181">
        <f>計算!$AU$40</f>
        <v/>
      </c>
      <c r="W3433" s="53" t="inlineStr">
        <is>
          <t>月</t>
        </is>
      </c>
      <c r="X3433" s="144" t="n"/>
      <c r="Y3433" s="143" t="n"/>
      <c r="BI3433" s="144" t="n"/>
      <c r="BJ3433" s="2" t="n"/>
      <c r="BK3433" s="2" t="n"/>
      <c r="BL3433" s="2" t="n"/>
      <c r="BM3433" s="2" t="n"/>
      <c r="BN3433" s="2" t="n"/>
      <c r="BO3433" s="2" t="n"/>
      <c r="BP3433" s="143" t="n"/>
      <c r="BV3433" s="144" t="n"/>
      <c r="DU3433" s="144" t="n"/>
      <c r="DV3433" s="2" t="n"/>
      <c r="DW3433" s="2" t="n"/>
      <c r="DX3433" s="2" t="n"/>
      <c r="DY3433" s="2" t="n"/>
      <c r="DZ3433" s="2" t="n"/>
      <c r="EA3433" s="2" t="n"/>
      <c r="EB3433" s="2" t="n"/>
      <c r="EC3433" s="2" t="n"/>
    </row>
    <row r="3434" ht="6.75" customHeight="1" s="118">
      <c r="A3434" s="2" t="n"/>
      <c r="B3434" s="2" t="n"/>
      <c r="C3434" s="2" t="n"/>
      <c r="D3434" s="2" t="n"/>
      <c r="E3434" s="143" t="n"/>
      <c r="K3434" s="144" t="n"/>
      <c r="L3434" s="49" t="inlineStr">
        <is>
          <t>令和</t>
        </is>
      </c>
      <c r="X3434" s="144" t="n"/>
      <c r="Y3434" s="143" t="n"/>
      <c r="BI3434" s="144" t="n"/>
      <c r="BJ3434" s="2" t="n"/>
      <c r="BK3434" s="2" t="n"/>
      <c r="BL3434" s="2" t="n"/>
      <c r="BM3434" s="2" t="n"/>
      <c r="BN3434" s="2" t="n"/>
      <c r="BO3434" s="2" t="n"/>
      <c r="BP3434" s="143" t="n"/>
      <c r="BV3434" s="144" t="n"/>
      <c r="DU3434" s="144" t="n"/>
      <c r="DV3434" s="2" t="n"/>
      <c r="DW3434" s="2" t="n"/>
      <c r="DX3434" s="2" t="n"/>
      <c r="DY3434" s="2" t="n"/>
      <c r="DZ3434" s="2" t="n"/>
      <c r="EA3434" s="2" t="n"/>
      <c r="EB3434" s="2" t="n"/>
      <c r="EC3434" s="2" t="n"/>
    </row>
    <row r="3435" ht="6.75" customHeight="1" s="118">
      <c r="A3435" s="2" t="n"/>
      <c r="B3435" s="2" t="n"/>
      <c r="C3435" s="2" t="n"/>
      <c r="D3435" s="2" t="n"/>
      <c r="E3435" s="143" t="n"/>
      <c r="K3435" s="144" t="n"/>
      <c r="L3435" s="143" t="n"/>
      <c r="P3435" s="19" t="n"/>
      <c r="Q3435" s="19" t="n"/>
      <c r="R3435" s="19" t="n"/>
      <c r="S3435" s="19" t="n"/>
      <c r="T3435" s="19" t="n"/>
      <c r="U3435" s="19" t="n"/>
      <c r="V3435" s="19" t="n"/>
      <c r="W3435" s="19" t="n"/>
      <c r="X3435" s="37" t="n"/>
      <c r="Y3435" s="143" t="n"/>
      <c r="BI3435" s="144" t="n"/>
      <c r="BJ3435" s="2" t="n"/>
      <c r="BK3435" s="2" t="n"/>
      <c r="BL3435" s="2" t="n"/>
      <c r="BM3435" s="2" t="n"/>
      <c r="BN3435" s="2" t="n"/>
      <c r="BO3435" s="2" t="n"/>
      <c r="BP3435" s="143" t="n"/>
      <c r="BV3435" s="144" t="n"/>
      <c r="DU3435" s="144" t="n"/>
      <c r="DV3435" s="2" t="n"/>
      <c r="DW3435" s="2" t="n"/>
      <c r="DX3435" s="2" t="n"/>
      <c r="DY3435" s="2" t="n"/>
      <c r="DZ3435" s="2" t="n"/>
      <c r="EA3435" s="2" t="n"/>
      <c r="EB3435" s="2" t="n"/>
      <c r="EC3435" s="2" t="n"/>
    </row>
    <row r="3436" ht="5.25" customHeight="1" s="118">
      <c r="A3436" s="2" t="n"/>
      <c r="B3436" s="2" t="n"/>
      <c r="C3436" s="2" t="n"/>
      <c r="D3436" s="2" t="n"/>
      <c r="E3436" s="143" t="n"/>
      <c r="K3436" s="144" t="n"/>
      <c r="L3436" s="147" t="n"/>
      <c r="M3436" s="148" t="n"/>
      <c r="N3436" s="148" t="n"/>
      <c r="O3436" s="148" t="n"/>
      <c r="P3436" s="20" t="n"/>
      <c r="Q3436" s="20" t="n"/>
      <c r="R3436" s="20" t="n"/>
      <c r="S3436" s="20" t="n"/>
      <c r="T3436" s="20" t="n"/>
      <c r="U3436" s="20" t="n"/>
      <c r="V3436" s="20" t="n"/>
      <c r="W3436" s="20" t="n"/>
      <c r="X3436" s="39" t="n"/>
      <c r="Y3436" s="147" t="n"/>
      <c r="Z3436" s="148" t="n"/>
      <c r="AA3436" s="148" t="n"/>
      <c r="AB3436" s="148" t="n"/>
      <c r="AC3436" s="148" t="n"/>
      <c r="AD3436" s="148" t="n"/>
      <c r="AE3436" s="148" t="n"/>
      <c r="AF3436" s="148" t="n"/>
      <c r="AG3436" s="148" t="n"/>
      <c r="AH3436" s="148" t="n"/>
      <c r="AI3436" s="148" t="n"/>
      <c r="AJ3436" s="148" t="n"/>
      <c r="AK3436" s="148" t="n"/>
      <c r="AL3436" s="148" t="n"/>
      <c r="AM3436" s="148" t="n"/>
      <c r="AN3436" s="148" t="n"/>
      <c r="AO3436" s="148" t="n"/>
      <c r="AP3436" s="148" t="n"/>
      <c r="AQ3436" s="148" t="n"/>
      <c r="AR3436" s="148" t="n"/>
      <c r="AS3436" s="148" t="n"/>
      <c r="AT3436" s="148" t="n"/>
      <c r="AU3436" s="148" t="n"/>
      <c r="AV3436" s="148" t="n"/>
      <c r="AW3436" s="148" t="n"/>
      <c r="AX3436" s="148" t="n"/>
      <c r="AY3436" s="148" t="n"/>
      <c r="AZ3436" s="148" t="n"/>
      <c r="BA3436" s="148" t="n"/>
      <c r="BB3436" s="148" t="n"/>
      <c r="BC3436" s="148" t="n"/>
      <c r="BD3436" s="148" t="n"/>
      <c r="BE3436" s="148" t="n"/>
      <c r="BF3436" s="148" t="n"/>
      <c r="BG3436" s="148" t="n"/>
      <c r="BH3436" s="148" t="n"/>
      <c r="BI3436" s="149" t="n"/>
      <c r="BJ3436" s="2" t="n"/>
      <c r="BK3436" s="2" t="n"/>
      <c r="BL3436" s="2" t="n"/>
      <c r="BM3436" s="2" t="n"/>
      <c r="BN3436" s="2" t="n"/>
      <c r="BO3436" s="2" t="n"/>
      <c r="BP3436" s="143" t="n"/>
      <c r="BV3436" s="144" t="n"/>
      <c r="DU3436" s="144" t="n"/>
      <c r="DV3436" s="2" t="n"/>
      <c r="DW3436" s="2" t="n"/>
      <c r="DX3436" s="2" t="n"/>
      <c r="DY3436" s="2" t="n"/>
      <c r="DZ3436" s="2" t="n"/>
      <c r="EA3436" s="2" t="n"/>
      <c r="EB3436" s="2" t="n"/>
      <c r="EC3436" s="2" t="n"/>
    </row>
    <row r="3437" ht="6.75" customHeight="1" s="118">
      <c r="A3437" s="2" t="n"/>
      <c r="B3437" s="2" t="n"/>
      <c r="C3437" s="2" t="n"/>
      <c r="D3437" s="2" t="n"/>
      <c r="E3437" s="143" t="n"/>
      <c r="K3437" s="144" t="n"/>
      <c r="L3437" s="54" t="inlineStr">
        <is>
          <t>平成</t>
        </is>
      </c>
      <c r="M3437" s="140" t="n"/>
      <c r="N3437" s="140" t="n"/>
      <c r="O3437" s="140" t="n"/>
      <c r="P3437" s="18" t="n"/>
      <c r="Q3437" s="18" t="n"/>
      <c r="R3437" s="18" t="n"/>
      <c r="S3437" s="18" t="n"/>
      <c r="T3437" s="18" t="n"/>
      <c r="U3437" s="18" t="n"/>
      <c r="V3437" s="18" t="n"/>
      <c r="W3437" s="18" t="n"/>
      <c r="X3437" s="35" t="n"/>
      <c r="Y3437" s="172">
        <f>計算!$AY$40</f>
        <v/>
      </c>
      <c r="BI3437" s="144" t="n"/>
      <c r="BJ3437" s="2" t="n"/>
      <c r="BK3437" s="2" t="n"/>
      <c r="BL3437" s="2" t="n"/>
      <c r="BM3437" s="2" t="n"/>
      <c r="BN3437" s="2" t="n"/>
      <c r="BO3437" s="2" t="n"/>
      <c r="BP3437" s="143" t="n"/>
      <c r="BV3437" s="144" t="n"/>
      <c r="DU3437" s="144" t="n"/>
      <c r="DV3437" s="2" t="n"/>
      <c r="DW3437" s="2" t="n"/>
      <c r="DX3437" s="2" t="n"/>
      <c r="DY3437" s="2" t="n"/>
      <c r="DZ3437" s="2" t="n"/>
      <c r="EA3437" s="2" t="n"/>
      <c r="EB3437" s="2" t="n"/>
      <c r="EC3437" s="2" t="n"/>
    </row>
    <row r="3438" ht="6.75" customHeight="1" s="118">
      <c r="A3438" s="2" t="n"/>
      <c r="B3438" s="2" t="n"/>
      <c r="C3438" s="2" t="n"/>
      <c r="D3438" s="2" t="n"/>
      <c r="E3438" s="143" t="n"/>
      <c r="K3438" s="144" t="n"/>
      <c r="L3438" s="143" t="n"/>
      <c r="P3438" s="19" t="n"/>
      <c r="Q3438" s="19" t="n"/>
      <c r="R3438" s="19" t="n"/>
      <c r="S3438" s="19" t="n"/>
      <c r="T3438" s="19" t="n"/>
      <c r="U3438" s="19" t="n"/>
      <c r="V3438" s="19" t="n"/>
      <c r="W3438" s="19" t="n"/>
      <c r="X3438" s="37" t="n"/>
      <c r="Y3438" s="143" t="n"/>
      <c r="BI3438" s="144" t="n"/>
      <c r="BJ3438" s="2" t="n"/>
      <c r="BK3438" s="2" t="n"/>
      <c r="BL3438" s="2" t="n"/>
      <c r="BM3438" s="2" t="n"/>
      <c r="BN3438" s="2" t="n"/>
      <c r="BO3438" s="2" t="n"/>
      <c r="BP3438" s="143" t="n"/>
      <c r="BV3438" s="144" t="n"/>
      <c r="DU3438" s="144" t="n"/>
      <c r="DV3438" s="2" t="n"/>
      <c r="DW3438" s="2" t="n"/>
      <c r="DX3438" s="2" t="n"/>
      <c r="DY3438" s="2" t="n"/>
      <c r="DZ3438" s="2" t="n"/>
      <c r="EA3438" s="2" t="n"/>
      <c r="EB3438" s="2" t="n"/>
      <c r="EC3438" s="2" t="n"/>
    </row>
    <row r="3439" ht="6.75" customHeight="1" s="118">
      <c r="A3439" s="2" t="n"/>
      <c r="B3439" s="2" t="n"/>
      <c r="C3439" s="2" t="n"/>
      <c r="D3439" s="2" t="n"/>
      <c r="E3439" s="143" t="n"/>
      <c r="K3439" s="144" t="n"/>
      <c r="L3439" s="143" t="n"/>
      <c r="P3439" s="180">
        <f>計算!$AW$40</f>
        <v/>
      </c>
      <c r="S3439" s="52" t="inlineStr">
        <is>
          <t>年</t>
        </is>
      </c>
      <c r="U3439" s="181">
        <f>計算!$AX$40</f>
        <v/>
      </c>
      <c r="W3439" s="53" t="inlineStr">
        <is>
          <t>月</t>
        </is>
      </c>
      <c r="X3439" s="144" t="n"/>
      <c r="Y3439" s="143" t="n"/>
      <c r="BI3439" s="144" t="n"/>
      <c r="BJ3439" s="2" t="n"/>
      <c r="BK3439" s="2" t="n"/>
      <c r="BL3439" s="2" t="n"/>
      <c r="BM3439" s="2" t="n"/>
      <c r="BN3439" s="2" t="n"/>
      <c r="BO3439" s="2" t="n"/>
      <c r="BP3439" s="143" t="n"/>
      <c r="BV3439" s="144" t="n"/>
      <c r="DU3439" s="144" t="n"/>
      <c r="DV3439" s="2" t="n"/>
      <c r="DW3439" s="2" t="n"/>
      <c r="DX3439" s="2" t="n"/>
      <c r="DY3439" s="2" t="n"/>
      <c r="DZ3439" s="2" t="n"/>
      <c r="EA3439" s="2" t="n"/>
      <c r="EB3439" s="2" t="n"/>
      <c r="EC3439" s="2" t="n"/>
    </row>
    <row r="3440" ht="6.75" customHeight="1" s="118">
      <c r="A3440" s="2" t="n"/>
      <c r="B3440" s="2" t="n"/>
      <c r="C3440" s="2" t="n"/>
      <c r="D3440" s="2" t="n"/>
      <c r="E3440" s="143" t="n"/>
      <c r="K3440" s="144" t="n"/>
      <c r="L3440" s="49" t="inlineStr">
        <is>
          <t>令和</t>
        </is>
      </c>
      <c r="X3440" s="144" t="n"/>
      <c r="Y3440" s="143" t="n"/>
      <c r="BI3440" s="144" t="n"/>
      <c r="BJ3440" s="2" t="n"/>
      <c r="BK3440" s="2" t="n"/>
      <c r="BL3440" s="2" t="n"/>
      <c r="BM3440" s="2" t="n"/>
      <c r="BN3440" s="2" t="n"/>
      <c r="BO3440" s="2" t="n"/>
      <c r="BP3440" s="143" t="n"/>
      <c r="BV3440" s="144" t="n"/>
      <c r="DU3440" s="144" t="n"/>
      <c r="DV3440" s="2" t="n"/>
      <c r="DW3440" s="2" t="n"/>
      <c r="DX3440" s="2" t="n"/>
      <c r="DY3440" s="2" t="n"/>
      <c r="DZ3440" s="2" t="n"/>
      <c r="EA3440" s="2" t="n"/>
      <c r="EB3440" s="2" t="n"/>
      <c r="EC3440" s="2" t="n"/>
    </row>
    <row r="3441" ht="6.75" customHeight="1" s="118">
      <c r="A3441" s="2" t="n"/>
      <c r="B3441" s="2" t="n"/>
      <c r="C3441" s="2" t="n"/>
      <c r="D3441" s="2" t="n"/>
      <c r="E3441" s="143" t="n"/>
      <c r="K3441" s="144" t="n"/>
      <c r="L3441" s="143" t="n"/>
      <c r="P3441" s="19" t="n"/>
      <c r="Q3441" s="19" t="n"/>
      <c r="R3441" s="19" t="n"/>
      <c r="S3441" s="19" t="n"/>
      <c r="T3441" s="19" t="n"/>
      <c r="U3441" s="19" t="n"/>
      <c r="V3441" s="19" t="n"/>
      <c r="W3441" s="19" t="n"/>
      <c r="X3441" s="37" t="n"/>
      <c r="Y3441" s="143" t="n"/>
      <c r="BI3441" s="144" t="n"/>
      <c r="BJ3441" s="2" t="n"/>
      <c r="BK3441" s="2" t="n"/>
      <c r="BL3441" s="2" t="n"/>
      <c r="BM3441" s="2" t="n"/>
      <c r="BN3441" s="2" t="n"/>
      <c r="BO3441" s="2" t="n"/>
      <c r="BP3441" s="143" t="n"/>
      <c r="BU3441" s="43" t="n"/>
      <c r="BV3441" s="44" t="n"/>
      <c r="DU3441" s="144" t="n"/>
      <c r="DV3441" s="2" t="n"/>
      <c r="DW3441" s="2" t="n"/>
      <c r="DX3441" s="2" t="n"/>
      <c r="DY3441" s="2" t="n"/>
      <c r="DZ3441" s="2" t="n"/>
      <c r="EA3441" s="2" t="n"/>
      <c r="EB3441" s="2" t="n"/>
      <c r="EC3441" s="2" t="n"/>
    </row>
    <row r="3442" ht="4.5" customHeight="1" s="118">
      <c r="A3442" s="2" t="n"/>
      <c r="B3442" s="2" t="n"/>
      <c r="C3442" s="2" t="n"/>
      <c r="D3442" s="2" t="n"/>
      <c r="E3442" s="143" t="n"/>
      <c r="K3442" s="144" t="n"/>
      <c r="L3442" s="147" t="n"/>
      <c r="M3442" s="148" t="n"/>
      <c r="N3442" s="148" t="n"/>
      <c r="O3442" s="148" t="n"/>
      <c r="P3442" s="20" t="n"/>
      <c r="Q3442" s="20" t="n"/>
      <c r="R3442" s="20" t="n"/>
      <c r="S3442" s="20" t="n"/>
      <c r="T3442" s="20" t="n"/>
      <c r="U3442" s="20" t="n"/>
      <c r="V3442" s="20" t="n"/>
      <c r="W3442" s="20" t="n"/>
      <c r="X3442" s="39" t="n"/>
      <c r="Y3442" s="147" t="n"/>
      <c r="Z3442" s="148" t="n"/>
      <c r="AA3442" s="148" t="n"/>
      <c r="AB3442" s="148" t="n"/>
      <c r="AC3442" s="148" t="n"/>
      <c r="AD3442" s="148" t="n"/>
      <c r="AE3442" s="148" t="n"/>
      <c r="AF3442" s="148" t="n"/>
      <c r="AG3442" s="148" t="n"/>
      <c r="AH3442" s="148" t="n"/>
      <c r="AI3442" s="148" t="n"/>
      <c r="AJ3442" s="148" t="n"/>
      <c r="AK3442" s="148" t="n"/>
      <c r="AL3442" s="148" t="n"/>
      <c r="AM3442" s="148" t="n"/>
      <c r="AN3442" s="148" t="n"/>
      <c r="AO3442" s="148" t="n"/>
      <c r="AP3442" s="148" t="n"/>
      <c r="AQ3442" s="148" t="n"/>
      <c r="AR3442" s="148" t="n"/>
      <c r="AS3442" s="148" t="n"/>
      <c r="AT3442" s="148" t="n"/>
      <c r="AU3442" s="148" t="n"/>
      <c r="AV3442" s="148" t="n"/>
      <c r="AW3442" s="148" t="n"/>
      <c r="AX3442" s="148" t="n"/>
      <c r="AY3442" s="148" t="n"/>
      <c r="AZ3442" s="148" t="n"/>
      <c r="BA3442" s="148" t="n"/>
      <c r="BB3442" s="148" t="n"/>
      <c r="BC3442" s="148" t="n"/>
      <c r="BD3442" s="148" t="n"/>
      <c r="BE3442" s="148" t="n"/>
      <c r="BF3442" s="148" t="n"/>
      <c r="BG3442" s="148" t="n"/>
      <c r="BH3442" s="148" t="n"/>
      <c r="BI3442" s="149" t="n"/>
      <c r="BJ3442" s="2" t="n"/>
      <c r="BK3442" s="2" t="n"/>
      <c r="BL3442" s="2" t="n"/>
      <c r="BM3442" s="2" t="n"/>
      <c r="BN3442" s="2" t="n"/>
      <c r="BO3442" s="2" t="n"/>
      <c r="BP3442" s="147" t="n"/>
      <c r="BQ3442" s="148" t="n"/>
      <c r="BR3442" s="148" t="n"/>
      <c r="BS3442" s="148" t="n"/>
      <c r="BT3442" s="148" t="n"/>
      <c r="BU3442" s="42" t="n"/>
      <c r="BV3442" s="45" t="n"/>
      <c r="BW3442" s="148" t="n"/>
      <c r="BX3442" s="148" t="n"/>
      <c r="BY3442" s="148" t="n"/>
      <c r="BZ3442" s="148" t="n"/>
      <c r="CA3442" s="148" t="n"/>
      <c r="CB3442" s="148" t="n"/>
      <c r="CC3442" s="148" t="n"/>
      <c r="CD3442" s="148" t="n"/>
      <c r="CE3442" s="148" t="n"/>
      <c r="CF3442" s="148" t="n"/>
      <c r="CG3442" s="148" t="n"/>
      <c r="CH3442" s="148" t="n"/>
      <c r="CI3442" s="148" t="n"/>
      <c r="CJ3442" s="148" t="n"/>
      <c r="CK3442" s="148" t="n"/>
      <c r="CL3442" s="148" t="n"/>
      <c r="CM3442" s="148" t="n"/>
      <c r="CN3442" s="148" t="n"/>
      <c r="CO3442" s="148" t="n"/>
      <c r="CP3442" s="148" t="n"/>
      <c r="CQ3442" s="148" t="n"/>
      <c r="CR3442" s="148" t="n"/>
      <c r="CS3442" s="148" t="n"/>
      <c r="CT3442" s="148" t="n"/>
      <c r="CU3442" s="148" t="n"/>
      <c r="CV3442" s="148" t="n"/>
      <c r="CW3442" s="148" t="n"/>
      <c r="CX3442" s="148" t="n"/>
      <c r="CY3442" s="148" t="n"/>
      <c r="CZ3442" s="148" t="n"/>
      <c r="DA3442" s="148" t="n"/>
      <c r="DB3442" s="148" t="n"/>
      <c r="DC3442" s="148" t="n"/>
      <c r="DD3442" s="148" t="n"/>
      <c r="DE3442" s="148" t="n"/>
      <c r="DF3442" s="148" t="n"/>
      <c r="DG3442" s="148" t="n"/>
      <c r="DH3442" s="148" t="n"/>
      <c r="DI3442" s="148" t="n"/>
      <c r="DJ3442" s="148" t="n"/>
      <c r="DK3442" s="148" t="n"/>
      <c r="DL3442" s="148" t="n"/>
      <c r="DM3442" s="148" t="n"/>
      <c r="DN3442" s="148" t="n"/>
      <c r="DO3442" s="148" t="n"/>
      <c r="DP3442" s="148" t="n"/>
      <c r="DQ3442" s="148" t="n"/>
      <c r="DR3442" s="148" t="n"/>
      <c r="DS3442" s="148" t="n"/>
      <c r="DT3442" s="148" t="n"/>
      <c r="DU3442" s="149" t="n"/>
      <c r="DV3442" s="2" t="n"/>
      <c r="DW3442" s="2" t="n"/>
      <c r="DX3442" s="2" t="n"/>
      <c r="DY3442" s="2" t="n"/>
      <c r="DZ3442" s="2" t="n"/>
      <c r="EA3442" s="2" t="n"/>
      <c r="EB3442" s="2" t="n"/>
      <c r="EC3442" s="2" t="n"/>
    </row>
    <row r="3443" ht="6.75" customHeight="1" s="118">
      <c r="A3443" s="2" t="n"/>
      <c r="B3443" s="2" t="n"/>
      <c r="C3443" s="2" t="n"/>
      <c r="D3443" s="2" t="n"/>
      <c r="E3443" s="143" t="n"/>
      <c r="K3443" s="144" t="n"/>
      <c r="L3443" s="54" t="inlineStr">
        <is>
          <t>平成</t>
        </is>
      </c>
      <c r="M3443" s="140" t="n"/>
      <c r="N3443" s="140" t="n"/>
      <c r="O3443" s="140"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39" t="inlineStr">
        <is>
          <t>備　考</t>
        </is>
      </c>
      <c r="BQ3443" s="140" t="n"/>
      <c r="BR3443" s="140" t="n"/>
      <c r="BS3443" s="140" t="n"/>
      <c r="BT3443" s="140" t="n"/>
      <c r="BU3443" s="140" t="n"/>
      <c r="BV3443" s="141" t="n"/>
      <c r="BW3443" s="177">
        <f>計算!$AS$40</f>
        <v/>
      </c>
      <c r="BX3443" s="140" t="n"/>
      <c r="BY3443" s="140" t="n"/>
      <c r="BZ3443" s="140" t="n"/>
      <c r="CA3443" s="140" t="n"/>
      <c r="CB3443" s="140" t="n"/>
      <c r="CC3443" s="140" t="n"/>
      <c r="CD3443" s="140" t="n"/>
      <c r="CE3443" s="140" t="n"/>
      <c r="CF3443" s="140" t="n"/>
      <c r="CG3443" s="140" t="n"/>
      <c r="CH3443" s="140" t="n"/>
      <c r="CI3443" s="140" t="n"/>
      <c r="CJ3443" s="140" t="n"/>
      <c r="CK3443" s="140" t="n"/>
      <c r="CL3443" s="140" t="n"/>
      <c r="CM3443" s="140" t="n"/>
      <c r="CN3443" s="140" t="n"/>
      <c r="CO3443" s="140" t="n"/>
      <c r="CP3443" s="140" t="n"/>
      <c r="CQ3443" s="140" t="n"/>
      <c r="CR3443" s="140" t="n"/>
      <c r="CS3443" s="140" t="n"/>
      <c r="CT3443" s="140" t="n"/>
      <c r="CU3443" s="140" t="n"/>
      <c r="CV3443" s="140" t="n"/>
      <c r="CW3443" s="140" t="n"/>
      <c r="CX3443" s="140" t="n"/>
      <c r="CY3443" s="140" t="n"/>
      <c r="CZ3443" s="140" t="n"/>
      <c r="DA3443" s="140" t="n"/>
      <c r="DB3443" s="140" t="n"/>
      <c r="DC3443" s="140" t="n"/>
      <c r="DD3443" s="140" t="n"/>
      <c r="DE3443" s="140" t="n"/>
      <c r="DF3443" s="140" t="n"/>
      <c r="DG3443" s="140" t="n"/>
      <c r="DH3443" s="140" t="n"/>
      <c r="DI3443" s="140" t="n"/>
      <c r="DJ3443" s="140" t="n"/>
      <c r="DK3443" s="140" t="n"/>
      <c r="DL3443" s="140" t="n"/>
      <c r="DM3443" s="140" t="n"/>
      <c r="DN3443" s="140" t="n"/>
      <c r="DO3443" s="140" t="n"/>
      <c r="DP3443" s="140" t="n"/>
      <c r="DQ3443" s="140" t="n"/>
      <c r="DR3443" s="140" t="n"/>
      <c r="DS3443" s="140" t="n"/>
      <c r="DT3443" s="140" t="n"/>
      <c r="DU3443" s="141" t="n"/>
      <c r="DV3443" s="2" t="n"/>
      <c r="DW3443" s="2" t="n"/>
      <c r="DX3443" s="2" t="n"/>
      <c r="DY3443" s="2" t="n"/>
      <c r="DZ3443" s="2" t="n"/>
      <c r="EA3443" s="2" t="n"/>
      <c r="EB3443" s="2" t="n"/>
      <c r="EC3443" s="2" t="n"/>
    </row>
    <row r="3444" ht="6.75" customHeight="1" s="118">
      <c r="A3444" s="2" t="n"/>
      <c r="B3444" s="2" t="n"/>
      <c r="C3444" s="2" t="n"/>
      <c r="D3444" s="2" t="n"/>
      <c r="E3444" s="143" t="n"/>
      <c r="K3444" s="144" t="n"/>
      <c r="L3444" s="143"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43" t="n"/>
      <c r="BV3444" s="144" t="n"/>
      <c r="DU3444" s="144" t="n"/>
      <c r="DV3444" s="2" t="n"/>
      <c r="DW3444" s="2" t="n"/>
      <c r="DX3444" s="2" t="n"/>
      <c r="DY3444" s="2" t="n"/>
      <c r="DZ3444" s="2" t="n"/>
      <c r="EA3444" s="2" t="n"/>
      <c r="EB3444" s="2" t="n"/>
      <c r="EC3444" s="2" t="n"/>
    </row>
    <row r="3445" ht="6.75" customHeight="1" s="118">
      <c r="A3445" s="2" t="n"/>
      <c r="B3445" s="2" t="n"/>
      <c r="C3445" s="2" t="n"/>
      <c r="D3445" s="2" t="n"/>
      <c r="E3445" s="143" t="n"/>
      <c r="K3445" s="144" t="n"/>
      <c r="L3445" s="143" t="n"/>
      <c r="P3445" s="19" t="n"/>
      <c r="Q3445" s="19" t="n"/>
      <c r="R3445" s="19" t="n"/>
      <c r="S3445" s="52" t="inlineStr">
        <is>
          <t>年</t>
        </is>
      </c>
      <c r="U3445" s="11" t="n"/>
      <c r="V3445" s="11" t="n"/>
      <c r="W3445" s="53" t="inlineStr">
        <is>
          <t>月</t>
        </is>
      </c>
      <c r="X3445" s="144"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43" t="n"/>
      <c r="BV3445" s="144" t="n"/>
      <c r="DU3445" s="144" t="n"/>
      <c r="DV3445" s="2" t="n"/>
      <c r="DW3445" s="2" t="n"/>
      <c r="DX3445" s="2" t="n"/>
      <c r="DY3445" s="2" t="n"/>
      <c r="DZ3445" s="2" t="n"/>
      <c r="EA3445" s="2" t="n"/>
      <c r="EB3445" s="2" t="n"/>
      <c r="EC3445" s="2" t="n"/>
    </row>
    <row r="3446" ht="6.75" customHeight="1" s="118">
      <c r="A3446" s="2" t="n"/>
      <c r="B3446" s="2" t="n"/>
      <c r="C3446" s="2" t="n"/>
      <c r="D3446" s="2" t="n"/>
      <c r="E3446" s="143" t="n"/>
      <c r="K3446" s="144" t="n"/>
      <c r="L3446" s="49" t="inlineStr">
        <is>
          <t>令和</t>
        </is>
      </c>
      <c r="P3446" s="19" t="n"/>
      <c r="Q3446" s="19" t="n"/>
      <c r="R3446" s="19" t="n"/>
      <c r="U3446" s="11" t="n"/>
      <c r="V3446" s="11" t="n"/>
      <c r="X3446" s="144"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43" t="n"/>
      <c r="BV3446" s="144" t="n"/>
      <c r="DU3446" s="144" t="n"/>
      <c r="DV3446" s="2" t="n"/>
      <c r="DW3446" s="2" t="n"/>
      <c r="DX3446" s="2" t="n"/>
      <c r="DY3446" s="2" t="n"/>
      <c r="DZ3446" s="2" t="n"/>
      <c r="EA3446" s="2" t="n"/>
      <c r="EB3446" s="2" t="n"/>
      <c r="EC3446" s="2" t="n"/>
    </row>
    <row r="3447" ht="6.75" customHeight="1" s="118">
      <c r="A3447" s="2" t="n"/>
      <c r="B3447" s="2" t="n"/>
      <c r="C3447" s="2" t="n"/>
      <c r="D3447" s="2" t="n"/>
      <c r="E3447" s="143" t="n"/>
      <c r="K3447" s="144" t="n"/>
      <c r="L3447" s="143"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43" t="n"/>
      <c r="BV3447" s="144" t="n"/>
      <c r="DU3447" s="144" t="n"/>
      <c r="DV3447" s="2" t="n"/>
      <c r="DW3447" s="2" t="n"/>
      <c r="DX3447" s="2" t="n"/>
      <c r="DY3447" s="2" t="n"/>
      <c r="DZ3447" s="2" t="n"/>
      <c r="EA3447" s="2" t="n"/>
      <c r="EB3447" s="2" t="n"/>
      <c r="EC3447" s="2" t="n"/>
    </row>
    <row r="3448" ht="3.75" customHeight="1" s="118">
      <c r="A3448" s="2" t="n"/>
      <c r="B3448" s="2" t="n"/>
      <c r="C3448" s="2" t="n"/>
      <c r="D3448" s="2" t="n"/>
      <c r="E3448" s="143" t="n"/>
      <c r="K3448" s="144" t="n"/>
      <c r="L3448" s="147" t="n"/>
      <c r="M3448" s="148" t="n"/>
      <c r="N3448" s="148" t="n"/>
      <c r="O3448" s="148"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43" t="n"/>
      <c r="BV3448" s="144" t="n"/>
      <c r="DU3448" s="144" t="n"/>
      <c r="DV3448" s="2" t="n"/>
      <c r="DW3448" s="2" t="n"/>
      <c r="DX3448" s="2" t="n"/>
      <c r="DY3448" s="2" t="n"/>
      <c r="DZ3448" s="2" t="n"/>
      <c r="EA3448" s="2" t="n"/>
      <c r="EB3448" s="2" t="n"/>
      <c r="EC3448" s="2" t="n"/>
    </row>
    <row r="3449" ht="6.75" customHeight="1" s="118">
      <c r="A3449" s="2" t="n"/>
      <c r="B3449" s="2" t="n"/>
      <c r="C3449" s="2" t="n"/>
      <c r="D3449" s="2" t="n"/>
      <c r="E3449" s="143" t="n"/>
      <c r="K3449" s="144" t="n"/>
      <c r="L3449" s="54" t="inlineStr">
        <is>
          <t>平成</t>
        </is>
      </c>
      <c r="M3449" s="140" t="n"/>
      <c r="N3449" s="140" t="n"/>
      <c r="O3449" s="140"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43" t="n"/>
      <c r="BV3449" s="144" t="n"/>
      <c r="DU3449" s="144" t="n"/>
      <c r="DV3449" s="2" t="n"/>
      <c r="DW3449" s="2" t="n"/>
      <c r="DX3449" s="2" t="n"/>
      <c r="DY3449" s="2" t="n"/>
      <c r="DZ3449" s="2" t="n"/>
      <c r="EA3449" s="2" t="n"/>
      <c r="EB3449" s="2" t="n"/>
      <c r="EC3449" s="2" t="n"/>
    </row>
    <row r="3450" ht="6.75" customHeight="1" s="118">
      <c r="A3450" s="2" t="n"/>
      <c r="B3450" s="2" t="n"/>
      <c r="C3450" s="2" t="n"/>
      <c r="D3450" s="2" t="n"/>
      <c r="E3450" s="143" t="n"/>
      <c r="K3450" s="144" t="n"/>
      <c r="L3450" s="143"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43" t="n"/>
      <c r="BV3450" s="144" t="n"/>
      <c r="DU3450" s="144" t="n"/>
      <c r="DV3450" s="2" t="n"/>
      <c r="DW3450" s="2" t="n"/>
      <c r="DX3450" s="2" t="n"/>
      <c r="DY3450" s="2" t="n"/>
      <c r="DZ3450" s="2" t="n"/>
      <c r="EA3450" s="2" t="n"/>
      <c r="EB3450" s="2" t="n"/>
      <c r="EC3450" s="2" t="n"/>
    </row>
    <row r="3451" ht="6.75" customHeight="1" s="118">
      <c r="A3451" s="2" t="n"/>
      <c r="B3451" s="2" t="n"/>
      <c r="C3451" s="2" t="n"/>
      <c r="D3451" s="2" t="n"/>
      <c r="E3451" s="143" t="n"/>
      <c r="K3451" s="144" t="n"/>
      <c r="L3451" s="143" t="n"/>
      <c r="P3451" s="19" t="n"/>
      <c r="Q3451" s="19" t="n"/>
      <c r="R3451" s="19" t="n"/>
      <c r="S3451" s="52" t="inlineStr">
        <is>
          <t>年</t>
        </is>
      </c>
      <c r="U3451" s="11" t="n"/>
      <c r="V3451" s="11" t="n"/>
      <c r="W3451" s="53" t="inlineStr">
        <is>
          <t>月</t>
        </is>
      </c>
      <c r="X3451" s="144"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43" t="n"/>
      <c r="BV3451" s="144" t="n"/>
      <c r="DU3451" s="144" t="n"/>
      <c r="DV3451" s="2" t="n"/>
      <c r="DW3451" s="2" t="n"/>
      <c r="DX3451" s="2" t="n"/>
      <c r="DY3451" s="2" t="n"/>
      <c r="DZ3451" s="2" t="n"/>
      <c r="EA3451" s="2" t="n"/>
      <c r="EB3451" s="2" t="n"/>
      <c r="EC3451" s="2" t="n"/>
    </row>
    <row r="3452" ht="6.75" customHeight="1" s="118">
      <c r="A3452" s="2" t="n"/>
      <c r="B3452" s="2" t="n"/>
      <c r="C3452" s="2" t="n"/>
      <c r="D3452" s="2" t="n"/>
      <c r="E3452" s="143" t="n"/>
      <c r="K3452" s="144" t="n"/>
      <c r="L3452" s="49" t="inlineStr">
        <is>
          <t>令和</t>
        </is>
      </c>
      <c r="P3452" s="19" t="n"/>
      <c r="Q3452" s="19" t="n"/>
      <c r="R3452" s="19" t="n"/>
      <c r="U3452" s="11" t="n"/>
      <c r="V3452" s="11" t="n"/>
      <c r="X3452" s="144"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43" t="n"/>
      <c r="BV3452" s="144" t="n"/>
      <c r="DU3452" s="144" t="n"/>
      <c r="DV3452" s="2" t="n"/>
      <c r="DW3452" s="2" t="n"/>
      <c r="DX3452" s="2" t="n"/>
      <c r="DY3452" s="2" t="n"/>
      <c r="DZ3452" s="2" t="n"/>
      <c r="EA3452" s="2" t="n"/>
      <c r="EB3452" s="2" t="n"/>
      <c r="EC3452" s="2" t="n"/>
    </row>
    <row r="3453" ht="6.75" customHeight="1" s="118">
      <c r="A3453" s="2" t="n"/>
      <c r="B3453" s="2" t="n"/>
      <c r="C3453" s="2" t="n"/>
      <c r="D3453" s="2" t="n"/>
      <c r="E3453" s="143" t="n"/>
      <c r="K3453" s="144" t="n"/>
      <c r="L3453" s="143"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43" t="n"/>
      <c r="BV3453" s="144" t="n"/>
      <c r="DU3453" s="144" t="n"/>
      <c r="DV3453" s="2" t="n"/>
      <c r="DW3453" s="2" t="n"/>
      <c r="DX3453" s="2" t="n"/>
      <c r="DY3453" s="2" t="n"/>
      <c r="DZ3453" s="2" t="n"/>
      <c r="EA3453" s="2" t="n"/>
      <c r="EB3453" s="2" t="n"/>
      <c r="EC3453" s="2" t="n"/>
    </row>
    <row r="3454" ht="6.75" customHeight="1" s="118">
      <c r="A3454" s="2" t="n"/>
      <c r="B3454" s="2" t="n"/>
      <c r="C3454" s="2" t="n"/>
      <c r="D3454" s="2" t="n"/>
      <c r="E3454" s="147" t="n"/>
      <c r="F3454" s="148" t="n"/>
      <c r="G3454" s="148" t="n"/>
      <c r="H3454" s="148" t="n"/>
      <c r="I3454" s="148" t="n"/>
      <c r="J3454" s="148" t="n"/>
      <c r="K3454" s="149" t="n"/>
      <c r="L3454" s="147" t="n"/>
      <c r="M3454" s="148" t="n"/>
      <c r="N3454" s="148" t="n"/>
      <c r="O3454" s="148"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47" t="n"/>
      <c r="BQ3454" s="148" t="n"/>
      <c r="BR3454" s="148" t="n"/>
      <c r="BS3454" s="148" t="n"/>
      <c r="BT3454" s="148" t="n"/>
      <c r="BU3454" s="148" t="n"/>
      <c r="BV3454" s="149" t="n"/>
      <c r="BW3454" s="148" t="n"/>
      <c r="BX3454" s="148" t="n"/>
      <c r="BY3454" s="148" t="n"/>
      <c r="BZ3454" s="148" t="n"/>
      <c r="CA3454" s="148" t="n"/>
      <c r="CB3454" s="148" t="n"/>
      <c r="CC3454" s="148" t="n"/>
      <c r="CD3454" s="148" t="n"/>
      <c r="CE3454" s="148" t="n"/>
      <c r="CF3454" s="148" t="n"/>
      <c r="CG3454" s="148" t="n"/>
      <c r="CH3454" s="148" t="n"/>
      <c r="CI3454" s="148" t="n"/>
      <c r="CJ3454" s="148" t="n"/>
      <c r="CK3454" s="148" t="n"/>
      <c r="CL3454" s="148" t="n"/>
      <c r="CM3454" s="148" t="n"/>
      <c r="CN3454" s="148" t="n"/>
      <c r="CO3454" s="148" t="n"/>
      <c r="CP3454" s="148" t="n"/>
      <c r="CQ3454" s="148" t="n"/>
      <c r="CR3454" s="148" t="n"/>
      <c r="CS3454" s="148" t="n"/>
      <c r="CT3454" s="148" t="n"/>
      <c r="CU3454" s="148" t="n"/>
      <c r="CV3454" s="148" t="n"/>
      <c r="CW3454" s="148" t="n"/>
      <c r="CX3454" s="148" t="n"/>
      <c r="CY3454" s="148" t="n"/>
      <c r="CZ3454" s="148" t="n"/>
      <c r="DA3454" s="148" t="n"/>
      <c r="DB3454" s="148" t="n"/>
      <c r="DC3454" s="148" t="n"/>
      <c r="DD3454" s="148" t="n"/>
      <c r="DE3454" s="148" t="n"/>
      <c r="DF3454" s="148" t="n"/>
      <c r="DG3454" s="148" t="n"/>
      <c r="DH3454" s="148" t="n"/>
      <c r="DI3454" s="148" t="n"/>
      <c r="DJ3454" s="148" t="n"/>
      <c r="DK3454" s="148" t="n"/>
      <c r="DL3454" s="148" t="n"/>
      <c r="DM3454" s="148" t="n"/>
      <c r="DN3454" s="148" t="n"/>
      <c r="DO3454" s="148" t="n"/>
      <c r="DP3454" s="148" t="n"/>
      <c r="DQ3454" s="148" t="n"/>
      <c r="DR3454" s="148" t="n"/>
      <c r="DS3454" s="148" t="n"/>
      <c r="DT3454" s="148" t="n"/>
      <c r="DU3454" s="149"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39" t="inlineStr">
        <is>
          <t xml:space="preserve">資 　格  等      </t>
        </is>
      </c>
      <c r="BQ3463" s="140" t="n"/>
      <c r="BR3463" s="140" t="n"/>
      <c r="BS3463" s="140" t="n"/>
      <c r="BT3463" s="140" t="n"/>
      <c r="BU3463" s="140" t="n"/>
      <c r="BV3463" s="141" t="n"/>
      <c r="BW3463" s="142" t="inlineStr">
        <is>
          <t>取  得  年  月</t>
        </is>
      </c>
      <c r="BX3463" s="140" t="n"/>
      <c r="BY3463" s="140" t="n"/>
      <c r="BZ3463" s="140" t="n"/>
      <c r="CA3463" s="140" t="n"/>
      <c r="CB3463" s="140" t="n"/>
      <c r="CC3463" s="140" t="n"/>
      <c r="CD3463" s="140" t="n"/>
      <c r="CE3463" s="140" t="n"/>
      <c r="CF3463" s="140" t="n"/>
      <c r="CG3463" s="141" t="n"/>
      <c r="CH3463" s="142" t="inlineStr">
        <is>
          <t>資       格       等       の       名       称</t>
        </is>
      </c>
      <c r="CI3463" s="140" t="n"/>
      <c r="CJ3463" s="140" t="n"/>
      <c r="CK3463" s="140" t="n"/>
      <c r="CL3463" s="140" t="n"/>
      <c r="CM3463" s="140" t="n"/>
      <c r="CN3463" s="140" t="n"/>
      <c r="CO3463" s="140" t="n"/>
      <c r="CP3463" s="140" t="n"/>
      <c r="CQ3463" s="140" t="n"/>
      <c r="CR3463" s="140" t="n"/>
      <c r="CS3463" s="140" t="n"/>
      <c r="CT3463" s="140" t="n"/>
      <c r="CU3463" s="140" t="n"/>
      <c r="CV3463" s="140" t="n"/>
      <c r="CW3463" s="140" t="n"/>
      <c r="CX3463" s="140" t="n"/>
      <c r="CY3463" s="140" t="n"/>
      <c r="CZ3463" s="140" t="n"/>
      <c r="DA3463" s="140" t="n"/>
      <c r="DB3463" s="140" t="n"/>
      <c r="DC3463" s="140" t="n"/>
      <c r="DD3463" s="140" t="n"/>
      <c r="DE3463" s="140" t="n"/>
      <c r="DF3463" s="140" t="n"/>
      <c r="DG3463" s="140" t="n"/>
      <c r="DH3463" s="140" t="n"/>
      <c r="DI3463" s="140" t="n"/>
      <c r="DJ3463" s="140" t="n"/>
      <c r="DK3463" s="140" t="n"/>
      <c r="DL3463" s="140" t="n"/>
      <c r="DM3463" s="140" t="n"/>
      <c r="DN3463" s="140" t="n"/>
      <c r="DO3463" s="140" t="n"/>
      <c r="DP3463" s="140" t="n"/>
      <c r="DQ3463" s="140" t="n"/>
      <c r="DR3463" s="140" t="n"/>
      <c r="DS3463" s="140" t="n"/>
      <c r="DT3463" s="140" t="n"/>
      <c r="DU3463" s="141"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43" t="n"/>
      <c r="BV3464" s="144" t="n"/>
      <c r="BW3464" s="143" t="n"/>
      <c r="CG3464" s="144" t="n"/>
      <c r="CH3464" s="143" t="n"/>
      <c r="DU3464" s="144"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43" t="n"/>
      <c r="BV3465" s="144" t="n"/>
      <c r="BW3465" s="143" t="n"/>
      <c r="CG3465" s="144" t="n"/>
      <c r="CH3465" s="143" t="n"/>
      <c r="DU3465" s="144"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45">
        <f>IF(計算!$B$41="","",IF(N(設定!$B$3)=0,"",YEAR(設定!$B$3)-2018))&amp;""</f>
        <v/>
      </c>
      <c r="AG3466" s="95" t="inlineStr">
        <is>
          <t>年</t>
        </is>
      </c>
      <c r="AI3466" s="145">
        <f>IF(計算!$B$41="","",IF(N(設定!$B$3)=0,"",MONTH(設定!$B$3)))&amp;""</f>
        <v/>
      </c>
      <c r="AL3466" s="95" t="inlineStr">
        <is>
          <t>月</t>
        </is>
      </c>
      <c r="AN3466" s="146">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43" t="n"/>
      <c r="BV3466" s="144" t="n"/>
      <c r="BW3466" s="147" t="n"/>
      <c r="BX3466" s="148" t="n"/>
      <c r="BY3466" s="148" t="n"/>
      <c r="BZ3466" s="148" t="n"/>
      <c r="CA3466" s="148" t="n"/>
      <c r="CB3466" s="148" t="n"/>
      <c r="CC3466" s="148" t="n"/>
      <c r="CD3466" s="148" t="n"/>
      <c r="CE3466" s="148" t="n"/>
      <c r="CF3466" s="148" t="n"/>
      <c r="CG3466" s="149" t="n"/>
      <c r="CH3466" s="147" t="n"/>
      <c r="CI3466" s="148" t="n"/>
      <c r="CJ3466" s="148" t="n"/>
      <c r="CK3466" s="148" t="n"/>
      <c r="CL3466" s="148" t="n"/>
      <c r="CM3466" s="148" t="n"/>
      <c r="CN3466" s="148" t="n"/>
      <c r="CO3466" s="148" t="n"/>
      <c r="CP3466" s="148" t="n"/>
      <c r="CQ3466" s="148" t="n"/>
      <c r="CR3466" s="148" t="n"/>
      <c r="CS3466" s="148" t="n"/>
      <c r="CT3466" s="148" t="n"/>
      <c r="CU3466" s="148" t="n"/>
      <c r="CV3466" s="148" t="n"/>
      <c r="CW3466" s="148" t="n"/>
      <c r="CX3466" s="148" t="n"/>
      <c r="CY3466" s="148" t="n"/>
      <c r="CZ3466" s="148" t="n"/>
      <c r="DA3466" s="148" t="n"/>
      <c r="DB3466" s="148" t="n"/>
      <c r="DC3466" s="148" t="n"/>
      <c r="DD3466" s="148" t="n"/>
      <c r="DE3466" s="148" t="n"/>
      <c r="DF3466" s="148" t="n"/>
      <c r="DG3466" s="148" t="n"/>
      <c r="DH3466" s="148" t="n"/>
      <c r="DI3466" s="148" t="n"/>
      <c r="DJ3466" s="148" t="n"/>
      <c r="DK3466" s="148" t="n"/>
      <c r="DL3466" s="148" t="n"/>
      <c r="DM3466" s="148" t="n"/>
      <c r="DN3466" s="148" t="n"/>
      <c r="DO3466" s="148" t="n"/>
      <c r="DP3466" s="148" t="n"/>
      <c r="DQ3466" s="148" t="n"/>
      <c r="DR3466" s="148" t="n"/>
      <c r="DS3466" s="148" t="n"/>
      <c r="DT3466" s="148" t="n"/>
      <c r="DU3466" s="149"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43" t="n"/>
      <c r="BV3467" s="144" t="n"/>
      <c r="BW3467" s="150">
        <f>計算!$BD$41</f>
        <v/>
      </c>
      <c r="CG3467" s="144" t="n"/>
      <c r="CH3467" s="151">
        <f>計算!$BE$41</f>
        <v/>
      </c>
      <c r="DU3467" s="144"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48" t="n"/>
      <c r="AA3468" s="148" t="n"/>
      <c r="AB3468" s="148" t="n"/>
      <c r="AC3468" s="148" t="n"/>
      <c r="AD3468" s="148" t="n"/>
      <c r="AE3468" s="148" t="n"/>
      <c r="AF3468" s="148" t="n"/>
      <c r="AG3468" s="148" t="n"/>
      <c r="AH3468" s="148" t="n"/>
      <c r="AI3468" s="148" t="n"/>
      <c r="AJ3468" s="148" t="n"/>
      <c r="AK3468" s="148" t="n"/>
      <c r="AL3468" s="148" t="n"/>
      <c r="AM3468" s="148" t="n"/>
      <c r="AN3468" s="148" t="n"/>
      <c r="AO3468" s="148" t="n"/>
      <c r="AP3468" s="148" t="n"/>
      <c r="AQ3468" s="148" t="n"/>
      <c r="AR3468" s="148" t="n"/>
      <c r="AS3468" s="148" t="n"/>
      <c r="AT3468" s="148" t="n"/>
      <c r="AU3468" s="12" t="n"/>
      <c r="AV3468" s="7" t="n"/>
      <c r="BI3468" s="8" t="n"/>
      <c r="BJ3468" s="7" t="n"/>
      <c r="BK3468" s="2" t="n"/>
      <c r="BL3468" s="2" t="n"/>
      <c r="BM3468" s="2" t="n"/>
      <c r="BN3468" s="2" t="n"/>
      <c r="BO3468" s="2" t="n"/>
      <c r="BP3468" s="143" t="n"/>
      <c r="BV3468" s="144" t="n"/>
      <c r="BW3468" s="143" t="n"/>
      <c r="CG3468" s="144" t="n"/>
      <c r="DU3468" s="144" t="n"/>
      <c r="DV3468" s="2" t="n"/>
      <c r="DW3468" s="2" t="n"/>
      <c r="DX3468" s="2" t="n"/>
      <c r="DY3468" s="2" t="n"/>
      <c r="DZ3468" s="2" t="n"/>
      <c r="EA3468" s="2" t="n"/>
      <c r="EB3468" s="2" t="n"/>
      <c r="EC3468" s="2" t="n"/>
    </row>
    <row r="3469" ht="6.75" customHeight="1" s="118">
      <c r="A3469" s="2" t="n"/>
      <c r="B3469" s="2" t="n"/>
      <c r="C3469" s="2" t="n"/>
      <c r="D3469" s="2" t="n"/>
      <c r="E3469" s="142" t="inlineStr">
        <is>
          <t>ふ り が な</t>
        </is>
      </c>
      <c r="F3469" s="140" t="n"/>
      <c r="G3469" s="140" t="n"/>
      <c r="H3469" s="140" t="n"/>
      <c r="I3469" s="140" t="n"/>
      <c r="J3469" s="140" t="n"/>
      <c r="K3469" s="141" t="n"/>
      <c r="L3469" s="152">
        <f>計算!$C$41</f>
        <v/>
      </c>
      <c r="M3469" s="140" t="n"/>
      <c r="N3469" s="140" t="n"/>
      <c r="O3469" s="140" t="n"/>
      <c r="P3469" s="140" t="n"/>
      <c r="Q3469" s="140" t="n"/>
      <c r="R3469" s="140" t="n"/>
      <c r="S3469" s="140" t="n"/>
      <c r="T3469" s="140" t="n"/>
      <c r="U3469" s="140" t="n"/>
      <c r="V3469" s="140" t="n"/>
      <c r="W3469" s="140" t="n"/>
      <c r="X3469" s="140" t="n"/>
      <c r="Y3469" s="140" t="n"/>
      <c r="Z3469" s="140" t="n"/>
      <c r="AA3469" s="140" t="n"/>
      <c r="AB3469" s="140" t="n"/>
      <c r="AC3469" s="140" t="n"/>
      <c r="AD3469" s="140" t="n"/>
      <c r="AE3469" s="140" t="n"/>
      <c r="AF3469" s="140" t="n"/>
      <c r="AG3469" s="140" t="n"/>
      <c r="AH3469" s="140" t="n"/>
      <c r="AI3469" s="140" t="n"/>
      <c r="AJ3469" s="140" t="n"/>
      <c r="AK3469" s="140" t="n"/>
      <c r="AL3469" s="140" t="n"/>
      <c r="AM3469" s="140" t="n"/>
      <c r="AN3469" s="140" t="n"/>
      <c r="AO3469" s="140" t="n"/>
      <c r="AP3469" s="140" t="n"/>
      <c r="AQ3469" s="140" t="n"/>
      <c r="AR3469" s="140" t="n"/>
      <c r="AS3469" s="140" t="n"/>
      <c r="AT3469" s="141"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43" t="n"/>
      <c r="BV3469" s="144" t="n"/>
      <c r="BW3469" s="143" t="n"/>
      <c r="CG3469" s="144" t="n"/>
      <c r="DU3469" s="144" t="n"/>
      <c r="DV3469" s="2" t="n"/>
      <c r="DW3469" s="2" t="n"/>
      <c r="DX3469" s="2" t="n"/>
      <c r="DY3469" s="2" t="n"/>
      <c r="DZ3469" s="2" t="n"/>
      <c r="EA3469" s="2" t="n"/>
      <c r="EB3469" s="2" t="n"/>
      <c r="EC3469" s="2" t="n"/>
    </row>
    <row r="3470" ht="6.75" customHeight="1" s="118">
      <c r="A3470" s="2" t="n"/>
      <c r="B3470" s="2" t="n"/>
      <c r="C3470" s="2" t="n"/>
      <c r="D3470" s="2" t="n"/>
      <c r="E3470" s="143" t="n"/>
      <c r="K3470" s="144" t="n"/>
      <c r="AT3470" s="144"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43" t="n"/>
      <c r="BV3470" s="144" t="n"/>
      <c r="BW3470" s="143" t="n"/>
      <c r="CG3470" s="144" t="n"/>
      <c r="DU3470" s="144" t="n"/>
      <c r="DV3470" s="2" t="n"/>
      <c r="DW3470" s="2" t="n"/>
      <c r="DX3470" s="2" t="n"/>
      <c r="DY3470" s="2" t="n"/>
      <c r="DZ3470" s="2" t="n"/>
      <c r="EA3470" s="2" t="n"/>
      <c r="EB3470" s="2" t="n"/>
      <c r="EC3470" s="2" t="n"/>
    </row>
    <row r="3471" ht="6.75" customHeight="1" s="118">
      <c r="A3471" s="2" t="n"/>
      <c r="B3471" s="2" t="n"/>
      <c r="C3471" s="2" t="n"/>
      <c r="D3471" s="2" t="n"/>
      <c r="E3471" s="143" t="n"/>
      <c r="K3471" s="144" t="n"/>
      <c r="AT3471" s="144"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43" t="n"/>
      <c r="BV3471" s="144" t="n"/>
      <c r="BW3471" s="143" t="n"/>
      <c r="CG3471" s="144" t="n"/>
      <c r="DU3471" s="144" t="n"/>
      <c r="DV3471" s="2" t="n"/>
      <c r="DW3471" s="2" t="n"/>
      <c r="DX3471" s="2" t="n"/>
      <c r="DY3471" s="2" t="n"/>
      <c r="DZ3471" s="2" t="n"/>
      <c r="EA3471" s="2" t="n"/>
      <c r="EB3471" s="2" t="n"/>
      <c r="EC3471" s="2" t="n"/>
    </row>
    <row r="3472" ht="6.75" customHeight="1" s="118">
      <c r="A3472" s="2" t="n"/>
      <c r="B3472" s="2" t="n"/>
      <c r="C3472" s="2" t="n"/>
      <c r="D3472" s="2" t="n"/>
      <c r="E3472" s="147" t="n"/>
      <c r="F3472" s="148" t="n"/>
      <c r="G3472" s="148" t="n"/>
      <c r="H3472" s="148" t="n"/>
      <c r="I3472" s="148" t="n"/>
      <c r="J3472" s="148" t="n"/>
      <c r="K3472" s="149" t="n"/>
      <c r="L3472" s="148" t="n"/>
      <c r="M3472" s="148" t="n"/>
      <c r="N3472" s="148" t="n"/>
      <c r="O3472" s="148" t="n"/>
      <c r="P3472" s="148" t="n"/>
      <c r="Q3472" s="148" t="n"/>
      <c r="R3472" s="148" t="n"/>
      <c r="S3472" s="148" t="n"/>
      <c r="T3472" s="148" t="n"/>
      <c r="U3472" s="148" t="n"/>
      <c r="V3472" s="148" t="n"/>
      <c r="W3472" s="148" t="n"/>
      <c r="X3472" s="148" t="n"/>
      <c r="Y3472" s="148" t="n"/>
      <c r="Z3472" s="148" t="n"/>
      <c r="AA3472" s="148" t="n"/>
      <c r="AB3472" s="148" t="n"/>
      <c r="AC3472" s="148" t="n"/>
      <c r="AD3472" s="148" t="n"/>
      <c r="AE3472" s="148" t="n"/>
      <c r="AF3472" s="148" t="n"/>
      <c r="AG3472" s="148" t="n"/>
      <c r="AH3472" s="148" t="n"/>
      <c r="AI3472" s="148" t="n"/>
      <c r="AJ3472" s="148" t="n"/>
      <c r="AK3472" s="148" t="n"/>
      <c r="AL3472" s="148" t="n"/>
      <c r="AM3472" s="148" t="n"/>
      <c r="AN3472" s="148" t="n"/>
      <c r="AO3472" s="148" t="n"/>
      <c r="AP3472" s="148" t="n"/>
      <c r="AQ3472" s="148" t="n"/>
      <c r="AR3472" s="148" t="n"/>
      <c r="AS3472" s="148" t="n"/>
      <c r="AT3472" s="149"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43" t="n"/>
      <c r="BV3472" s="144" t="n"/>
      <c r="BW3472" s="143" t="n"/>
      <c r="CG3472" s="144" t="n"/>
      <c r="DU3472" s="144" t="n"/>
      <c r="DV3472" s="2" t="n"/>
      <c r="DW3472" s="2" t="n"/>
      <c r="DX3472" s="2" t="n"/>
      <c r="DY3472" s="2" t="n"/>
      <c r="DZ3472" s="2" t="n"/>
      <c r="EA3472" s="2" t="n"/>
      <c r="EB3472" s="2" t="n"/>
      <c r="EC3472" s="2" t="n"/>
    </row>
    <row r="3473" ht="6.75" customHeight="1" s="118">
      <c r="A3473" s="2" t="n"/>
      <c r="B3473" s="2" t="n"/>
      <c r="C3473" s="2" t="n"/>
      <c r="D3473" s="2" t="n"/>
      <c r="E3473" s="153" t="inlineStr">
        <is>
          <t>名　前</t>
        </is>
      </c>
      <c r="F3473" s="140" t="n"/>
      <c r="G3473" s="140" t="n"/>
      <c r="H3473" s="140" t="n"/>
      <c r="I3473" s="140" t="n"/>
      <c r="J3473" s="140" t="n"/>
      <c r="K3473" s="141" t="n"/>
      <c r="L3473" s="154">
        <f>計算!$B$41</f>
        <v/>
      </c>
      <c r="M3473" s="140" t="n"/>
      <c r="N3473" s="140" t="n"/>
      <c r="O3473" s="140" t="n"/>
      <c r="P3473" s="140" t="n"/>
      <c r="Q3473" s="140" t="n"/>
      <c r="R3473" s="140" t="n"/>
      <c r="S3473" s="140" t="n"/>
      <c r="T3473" s="140" t="n"/>
      <c r="U3473" s="140" t="n"/>
      <c r="V3473" s="140" t="n"/>
      <c r="W3473" s="140" t="n"/>
      <c r="X3473" s="140" t="n"/>
      <c r="Y3473" s="140" t="n"/>
      <c r="Z3473" s="140" t="n"/>
      <c r="AA3473" s="140" t="n"/>
      <c r="AB3473" s="140" t="n"/>
      <c r="AC3473" s="140" t="n"/>
      <c r="AD3473" s="140" t="n"/>
      <c r="AE3473" s="140" t="n"/>
      <c r="AF3473" s="140" t="n"/>
      <c r="AG3473" s="140" t="n"/>
      <c r="AH3473" s="140" t="n"/>
      <c r="AI3473" s="140" t="n"/>
      <c r="AJ3473" s="140" t="n"/>
      <c r="AK3473" s="140" t="n"/>
      <c r="AL3473" s="140" t="n"/>
      <c r="AM3473" s="140" t="n"/>
      <c r="AN3473" s="140" t="n"/>
      <c r="AO3473" s="140" t="n"/>
      <c r="AP3473" s="140" t="n"/>
      <c r="AQ3473" s="140" t="n"/>
      <c r="AR3473" s="140" t="n"/>
      <c r="AS3473" s="140" t="n"/>
      <c r="AT3473" s="141"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43" t="n"/>
      <c r="BV3473" s="144" t="n"/>
      <c r="BW3473" s="143" t="n"/>
      <c r="CG3473" s="144" t="n"/>
      <c r="DU3473" s="144" t="n"/>
      <c r="DV3473" s="2" t="n"/>
      <c r="DW3473" s="2" t="n"/>
      <c r="DX3473" s="2" t="n"/>
      <c r="DY3473" s="2" t="n"/>
      <c r="DZ3473" s="2" t="n"/>
      <c r="EA3473" s="2" t="n"/>
      <c r="EB3473" s="2" t="n"/>
      <c r="EC3473" s="2" t="n"/>
    </row>
    <row r="3474" ht="6.75" customHeight="1" s="118">
      <c r="A3474" s="2" t="n"/>
      <c r="B3474" s="2" t="n"/>
      <c r="C3474" s="2" t="n"/>
      <c r="D3474" s="2" t="n"/>
      <c r="E3474" s="143" t="n"/>
      <c r="K3474" s="144" t="n"/>
      <c r="L3474" s="143" t="n"/>
      <c r="AT3474" s="144" t="n"/>
      <c r="AU3474" s="8" t="n"/>
      <c r="AV3474" s="7" t="n"/>
      <c r="AW3474" s="2" t="n"/>
      <c r="AX3474" s="52" t="inlineStr">
        <is>
          <t>（30×40mm）</t>
        </is>
      </c>
      <c r="BH3474" s="2" t="n"/>
      <c r="BI3474" s="8" t="n"/>
      <c r="BJ3474" s="7" t="n"/>
      <c r="BK3474" s="2" t="n"/>
      <c r="BL3474" s="2" t="n"/>
      <c r="BM3474" s="2" t="n"/>
      <c r="BN3474" s="2" t="n"/>
      <c r="BO3474" s="2" t="n"/>
      <c r="BP3474" s="143" t="n"/>
      <c r="BV3474" s="144" t="n"/>
      <c r="BW3474" s="143" t="n"/>
      <c r="CG3474" s="144" t="n"/>
      <c r="DU3474" s="144" t="n"/>
      <c r="DV3474" s="2" t="n"/>
      <c r="DW3474" s="2" t="n"/>
      <c r="DX3474" s="2" t="n"/>
      <c r="DY3474" s="2" t="n"/>
      <c r="DZ3474" s="2" t="n"/>
      <c r="EA3474" s="2" t="n"/>
      <c r="EB3474" s="2" t="n"/>
      <c r="EC3474" s="2" t="n"/>
    </row>
    <row r="3475" ht="6.75" customHeight="1" s="118">
      <c r="A3475" s="2" t="n"/>
      <c r="B3475" s="2" t="n"/>
      <c r="C3475" s="2" t="n"/>
      <c r="D3475" s="2" t="n"/>
      <c r="E3475" s="143" t="n"/>
      <c r="K3475" s="144" t="n"/>
      <c r="L3475" s="143" t="n"/>
      <c r="AT3475" s="144" t="n"/>
      <c r="AU3475" s="8" t="n"/>
      <c r="AV3475" s="7" t="n"/>
      <c r="AW3475" s="2" t="n"/>
      <c r="BH3475" s="2" t="n"/>
      <c r="BI3475" s="8" t="n"/>
      <c r="BJ3475" s="7" t="n"/>
      <c r="BK3475" s="2" t="n"/>
      <c r="BL3475" s="2" t="n"/>
      <c r="BM3475" s="2" t="n"/>
      <c r="BN3475" s="2" t="n"/>
      <c r="BO3475" s="2" t="n"/>
      <c r="BP3475" s="143" t="n"/>
      <c r="BV3475" s="144" t="n"/>
      <c r="BW3475" s="143" t="n"/>
      <c r="CG3475" s="144" t="n"/>
      <c r="DU3475" s="144" t="n"/>
      <c r="DV3475" s="2" t="n"/>
      <c r="DW3475" s="2" t="n"/>
      <c r="DX3475" s="2" t="n"/>
      <c r="DY3475" s="2" t="n"/>
      <c r="DZ3475" s="2" t="n"/>
      <c r="EA3475" s="2" t="n"/>
      <c r="EB3475" s="2" t="n"/>
      <c r="EC3475" s="2" t="n"/>
    </row>
    <row r="3476" ht="6.75" customHeight="1" s="118">
      <c r="A3476" s="2" t="n"/>
      <c r="B3476" s="2" t="n"/>
      <c r="C3476" s="2" t="n"/>
      <c r="D3476" s="2" t="n"/>
      <c r="E3476" s="143" t="n"/>
      <c r="K3476" s="144" t="n"/>
      <c r="L3476" s="143" t="n"/>
      <c r="AT3476" s="144"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43" t="n"/>
      <c r="BV3476" s="144" t="n"/>
      <c r="BW3476" s="143" t="n"/>
      <c r="CG3476" s="144" t="n"/>
      <c r="DU3476" s="144" t="n"/>
      <c r="DV3476" s="2" t="n"/>
      <c r="DW3476" s="2" t="n"/>
      <c r="DX3476" s="2" t="n"/>
      <c r="DY3476" s="2" t="n"/>
      <c r="DZ3476" s="2" t="n"/>
      <c r="EA3476" s="2" t="n"/>
      <c r="EB3476" s="2" t="n"/>
      <c r="EC3476" s="2" t="n"/>
    </row>
    <row r="3477" ht="6.75" customHeight="1" s="118">
      <c r="A3477" s="2" t="n"/>
      <c r="B3477" s="2" t="n"/>
      <c r="C3477" s="2" t="n"/>
      <c r="D3477" s="2" t="n"/>
      <c r="E3477" s="143" t="n"/>
      <c r="K3477" s="144" t="n"/>
      <c r="L3477" s="143" t="n"/>
      <c r="AT3477" s="144"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43" t="n"/>
      <c r="BV3477" s="144" t="n"/>
      <c r="BW3477" s="143" t="n"/>
      <c r="CG3477" s="144" t="n"/>
      <c r="DU3477" s="144" t="n"/>
      <c r="DV3477" s="2" t="n"/>
      <c r="DW3477" s="2" t="n"/>
      <c r="DX3477" s="2" t="n"/>
      <c r="DY3477" s="2" t="n"/>
      <c r="DZ3477" s="2" t="n"/>
      <c r="EA3477" s="2" t="n"/>
      <c r="EB3477" s="2" t="n"/>
      <c r="EC3477" s="2" t="n"/>
    </row>
    <row r="3478" ht="4.5" customHeight="1" s="118">
      <c r="A3478" s="2" t="n"/>
      <c r="B3478" s="2" t="n"/>
      <c r="C3478" s="2" t="n"/>
      <c r="D3478" s="2" t="n"/>
      <c r="E3478" s="147" t="n"/>
      <c r="F3478" s="148" t="n"/>
      <c r="G3478" s="148" t="n"/>
      <c r="H3478" s="148" t="n"/>
      <c r="I3478" s="148" t="n"/>
      <c r="J3478" s="148" t="n"/>
      <c r="K3478" s="149" t="n"/>
      <c r="L3478" s="147" t="n"/>
      <c r="M3478" s="148" t="n"/>
      <c r="N3478" s="148" t="n"/>
      <c r="O3478" s="148" t="n"/>
      <c r="P3478" s="148" t="n"/>
      <c r="Q3478" s="148" t="n"/>
      <c r="R3478" s="148" t="n"/>
      <c r="S3478" s="148" t="n"/>
      <c r="T3478" s="148" t="n"/>
      <c r="U3478" s="148" t="n"/>
      <c r="V3478" s="148" t="n"/>
      <c r="W3478" s="148" t="n"/>
      <c r="X3478" s="148" t="n"/>
      <c r="Y3478" s="148" t="n"/>
      <c r="Z3478" s="148" t="n"/>
      <c r="AA3478" s="148" t="n"/>
      <c r="AB3478" s="148" t="n"/>
      <c r="AC3478" s="148" t="n"/>
      <c r="AD3478" s="148" t="n"/>
      <c r="AE3478" s="148" t="n"/>
      <c r="AF3478" s="148" t="n"/>
      <c r="AG3478" s="148" t="n"/>
      <c r="AH3478" s="148" t="n"/>
      <c r="AI3478" s="148" t="n"/>
      <c r="AJ3478" s="148" t="n"/>
      <c r="AK3478" s="148" t="n"/>
      <c r="AL3478" s="148" t="n"/>
      <c r="AM3478" s="148" t="n"/>
      <c r="AN3478" s="148" t="n"/>
      <c r="AO3478" s="148" t="n"/>
      <c r="AP3478" s="148" t="n"/>
      <c r="AQ3478" s="148" t="n"/>
      <c r="AR3478" s="148" t="n"/>
      <c r="AS3478" s="148" t="n"/>
      <c r="AT3478" s="149"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43" t="n"/>
      <c r="BV3478" s="144" t="n"/>
      <c r="BW3478" s="143" t="n"/>
      <c r="CG3478" s="144" t="n"/>
      <c r="DU3478" s="144" t="n"/>
      <c r="DV3478" s="2" t="n"/>
      <c r="DW3478" s="2" t="n"/>
      <c r="DX3478" s="2" t="n"/>
      <c r="DY3478" s="2" t="n"/>
      <c r="DZ3478" s="2" t="n"/>
      <c r="EA3478" s="2" t="n"/>
      <c r="EB3478" s="2" t="n"/>
      <c r="EC3478" s="2" t="n"/>
    </row>
    <row r="3479" ht="6.75" customHeight="1" s="118">
      <c r="A3479" s="2" t="n"/>
      <c r="B3479" s="2" t="n"/>
      <c r="C3479" s="2" t="n"/>
      <c r="D3479" s="2" t="n"/>
      <c r="E3479" s="153" t="inlineStr">
        <is>
          <t>生年月日</t>
        </is>
      </c>
      <c r="F3479" s="140" t="n"/>
      <c r="G3479" s="140" t="n"/>
      <c r="H3479" s="140" t="n"/>
      <c r="I3479" s="140" t="n"/>
      <c r="J3479" s="140" t="n"/>
      <c r="K3479" s="141" t="n"/>
      <c r="L3479" s="155" t="inlineStr">
        <is>
          <t>昭和 ・ 平成</t>
        </is>
      </c>
      <c r="M3479" s="140" t="n"/>
      <c r="N3479" s="140" t="n"/>
      <c r="O3479" s="140" t="n"/>
      <c r="P3479" s="140" t="n"/>
      <c r="Q3479" s="140" t="n"/>
      <c r="R3479" s="140" t="n"/>
      <c r="S3479" s="140" t="n"/>
      <c r="T3479" s="140" t="n"/>
      <c r="U3479" s="140" t="n"/>
      <c r="V3479" s="156">
        <f>計算!$D$41</f>
        <v/>
      </c>
      <c r="W3479" s="140" t="n"/>
      <c r="X3479" s="157" t="inlineStr">
        <is>
          <t>年</t>
        </is>
      </c>
      <c r="Y3479" s="140" t="n"/>
      <c r="Z3479" s="158">
        <f>計算!$E$41</f>
        <v/>
      </c>
      <c r="AA3479" s="140" t="n"/>
      <c r="AB3479" s="140" t="n"/>
      <c r="AC3479" s="157" t="inlineStr">
        <is>
          <t>月</t>
        </is>
      </c>
      <c r="AD3479" s="140" t="n"/>
      <c r="AE3479" s="158">
        <f>計算!$F$41</f>
        <v/>
      </c>
      <c r="AF3479" s="140" t="n"/>
      <c r="AG3479" s="140" t="n"/>
      <c r="AH3479" s="157" t="inlineStr">
        <is>
          <t>日　生 （満</t>
        </is>
      </c>
      <c r="AI3479" s="140" t="n"/>
      <c r="AJ3479" s="140" t="n"/>
      <c r="AK3479" s="140" t="n"/>
      <c r="AL3479" s="140" t="n"/>
      <c r="AM3479" s="140" t="n"/>
      <c r="AN3479" s="140" t="n"/>
      <c r="AO3479" s="140" t="n"/>
      <c r="AP3479" s="159">
        <f>計算!$G$41</f>
        <v/>
      </c>
      <c r="AQ3479" s="140" t="n"/>
      <c r="AR3479" s="160" t="inlineStr">
        <is>
          <t>歳）</t>
        </is>
      </c>
      <c r="AS3479" s="140" t="n"/>
      <c r="AT3479" s="141"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43" t="n"/>
      <c r="BV3479" s="144" t="n"/>
      <c r="BW3479" s="143" t="n"/>
      <c r="CG3479" s="144" t="n"/>
      <c r="DU3479" s="144" t="n"/>
      <c r="DV3479" s="2" t="n"/>
      <c r="DW3479" s="2" t="n"/>
      <c r="DX3479" s="2" t="n"/>
      <c r="DY3479" s="2" t="n"/>
      <c r="DZ3479" s="2" t="n"/>
      <c r="EA3479" s="2" t="n"/>
      <c r="EB3479" s="2" t="n"/>
      <c r="EC3479" s="2" t="n"/>
    </row>
    <row r="3480" ht="6.75" customHeight="1" s="118">
      <c r="A3480" s="2" t="n"/>
      <c r="B3480" s="2" t="n"/>
      <c r="C3480" s="2" t="n"/>
      <c r="D3480" s="2" t="n"/>
      <c r="E3480" s="143" t="n"/>
      <c r="K3480" s="144" t="n"/>
      <c r="L3480" s="143" t="n"/>
      <c r="AT3480" s="144"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43" t="n"/>
      <c r="BV3480" s="144" t="n"/>
      <c r="BW3480" s="143" t="n"/>
      <c r="CG3480" s="144" t="n"/>
      <c r="DU3480" s="144" t="n"/>
      <c r="DV3480" s="2" t="n"/>
      <c r="DW3480" s="2" t="n"/>
      <c r="DX3480" s="2" t="n"/>
      <c r="DY3480" s="2" t="n"/>
      <c r="DZ3480" s="2" t="n"/>
      <c r="EA3480" s="2" t="n"/>
      <c r="EB3480" s="2" t="n"/>
      <c r="EC3480" s="2" t="n"/>
    </row>
    <row r="3481" ht="6.75" customHeight="1" s="118">
      <c r="A3481" s="2" t="n"/>
      <c r="B3481" s="2" t="n"/>
      <c r="C3481" s="2" t="n"/>
      <c r="D3481" s="2" t="n"/>
      <c r="E3481" s="143" t="n"/>
      <c r="K3481" s="144" t="n"/>
      <c r="L3481" s="143" t="n"/>
      <c r="AT3481" s="144"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43" t="n"/>
      <c r="BV3481" s="144" t="n"/>
      <c r="BW3481" s="143" t="n"/>
      <c r="CG3481" s="144" t="n"/>
      <c r="DU3481" s="144" t="n"/>
      <c r="DV3481" s="2" t="n"/>
      <c r="DW3481" s="2" t="n"/>
      <c r="DX3481" s="2" t="n"/>
      <c r="DY3481" s="2" t="n"/>
      <c r="DZ3481" s="2" t="n"/>
      <c r="EA3481" s="2" t="n"/>
      <c r="EB3481" s="2" t="n"/>
      <c r="EC3481" s="2" t="n"/>
    </row>
    <row r="3482" ht="3.75" customHeight="1" s="118">
      <c r="A3482" s="2" t="n"/>
      <c r="B3482" s="2" t="n"/>
      <c r="C3482" s="2" t="n"/>
      <c r="D3482" s="2" t="n"/>
      <c r="E3482" s="147" t="n"/>
      <c r="F3482" s="148" t="n"/>
      <c r="G3482" s="148" t="n"/>
      <c r="H3482" s="148" t="n"/>
      <c r="I3482" s="148" t="n"/>
      <c r="J3482" s="148" t="n"/>
      <c r="K3482" s="149" t="n"/>
      <c r="L3482" s="147" t="n"/>
      <c r="M3482" s="148" t="n"/>
      <c r="N3482" s="148" t="n"/>
      <c r="O3482" s="148" t="n"/>
      <c r="P3482" s="148" t="n"/>
      <c r="Q3482" s="148" t="n"/>
      <c r="R3482" s="148" t="n"/>
      <c r="S3482" s="148" t="n"/>
      <c r="T3482" s="148" t="n"/>
      <c r="U3482" s="148" t="n"/>
      <c r="X3482" s="148" t="n"/>
      <c r="Y3482" s="148" t="n"/>
      <c r="AC3482" s="148" t="n"/>
      <c r="AD3482" s="148" t="n"/>
      <c r="AH3482" s="148" t="n"/>
      <c r="AI3482" s="148" t="n"/>
      <c r="AJ3482" s="148" t="n"/>
      <c r="AK3482" s="148" t="n"/>
      <c r="AL3482" s="148" t="n"/>
      <c r="AM3482" s="148" t="n"/>
      <c r="AN3482" s="148" t="n"/>
      <c r="AO3482" s="148" t="n"/>
      <c r="AP3482" s="148" t="n"/>
      <c r="AQ3482" s="148" t="n"/>
      <c r="AR3482" s="148" t="n"/>
      <c r="AS3482" s="148" t="n"/>
      <c r="AT3482" s="149"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43" t="n"/>
      <c r="BV3482" s="144" t="n"/>
      <c r="BW3482" s="143" t="n"/>
      <c r="CG3482" s="144" t="n"/>
      <c r="DU3482" s="144" t="n"/>
      <c r="DV3482" s="2" t="n"/>
      <c r="DW3482" s="2" t="n"/>
      <c r="DX3482" s="2" t="n"/>
      <c r="DY3482" s="2" t="n"/>
      <c r="DZ3482" s="2" t="n"/>
      <c r="EA3482" s="2" t="n"/>
      <c r="EB3482" s="2" t="n"/>
      <c r="EC3482" s="2" t="n"/>
    </row>
    <row r="3483" ht="6.75" customHeight="1" s="118">
      <c r="A3483" s="2" t="n"/>
      <c r="B3483" s="2" t="n"/>
      <c r="C3483" s="2" t="n"/>
      <c r="D3483" s="2" t="n"/>
      <c r="E3483" s="161" t="inlineStr">
        <is>
          <t>ふ り が な</t>
        </is>
      </c>
      <c r="F3483" s="140" t="n"/>
      <c r="G3483" s="140" t="n"/>
      <c r="H3483" s="140" t="n"/>
      <c r="I3483" s="140" t="n"/>
      <c r="J3483" s="140" t="n"/>
      <c r="K3483" s="141" t="n"/>
      <c r="L3483" s="162">
        <f>計算!$J$41</f>
        <v/>
      </c>
      <c r="M3483" s="140" t="n"/>
      <c r="N3483" s="140" t="n"/>
      <c r="O3483" s="140" t="n"/>
      <c r="P3483" s="140" t="n"/>
      <c r="Q3483" s="140" t="n"/>
      <c r="R3483" s="140" t="n"/>
      <c r="S3483" s="140" t="n"/>
      <c r="T3483" s="140" t="n"/>
      <c r="U3483" s="140" t="n"/>
      <c r="V3483" s="140" t="n"/>
      <c r="W3483" s="140" t="n"/>
      <c r="X3483" s="140" t="n"/>
      <c r="Y3483" s="140" t="n"/>
      <c r="Z3483" s="140" t="n"/>
      <c r="AA3483" s="140" t="n"/>
      <c r="AB3483" s="140" t="n"/>
      <c r="AC3483" s="140" t="n"/>
      <c r="AD3483" s="140" t="n"/>
      <c r="AE3483" s="140" t="n"/>
      <c r="AF3483" s="140" t="n"/>
      <c r="AG3483" s="140" t="n"/>
      <c r="AH3483" s="140" t="n"/>
      <c r="AI3483" s="140" t="n"/>
      <c r="AJ3483" s="140" t="n"/>
      <c r="AK3483" s="140" t="n"/>
      <c r="AL3483" s="140" t="n"/>
      <c r="AM3483" s="140" t="n"/>
      <c r="AN3483" s="140" t="n"/>
      <c r="AO3483" s="140" t="n"/>
      <c r="AP3483" s="140" t="n"/>
      <c r="AQ3483" s="140" t="n"/>
      <c r="AR3483" s="140" t="n"/>
      <c r="AS3483" s="140" t="n"/>
      <c r="AT3483" s="140" t="n"/>
      <c r="AU3483" s="140" t="n"/>
      <c r="AV3483" s="140" t="n"/>
      <c r="AW3483" s="140" t="n"/>
      <c r="AX3483" s="140" t="n"/>
      <c r="AY3483" s="140" t="n"/>
      <c r="AZ3483" s="140" t="n"/>
      <c r="BA3483" s="140" t="n"/>
      <c r="BB3483" s="140" t="n"/>
      <c r="BC3483" s="140" t="n"/>
      <c r="BD3483" s="140" t="n"/>
      <c r="BE3483" s="140" t="n"/>
      <c r="BF3483" s="140" t="n"/>
      <c r="BG3483" s="140" t="n"/>
      <c r="BH3483" s="140" t="n"/>
      <c r="BI3483" s="141" t="n"/>
      <c r="BJ3483" s="2" t="n"/>
      <c r="BK3483" s="2" t="n"/>
      <c r="BL3483" s="2" t="n"/>
      <c r="BM3483" s="2" t="n"/>
      <c r="BN3483" s="2" t="n"/>
      <c r="BO3483" s="2" t="n"/>
      <c r="BP3483" s="143" t="n"/>
      <c r="BV3483" s="144" t="n"/>
      <c r="BW3483" s="143" t="n"/>
      <c r="CG3483" s="144" t="n"/>
      <c r="DU3483" s="144" t="n"/>
      <c r="DV3483" s="2" t="n"/>
      <c r="DW3483" s="2" t="n"/>
      <c r="DX3483" s="2" t="n"/>
      <c r="DY3483" s="2" t="n"/>
      <c r="DZ3483" s="2" t="n"/>
      <c r="EA3483" s="2" t="n"/>
      <c r="EB3483" s="2" t="n"/>
      <c r="EC3483" s="2" t="n"/>
    </row>
    <row r="3484" ht="6.75" customHeight="1" s="118">
      <c r="A3484" s="2" t="n"/>
      <c r="B3484" s="2" t="n"/>
      <c r="C3484" s="2" t="n"/>
      <c r="D3484" s="2" t="n"/>
      <c r="E3484" s="143" t="n"/>
      <c r="K3484" s="144" t="n"/>
      <c r="BI3484" s="144" t="n"/>
      <c r="BJ3484" s="2" t="n"/>
      <c r="BK3484" s="2" t="n"/>
      <c r="BL3484" s="2" t="n"/>
      <c r="BM3484" s="2" t="n"/>
      <c r="BN3484" s="2" t="n"/>
      <c r="BO3484" s="2" t="n"/>
      <c r="BP3484" s="143" t="n"/>
      <c r="BV3484" s="144" t="n"/>
      <c r="BW3484" s="143" t="n"/>
      <c r="CG3484" s="144" t="n"/>
      <c r="DU3484" s="144" t="n"/>
      <c r="DV3484" s="2" t="n"/>
      <c r="DW3484" s="2" t="n"/>
      <c r="DX3484" s="2" t="n"/>
      <c r="DY3484" s="2" t="n"/>
      <c r="DZ3484" s="2" t="n"/>
      <c r="EA3484" s="2" t="n"/>
      <c r="EB3484" s="2" t="n"/>
      <c r="EC3484" s="2" t="n"/>
    </row>
    <row r="3485" ht="6.75" customHeight="1" s="118">
      <c r="A3485" s="2" t="n"/>
      <c r="B3485" s="2" t="n"/>
      <c r="C3485" s="2" t="n"/>
      <c r="D3485" s="2" t="n"/>
      <c r="E3485" s="163" t="n"/>
      <c r="F3485" s="164" t="n"/>
      <c r="G3485" s="164" t="n"/>
      <c r="H3485" s="164" t="n"/>
      <c r="I3485" s="164" t="n"/>
      <c r="J3485" s="164" t="n"/>
      <c r="K3485" s="165" t="n"/>
      <c r="L3485" s="164" t="n"/>
      <c r="M3485" s="164" t="n"/>
      <c r="N3485" s="164" t="n"/>
      <c r="O3485" s="164" t="n"/>
      <c r="P3485" s="164" t="n"/>
      <c r="Q3485" s="164" t="n"/>
      <c r="R3485" s="164" t="n"/>
      <c r="S3485" s="164" t="n"/>
      <c r="T3485" s="164" t="n"/>
      <c r="U3485" s="164" t="n"/>
      <c r="V3485" s="164" t="n"/>
      <c r="W3485" s="164" t="n"/>
      <c r="X3485" s="164" t="n"/>
      <c r="Y3485" s="164" t="n"/>
      <c r="Z3485" s="164" t="n"/>
      <c r="AA3485" s="164" t="n"/>
      <c r="AB3485" s="164" t="n"/>
      <c r="AC3485" s="164" t="n"/>
      <c r="AD3485" s="164" t="n"/>
      <c r="AE3485" s="164" t="n"/>
      <c r="AF3485" s="164" t="n"/>
      <c r="AG3485" s="164" t="n"/>
      <c r="AH3485" s="164" t="n"/>
      <c r="AI3485" s="164" t="n"/>
      <c r="AJ3485" s="164" t="n"/>
      <c r="AK3485" s="164" t="n"/>
      <c r="AL3485" s="164" t="n"/>
      <c r="AM3485" s="164" t="n"/>
      <c r="AN3485" s="164" t="n"/>
      <c r="AO3485" s="164" t="n"/>
      <c r="AP3485" s="164" t="n"/>
      <c r="AQ3485" s="164" t="n"/>
      <c r="AR3485" s="164" t="n"/>
      <c r="AS3485" s="164" t="n"/>
      <c r="AT3485" s="164" t="n"/>
      <c r="AU3485" s="164" t="n"/>
      <c r="AV3485" s="164" t="n"/>
      <c r="AW3485" s="164" t="n"/>
      <c r="AX3485" s="164" t="n"/>
      <c r="AY3485" s="164" t="n"/>
      <c r="AZ3485" s="164" t="n"/>
      <c r="BA3485" s="164" t="n"/>
      <c r="BB3485" s="164" t="n"/>
      <c r="BC3485" s="164" t="n"/>
      <c r="BD3485" s="164" t="n"/>
      <c r="BE3485" s="164" t="n"/>
      <c r="BF3485" s="164" t="n"/>
      <c r="BG3485" s="164" t="n"/>
      <c r="BH3485" s="164" t="n"/>
      <c r="BI3485" s="165" t="n"/>
      <c r="BJ3485" s="2" t="n"/>
      <c r="BK3485" s="2" t="n"/>
      <c r="BL3485" s="2" t="n"/>
      <c r="BM3485" s="2" t="n"/>
      <c r="BN3485" s="2" t="n"/>
      <c r="BO3485" s="2" t="n"/>
      <c r="BP3485" s="143" t="n"/>
      <c r="BV3485" s="144" t="n"/>
      <c r="BW3485" s="143" t="n"/>
      <c r="CG3485" s="144" t="n"/>
      <c r="DU3485" s="144" t="n"/>
      <c r="DV3485" s="2" t="n"/>
      <c r="DW3485" s="2" t="n"/>
      <c r="DX3485" s="2" t="n"/>
      <c r="DY3485" s="2" t="n"/>
      <c r="DZ3485" s="2" t="n"/>
      <c r="EA3485" s="2" t="n"/>
      <c r="EB3485" s="2" t="n"/>
      <c r="EC3485" s="2" t="n"/>
    </row>
    <row r="3486" ht="6.75" customHeight="1" s="118">
      <c r="A3486" s="2" t="n"/>
      <c r="B3486" s="2" t="n"/>
      <c r="C3486" s="2" t="n"/>
      <c r="D3486" s="2" t="n"/>
      <c r="E3486" s="166" t="inlineStr">
        <is>
          <t>現住所</t>
        </is>
      </c>
      <c r="F3486" s="167" t="n"/>
      <c r="G3486" s="167" t="n"/>
      <c r="H3486" s="167" t="n"/>
      <c r="I3486" s="167" t="n"/>
      <c r="J3486" s="167" t="n"/>
      <c r="K3486" s="168" t="n"/>
      <c r="L3486" s="107" t="inlineStr">
        <is>
          <t>〒</t>
        </is>
      </c>
      <c r="M3486" s="167" t="n"/>
      <c r="N3486" s="167" t="n"/>
      <c r="O3486" s="167" t="n"/>
      <c r="P3486" s="169">
        <f>計算!$H$41</f>
        <v/>
      </c>
      <c r="Q3486" s="167" t="n"/>
      <c r="R3486" s="167" t="n"/>
      <c r="S3486" s="167" t="n"/>
      <c r="T3486" s="167" t="n"/>
      <c r="U3486" s="167" t="n"/>
      <c r="V3486" s="167" t="n"/>
      <c r="W3486" s="167" t="n"/>
      <c r="X3486" s="167" t="n"/>
      <c r="Y3486" s="167" t="n"/>
      <c r="Z3486" s="167" t="n"/>
      <c r="AA3486" s="167" t="n"/>
      <c r="AB3486" s="167" t="n"/>
      <c r="AC3486" s="167" t="n"/>
      <c r="AD3486" s="167" t="n"/>
      <c r="AE3486" s="167" t="n"/>
      <c r="AF3486" s="167" t="n"/>
      <c r="AG3486" s="167" t="n"/>
      <c r="AH3486" s="167" t="n"/>
      <c r="AI3486" s="167" t="n"/>
      <c r="AJ3486" s="167"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43" t="n"/>
      <c r="BV3486" s="144" t="n"/>
      <c r="BW3486" s="143" t="n"/>
      <c r="CG3486" s="144" t="n"/>
      <c r="DU3486" s="144" t="n"/>
      <c r="DV3486" s="2" t="n"/>
      <c r="DW3486" s="2" t="n"/>
      <c r="DX3486" s="2" t="n"/>
      <c r="DY3486" s="2" t="n"/>
      <c r="DZ3486" s="2" t="n"/>
      <c r="EA3486" s="2" t="n"/>
      <c r="EB3486" s="2" t="n"/>
      <c r="EC3486" s="2" t="n"/>
    </row>
    <row r="3487" ht="4.5" customHeight="1" s="118">
      <c r="A3487" s="2" t="n"/>
      <c r="B3487" s="2" t="n"/>
      <c r="C3487" s="2" t="n"/>
      <c r="D3487" s="2" t="n"/>
      <c r="E3487" s="143" t="n"/>
      <c r="K3487" s="144" t="n"/>
      <c r="L3487" s="143"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47" t="n"/>
      <c r="BQ3487" s="148" t="n"/>
      <c r="BR3487" s="148" t="n"/>
      <c r="BS3487" s="148" t="n"/>
      <c r="BT3487" s="148" t="n"/>
      <c r="BU3487" s="148" t="n"/>
      <c r="BV3487" s="149" t="n"/>
      <c r="BW3487" s="147" t="n"/>
      <c r="BX3487" s="148" t="n"/>
      <c r="BY3487" s="148" t="n"/>
      <c r="BZ3487" s="148" t="n"/>
      <c r="CA3487" s="148" t="n"/>
      <c r="CB3487" s="148" t="n"/>
      <c r="CC3487" s="148" t="n"/>
      <c r="CD3487" s="148" t="n"/>
      <c r="CE3487" s="148" t="n"/>
      <c r="CF3487" s="148" t="n"/>
      <c r="CG3487" s="149" t="n"/>
      <c r="DU3487" s="144" t="n"/>
      <c r="DV3487" s="2" t="n"/>
      <c r="DW3487" s="2" t="n"/>
      <c r="DX3487" s="2" t="n"/>
      <c r="DY3487" s="2" t="n"/>
      <c r="DZ3487" s="2" t="n"/>
      <c r="EA3487" s="2" t="n"/>
      <c r="EB3487" s="2" t="n"/>
      <c r="EC3487" s="2" t="n"/>
    </row>
    <row r="3488" ht="6.75" customHeight="1" s="118">
      <c r="A3488" s="2" t="n"/>
      <c r="B3488" s="2" t="n"/>
      <c r="C3488" s="2" t="n"/>
      <c r="D3488" s="2" t="n"/>
      <c r="E3488" s="143" t="n"/>
      <c r="K3488" s="144" t="n"/>
      <c r="L3488" s="143"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0" t="inlineStr">
        <is>
          <t>校内外の諸活動</t>
        </is>
      </c>
      <c r="BQ3488" s="140" t="n"/>
      <c r="BR3488" s="140" t="n"/>
      <c r="BS3488" s="140" t="n"/>
      <c r="BT3488" s="140" t="n"/>
      <c r="BU3488" s="140" t="n"/>
      <c r="BV3488" s="141" t="n"/>
      <c r="BW3488" s="171">
        <f>計算!$AQ$41</f>
        <v/>
      </c>
      <c r="BX3488" s="140" t="n"/>
      <c r="BY3488" s="140" t="n"/>
      <c r="BZ3488" s="140" t="n"/>
      <c r="CA3488" s="140" t="n"/>
      <c r="CB3488" s="140" t="n"/>
      <c r="CC3488" s="140" t="n"/>
      <c r="CD3488" s="140" t="n"/>
      <c r="CE3488" s="140" t="n"/>
      <c r="CF3488" s="140" t="n"/>
      <c r="CG3488" s="140" t="n"/>
      <c r="CH3488" s="140" t="n"/>
      <c r="CI3488" s="140" t="n"/>
      <c r="CJ3488" s="140" t="n"/>
      <c r="CK3488" s="140" t="n"/>
      <c r="CL3488" s="140" t="n"/>
      <c r="CM3488" s="140" t="n"/>
      <c r="CN3488" s="140" t="n"/>
      <c r="CO3488" s="140" t="n"/>
      <c r="CP3488" s="140" t="n"/>
      <c r="CQ3488" s="140" t="n"/>
      <c r="CR3488" s="140" t="n"/>
      <c r="CS3488" s="140" t="n"/>
      <c r="CT3488" s="140" t="n"/>
      <c r="CU3488" s="140" t="n"/>
      <c r="CV3488" s="140" t="n"/>
      <c r="CW3488" s="140" t="n"/>
      <c r="CX3488" s="140" t="n"/>
      <c r="CY3488" s="140" t="n"/>
      <c r="CZ3488" s="140" t="n"/>
      <c r="DA3488" s="140" t="n"/>
      <c r="DB3488" s="140" t="n"/>
      <c r="DC3488" s="140" t="n"/>
      <c r="DD3488" s="140" t="n"/>
      <c r="DE3488" s="140" t="n"/>
      <c r="DF3488" s="140" t="n"/>
      <c r="DG3488" s="140" t="n"/>
      <c r="DH3488" s="140" t="n"/>
      <c r="DI3488" s="140" t="n"/>
      <c r="DJ3488" s="140" t="n"/>
      <c r="DK3488" s="140" t="n"/>
      <c r="DL3488" s="140" t="n"/>
      <c r="DM3488" s="140" t="n"/>
      <c r="DN3488" s="140" t="n"/>
      <c r="DO3488" s="140" t="n"/>
      <c r="DP3488" s="140" t="n"/>
      <c r="DQ3488" s="140" t="n"/>
      <c r="DR3488" s="140" t="n"/>
      <c r="DS3488" s="140" t="n"/>
      <c r="DT3488" s="140" t="n"/>
      <c r="DU3488" s="141" t="n"/>
      <c r="DV3488" s="7" t="n"/>
      <c r="DW3488" s="2" t="n"/>
      <c r="DX3488" s="2" t="n"/>
      <c r="DY3488" s="2" t="n"/>
      <c r="DZ3488" s="2" t="n"/>
      <c r="EA3488" s="2" t="n"/>
      <c r="EB3488" s="2" t="n"/>
      <c r="EC3488" s="2" t="n"/>
    </row>
    <row r="3489" ht="6.75" customHeight="1" s="118">
      <c r="A3489" s="2" t="n"/>
      <c r="B3489" s="2" t="n"/>
      <c r="C3489" s="2" t="n"/>
      <c r="D3489" s="2" t="n"/>
      <c r="E3489" s="143" t="n"/>
      <c r="K3489" s="144" t="n"/>
      <c r="L3489" s="172">
        <f>計算!$I$41</f>
        <v/>
      </c>
      <c r="BI3489" s="144" t="n"/>
      <c r="BJ3489" s="2" t="n"/>
      <c r="BK3489" s="2" t="n"/>
      <c r="BL3489" s="2" t="n"/>
      <c r="BM3489" s="2" t="n"/>
      <c r="BN3489" s="2" t="n"/>
      <c r="BO3489" s="2" t="n"/>
      <c r="BP3489" s="143" t="n"/>
      <c r="BV3489" s="144" t="n"/>
      <c r="DU3489" s="144" t="n"/>
      <c r="DV3489" s="7" t="n"/>
      <c r="DW3489" s="2" t="n"/>
      <c r="DX3489" s="2" t="n"/>
      <c r="DY3489" s="2" t="n"/>
      <c r="DZ3489" s="2" t="n"/>
      <c r="EA3489" s="2" t="n"/>
      <c r="EB3489" s="2" t="n"/>
      <c r="EC3489" s="2" t="n"/>
    </row>
    <row r="3490" ht="6.75" customHeight="1" s="118">
      <c r="A3490" s="2" t="n"/>
      <c r="B3490" s="2" t="n"/>
      <c r="C3490" s="2" t="n"/>
      <c r="D3490" s="2" t="n"/>
      <c r="E3490" s="143" t="n"/>
      <c r="K3490" s="144" t="n"/>
      <c r="L3490" s="143" t="n"/>
      <c r="BI3490" s="144" t="n"/>
      <c r="BJ3490" s="2" t="n"/>
      <c r="BK3490" s="2" t="n"/>
      <c r="BL3490" s="2" t="n"/>
      <c r="BM3490" s="2" t="n"/>
      <c r="BN3490" s="2" t="n"/>
      <c r="BO3490" s="2" t="n"/>
      <c r="BP3490" s="143" t="n"/>
      <c r="BV3490" s="144" t="n"/>
      <c r="DU3490" s="144" t="n"/>
      <c r="DV3490" s="7" t="n"/>
      <c r="DW3490" s="2" t="n"/>
      <c r="DX3490" s="2" t="n"/>
      <c r="DY3490" s="2" t="n"/>
      <c r="DZ3490" s="2" t="n"/>
      <c r="EA3490" s="2" t="n"/>
      <c r="EB3490" s="2" t="n"/>
      <c r="EC3490" s="2" t="n"/>
    </row>
    <row r="3491" ht="6.75" customHeight="1" s="118">
      <c r="A3491" s="2" t="n"/>
      <c r="B3491" s="2" t="n"/>
      <c r="C3491" s="2" t="n"/>
      <c r="D3491" s="2" t="n"/>
      <c r="E3491" s="147" t="n"/>
      <c r="F3491" s="148" t="n"/>
      <c r="G3491" s="148" t="n"/>
      <c r="H3491" s="148" t="n"/>
      <c r="I3491" s="148" t="n"/>
      <c r="J3491" s="148" t="n"/>
      <c r="K3491" s="149" t="n"/>
      <c r="L3491" s="147" t="n"/>
      <c r="M3491" s="148" t="n"/>
      <c r="N3491" s="148" t="n"/>
      <c r="O3491" s="148" t="n"/>
      <c r="P3491" s="148" t="n"/>
      <c r="Q3491" s="148" t="n"/>
      <c r="R3491" s="148" t="n"/>
      <c r="S3491" s="148" t="n"/>
      <c r="T3491" s="148" t="n"/>
      <c r="U3491" s="148" t="n"/>
      <c r="V3491" s="148" t="n"/>
      <c r="W3491" s="148" t="n"/>
      <c r="X3491" s="148" t="n"/>
      <c r="Y3491" s="148" t="n"/>
      <c r="Z3491" s="148" t="n"/>
      <c r="AA3491" s="148" t="n"/>
      <c r="AB3491" s="148" t="n"/>
      <c r="AC3491" s="148" t="n"/>
      <c r="AD3491" s="148" t="n"/>
      <c r="AE3491" s="148" t="n"/>
      <c r="AF3491" s="148" t="n"/>
      <c r="AG3491" s="148" t="n"/>
      <c r="AH3491" s="148" t="n"/>
      <c r="AI3491" s="148" t="n"/>
      <c r="AJ3491" s="148" t="n"/>
      <c r="AK3491" s="148" t="n"/>
      <c r="AL3491" s="148" t="n"/>
      <c r="AM3491" s="148" t="n"/>
      <c r="AN3491" s="148" t="n"/>
      <c r="AO3491" s="148" t="n"/>
      <c r="AP3491" s="148" t="n"/>
      <c r="AQ3491" s="148" t="n"/>
      <c r="AR3491" s="148" t="n"/>
      <c r="AS3491" s="148" t="n"/>
      <c r="AT3491" s="148" t="n"/>
      <c r="AU3491" s="148" t="n"/>
      <c r="AV3491" s="148" t="n"/>
      <c r="AW3491" s="148" t="n"/>
      <c r="AX3491" s="148" t="n"/>
      <c r="AY3491" s="148" t="n"/>
      <c r="AZ3491" s="148" t="n"/>
      <c r="BA3491" s="148" t="n"/>
      <c r="BB3491" s="148" t="n"/>
      <c r="BC3491" s="148" t="n"/>
      <c r="BD3491" s="148" t="n"/>
      <c r="BE3491" s="148" t="n"/>
      <c r="BF3491" s="148" t="n"/>
      <c r="BG3491" s="148" t="n"/>
      <c r="BH3491" s="148" t="n"/>
      <c r="BI3491" s="149" t="n"/>
      <c r="BJ3491" s="2" t="n"/>
      <c r="BK3491" s="2" t="n"/>
      <c r="BL3491" s="2" t="n"/>
      <c r="BM3491" s="2" t="n"/>
      <c r="BN3491" s="2" t="n"/>
      <c r="BO3491" s="2" t="n"/>
      <c r="BP3491" s="143" t="n"/>
      <c r="BV3491" s="144" t="n"/>
      <c r="DU3491" s="144" t="n"/>
      <c r="DV3491" s="7" t="n"/>
      <c r="DW3491" s="2" t="n"/>
      <c r="DX3491" s="2" t="n"/>
      <c r="DY3491" s="2" t="n"/>
      <c r="DZ3491" s="2" t="n"/>
      <c r="EA3491" s="2" t="n"/>
      <c r="EB3491" s="2" t="n"/>
      <c r="EC3491" s="2" t="n"/>
    </row>
    <row r="3492" ht="6.75" customHeight="1" s="118">
      <c r="A3492" s="2" t="n"/>
      <c r="B3492" s="2" t="n"/>
      <c r="C3492" s="2" t="n"/>
      <c r="D3492" s="2" t="n"/>
      <c r="E3492" s="161" t="inlineStr">
        <is>
          <t>ふ り が な</t>
        </is>
      </c>
      <c r="F3492" s="140" t="n"/>
      <c r="G3492" s="140" t="n"/>
      <c r="H3492" s="140" t="n"/>
      <c r="I3492" s="140" t="n"/>
      <c r="J3492" s="140" t="n"/>
      <c r="K3492" s="141" t="n"/>
      <c r="L3492" s="162">
        <f>計算!$M$41</f>
        <v/>
      </c>
      <c r="M3492" s="140" t="n"/>
      <c r="N3492" s="140" t="n"/>
      <c r="O3492" s="140" t="n"/>
      <c r="P3492" s="140" t="n"/>
      <c r="Q3492" s="140" t="n"/>
      <c r="R3492" s="140" t="n"/>
      <c r="S3492" s="140" t="n"/>
      <c r="T3492" s="140" t="n"/>
      <c r="U3492" s="140" t="n"/>
      <c r="V3492" s="140" t="n"/>
      <c r="W3492" s="140" t="n"/>
      <c r="X3492" s="140" t="n"/>
      <c r="Y3492" s="140" t="n"/>
      <c r="Z3492" s="140" t="n"/>
      <c r="AA3492" s="140" t="n"/>
      <c r="AB3492" s="140" t="n"/>
      <c r="AC3492" s="140" t="n"/>
      <c r="AD3492" s="140" t="n"/>
      <c r="AE3492" s="140" t="n"/>
      <c r="AF3492" s="140" t="n"/>
      <c r="AG3492" s="140" t="n"/>
      <c r="AH3492" s="140" t="n"/>
      <c r="AI3492" s="140" t="n"/>
      <c r="AJ3492" s="140" t="n"/>
      <c r="AK3492" s="140" t="n"/>
      <c r="AL3492" s="140" t="n"/>
      <c r="AM3492" s="140" t="n"/>
      <c r="AN3492" s="140" t="n"/>
      <c r="AO3492" s="140" t="n"/>
      <c r="AP3492" s="140" t="n"/>
      <c r="AQ3492" s="140" t="n"/>
      <c r="AR3492" s="140" t="n"/>
      <c r="AS3492" s="140" t="n"/>
      <c r="AT3492" s="140" t="n"/>
      <c r="AU3492" s="140" t="n"/>
      <c r="AV3492" s="140" t="n"/>
      <c r="AW3492" s="140" t="n"/>
      <c r="AX3492" s="140" t="n"/>
      <c r="AY3492" s="140" t="n"/>
      <c r="AZ3492" s="140" t="n"/>
      <c r="BA3492" s="140" t="n"/>
      <c r="BB3492" s="140" t="n"/>
      <c r="BC3492" s="140" t="n"/>
      <c r="BD3492" s="140" t="n"/>
      <c r="BE3492" s="140" t="n"/>
      <c r="BF3492" s="140" t="n"/>
      <c r="BG3492" s="140" t="n"/>
      <c r="BH3492" s="140" t="n"/>
      <c r="BI3492" s="141" t="n"/>
      <c r="BJ3492" s="2" t="n"/>
      <c r="BK3492" s="2" t="n"/>
      <c r="BL3492" s="2" t="n"/>
      <c r="BM3492" s="2" t="n"/>
      <c r="BN3492" s="2" t="n"/>
      <c r="BO3492" s="2" t="n"/>
      <c r="BP3492" s="143" t="n"/>
      <c r="BV3492" s="144" t="n"/>
      <c r="DU3492" s="144" t="n"/>
      <c r="DV3492" s="7" t="n"/>
      <c r="DW3492" s="2" t="n"/>
      <c r="DX3492" s="2" t="n"/>
      <c r="DY3492" s="2" t="n"/>
      <c r="DZ3492" s="2" t="n"/>
      <c r="EA3492" s="2" t="n"/>
      <c r="EB3492" s="2" t="n"/>
      <c r="EC3492" s="2" t="n"/>
    </row>
    <row r="3493" ht="6.75" customHeight="1" s="118">
      <c r="A3493" s="2" t="n"/>
      <c r="B3493" s="2" t="n"/>
      <c r="C3493" s="2" t="n"/>
      <c r="D3493" s="2" t="n"/>
      <c r="E3493" s="143" t="n"/>
      <c r="K3493" s="144" t="n"/>
      <c r="BI3493" s="144" t="n"/>
      <c r="BJ3493" s="2" t="n"/>
      <c r="BK3493" s="2" t="n"/>
      <c r="BL3493" s="2" t="n"/>
      <c r="BM3493" s="2" t="n"/>
      <c r="BN3493" s="2" t="n"/>
      <c r="BO3493" s="2" t="n"/>
      <c r="BP3493" s="143" t="n"/>
      <c r="BV3493" s="144" t="n"/>
      <c r="DU3493" s="144" t="n"/>
      <c r="DV3493" s="7" t="n"/>
      <c r="DW3493" s="2" t="n"/>
      <c r="DX3493" s="2" t="n"/>
      <c r="DY3493" s="2" t="n"/>
      <c r="DZ3493" s="2" t="n"/>
      <c r="EA3493" s="2" t="n"/>
      <c r="EB3493" s="2" t="n"/>
      <c r="EC3493" s="2" t="n"/>
    </row>
    <row r="3494" ht="6.75" customHeight="1" s="118">
      <c r="A3494" s="2" t="n"/>
      <c r="B3494" s="2" t="n"/>
      <c r="C3494" s="2" t="n"/>
      <c r="D3494" s="2" t="n"/>
      <c r="E3494" s="163" t="n"/>
      <c r="F3494" s="164" t="n"/>
      <c r="G3494" s="164" t="n"/>
      <c r="H3494" s="164" t="n"/>
      <c r="I3494" s="164" t="n"/>
      <c r="J3494" s="164" t="n"/>
      <c r="K3494" s="165" t="n"/>
      <c r="L3494" s="164" t="n"/>
      <c r="M3494" s="164" t="n"/>
      <c r="N3494" s="164" t="n"/>
      <c r="O3494" s="164" t="n"/>
      <c r="P3494" s="164" t="n"/>
      <c r="Q3494" s="164" t="n"/>
      <c r="R3494" s="164" t="n"/>
      <c r="S3494" s="164" t="n"/>
      <c r="T3494" s="164" t="n"/>
      <c r="U3494" s="164" t="n"/>
      <c r="V3494" s="164" t="n"/>
      <c r="W3494" s="164" t="n"/>
      <c r="X3494" s="164" t="n"/>
      <c r="Y3494" s="164" t="n"/>
      <c r="Z3494" s="164" t="n"/>
      <c r="AA3494" s="164" t="n"/>
      <c r="AB3494" s="164" t="n"/>
      <c r="AC3494" s="164" t="n"/>
      <c r="AD3494" s="164" t="n"/>
      <c r="AE3494" s="164" t="n"/>
      <c r="AF3494" s="164" t="n"/>
      <c r="AG3494" s="164" t="n"/>
      <c r="AH3494" s="164" t="n"/>
      <c r="AI3494" s="164" t="n"/>
      <c r="AJ3494" s="164" t="n"/>
      <c r="AK3494" s="164" t="n"/>
      <c r="AL3494" s="164" t="n"/>
      <c r="AM3494" s="164" t="n"/>
      <c r="AN3494" s="164" t="n"/>
      <c r="AO3494" s="164" t="n"/>
      <c r="AP3494" s="164" t="n"/>
      <c r="AQ3494" s="164" t="n"/>
      <c r="AR3494" s="164" t="n"/>
      <c r="AS3494" s="164" t="n"/>
      <c r="AT3494" s="164" t="n"/>
      <c r="AU3494" s="164" t="n"/>
      <c r="AV3494" s="164" t="n"/>
      <c r="AW3494" s="164" t="n"/>
      <c r="AX3494" s="164" t="n"/>
      <c r="AY3494" s="164" t="n"/>
      <c r="AZ3494" s="164" t="n"/>
      <c r="BA3494" s="164" t="n"/>
      <c r="BB3494" s="164" t="n"/>
      <c r="BC3494" s="164" t="n"/>
      <c r="BD3494" s="164" t="n"/>
      <c r="BE3494" s="164" t="n"/>
      <c r="BF3494" s="164" t="n"/>
      <c r="BG3494" s="164" t="n"/>
      <c r="BH3494" s="164" t="n"/>
      <c r="BI3494" s="165" t="n"/>
      <c r="BJ3494" s="2" t="n"/>
      <c r="BK3494" s="2" t="n"/>
      <c r="BL3494" s="2" t="n"/>
      <c r="BM3494" s="2" t="n"/>
      <c r="BN3494" s="2" t="n"/>
      <c r="BO3494" s="2" t="n"/>
      <c r="BP3494" s="143" t="n"/>
      <c r="BV3494" s="144" t="n"/>
      <c r="DU3494" s="144" t="n"/>
      <c r="DV3494" s="7" t="n"/>
      <c r="DW3494" s="2" t="n"/>
      <c r="DX3494" s="2" t="n"/>
      <c r="DY3494" s="2" t="n"/>
      <c r="DZ3494" s="2" t="n"/>
      <c r="EA3494" s="2" t="n"/>
      <c r="EB3494" s="2" t="n"/>
      <c r="EC3494" s="2" t="n"/>
    </row>
    <row r="3495" ht="6.75" customHeight="1" s="118">
      <c r="A3495" s="2" t="n"/>
      <c r="B3495" s="2" t="n"/>
      <c r="C3495" s="2" t="n"/>
      <c r="D3495" s="2" t="n"/>
      <c r="E3495" s="166" t="inlineStr">
        <is>
          <t>連絡先</t>
        </is>
      </c>
      <c r="F3495" s="167" t="n"/>
      <c r="G3495" s="167" t="n"/>
      <c r="H3495" s="167" t="n"/>
      <c r="I3495" s="167" t="n"/>
      <c r="J3495" s="167" t="n"/>
      <c r="K3495" s="168" t="n"/>
      <c r="L3495" s="107" t="inlineStr">
        <is>
          <t>〒</t>
        </is>
      </c>
      <c r="M3495" s="167" t="n"/>
      <c r="N3495" s="167" t="n"/>
      <c r="O3495" s="167" t="n"/>
      <c r="P3495" s="173">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43" t="n"/>
      <c r="BV3495" s="144" t="n"/>
      <c r="DU3495" s="144" t="n"/>
      <c r="DV3495" s="7" t="n"/>
      <c r="DW3495" s="2" t="n"/>
      <c r="DX3495" s="2" t="n"/>
      <c r="DY3495" s="2" t="n"/>
      <c r="DZ3495" s="2" t="n"/>
      <c r="EA3495" s="2" t="n"/>
      <c r="EB3495" s="2" t="n"/>
      <c r="EC3495" s="2" t="n"/>
    </row>
    <row r="3496" ht="6.75" customHeight="1" s="118">
      <c r="A3496" s="2" t="n"/>
      <c r="B3496" s="2" t="n"/>
      <c r="C3496" s="2" t="n"/>
      <c r="D3496" s="2" t="n"/>
      <c r="E3496" s="143" t="n"/>
      <c r="K3496" s="144" t="n"/>
      <c r="L3496" s="143"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43" t="n"/>
      <c r="BV3496" s="144" t="n"/>
      <c r="DU3496" s="144" t="n"/>
      <c r="DV3496" s="7" t="n"/>
      <c r="DW3496" s="2" t="n"/>
      <c r="DX3496" s="2" t="n"/>
      <c r="DY3496" s="2" t="n"/>
      <c r="DZ3496" s="2" t="n"/>
      <c r="EA3496" s="2" t="n"/>
      <c r="EB3496" s="2" t="n"/>
      <c r="EC3496" s="2" t="n"/>
    </row>
    <row r="3497" ht="6.75" customHeight="1" s="118">
      <c r="A3497" s="2" t="n"/>
      <c r="B3497" s="2" t="n"/>
      <c r="C3497" s="2" t="n"/>
      <c r="D3497" s="2" t="n"/>
      <c r="E3497" s="143" t="n"/>
      <c r="K3497" s="144" t="n"/>
      <c r="L3497" s="143"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43" t="n"/>
      <c r="BV3497" s="144" t="n"/>
      <c r="DU3497" s="144" t="n"/>
      <c r="DV3497" s="7" t="n"/>
      <c r="DW3497" s="2" t="n"/>
      <c r="DX3497" s="2" t="n"/>
      <c r="DY3497" s="2" t="n"/>
      <c r="DZ3497" s="2" t="n"/>
      <c r="EA3497" s="2" t="n"/>
      <c r="EB3497" s="2" t="n"/>
      <c r="EC3497" s="2" t="n"/>
    </row>
    <row r="3498" ht="6.75" customHeight="1" s="118">
      <c r="A3498" s="2" t="n"/>
      <c r="B3498" s="2" t="n"/>
      <c r="C3498" s="2" t="n"/>
      <c r="D3498" s="2" t="n"/>
      <c r="E3498" s="143" t="n"/>
      <c r="K3498" s="144" t="n"/>
      <c r="L3498" s="174">
        <f>計算!$L$41</f>
        <v/>
      </c>
      <c r="BI3498" s="144" t="n"/>
      <c r="BJ3498" s="2" t="n"/>
      <c r="BK3498" s="2" t="n"/>
      <c r="BL3498" s="2" t="n"/>
      <c r="BM3498" s="2" t="n"/>
      <c r="BN3498" s="2" t="n"/>
      <c r="BO3498" s="2" t="n"/>
      <c r="BP3498" s="143" t="n"/>
      <c r="BV3498" s="144" t="n"/>
      <c r="DU3498" s="144" t="n"/>
      <c r="DV3498" s="7" t="n"/>
      <c r="DW3498" s="2" t="n"/>
      <c r="DX3498" s="2" t="n"/>
      <c r="DY3498" s="2" t="n"/>
      <c r="DZ3498" s="2" t="n"/>
      <c r="EA3498" s="2" t="n"/>
      <c r="EB3498" s="2" t="n"/>
      <c r="EC3498" s="2" t="n"/>
    </row>
    <row r="3499" ht="6.75" customHeight="1" s="118">
      <c r="A3499" s="2" t="n"/>
      <c r="B3499" s="2" t="n"/>
      <c r="C3499" s="2" t="n"/>
      <c r="D3499" s="2" t="n"/>
      <c r="E3499" s="147" t="n"/>
      <c r="F3499" s="148" t="n"/>
      <c r="G3499" s="148" t="n"/>
      <c r="H3499" s="148" t="n"/>
      <c r="I3499" s="148" t="n"/>
      <c r="J3499" s="148" t="n"/>
      <c r="K3499" s="149" t="n"/>
      <c r="L3499" s="148" t="n"/>
      <c r="M3499" s="148" t="n"/>
      <c r="N3499" s="148" t="n"/>
      <c r="O3499" s="148" t="n"/>
      <c r="P3499" s="148" t="n"/>
      <c r="Q3499" s="148" t="n"/>
      <c r="R3499" s="148" t="n"/>
      <c r="S3499" s="148" t="n"/>
      <c r="T3499" s="148" t="n"/>
      <c r="U3499" s="148" t="n"/>
      <c r="V3499" s="148" t="n"/>
      <c r="W3499" s="148" t="n"/>
      <c r="X3499" s="148" t="n"/>
      <c r="Y3499" s="148" t="n"/>
      <c r="Z3499" s="148" t="n"/>
      <c r="AA3499" s="148" t="n"/>
      <c r="AB3499" s="148" t="n"/>
      <c r="AC3499" s="148" t="n"/>
      <c r="AD3499" s="148" t="n"/>
      <c r="AE3499" s="148" t="n"/>
      <c r="AF3499" s="148" t="n"/>
      <c r="AG3499" s="148" t="n"/>
      <c r="AH3499" s="148" t="n"/>
      <c r="AI3499" s="148" t="n"/>
      <c r="AJ3499" s="148" t="n"/>
      <c r="AK3499" s="148" t="n"/>
      <c r="AL3499" s="148" t="n"/>
      <c r="AM3499" s="148" t="n"/>
      <c r="AN3499" s="148" t="n"/>
      <c r="AO3499" s="148" t="n"/>
      <c r="AP3499" s="148" t="n"/>
      <c r="AQ3499" s="148" t="n"/>
      <c r="AR3499" s="148" t="n"/>
      <c r="AS3499" s="148" t="n"/>
      <c r="AT3499" s="148" t="n"/>
      <c r="AU3499" s="148" t="n"/>
      <c r="AV3499" s="148" t="n"/>
      <c r="AW3499" s="148" t="n"/>
      <c r="AX3499" s="148" t="n"/>
      <c r="AY3499" s="148" t="n"/>
      <c r="AZ3499" s="148" t="n"/>
      <c r="BA3499" s="148" t="n"/>
      <c r="BB3499" s="148" t="n"/>
      <c r="BC3499" s="148" t="n"/>
      <c r="BD3499" s="148" t="n"/>
      <c r="BE3499" s="148" t="n"/>
      <c r="BF3499" s="148" t="n"/>
      <c r="BG3499" s="148" t="n"/>
      <c r="BH3499" s="148" t="n"/>
      <c r="BI3499" s="149" t="n"/>
      <c r="BJ3499" s="2" t="n"/>
      <c r="BK3499" s="2" t="n"/>
      <c r="BL3499" s="2" t="n"/>
      <c r="BM3499" s="2" t="n"/>
      <c r="BN3499" s="2" t="n"/>
      <c r="BO3499" s="2" t="n"/>
      <c r="BP3499" s="143" t="n"/>
      <c r="BV3499" s="144" t="n"/>
      <c r="DU3499" s="144"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43" t="n"/>
      <c r="BV3500" s="144" t="n"/>
      <c r="DU3500" s="144"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43" t="n"/>
      <c r="BV3501" s="144" t="n"/>
      <c r="DU3501" s="144"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43" t="n"/>
      <c r="BV3502" s="144" t="n"/>
      <c r="DU3502" s="144"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43" t="n"/>
      <c r="BV3503" s="144" t="n"/>
      <c r="DU3503" s="144"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43" t="n"/>
      <c r="BV3504" s="144" t="n"/>
      <c r="DU3504" s="144"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75" t="n"/>
      <c r="BQ3505" s="140" t="n"/>
      <c r="BR3505" s="176" t="n"/>
      <c r="BS3505" s="140" t="n"/>
      <c r="BT3505" s="140" t="n"/>
      <c r="BU3505" s="28" t="n"/>
      <c r="BV3505" s="29" t="n"/>
      <c r="BW3505" s="177">
        <f>計算!$AR$41</f>
        <v/>
      </c>
      <c r="BX3505" s="140" t="n"/>
      <c r="BY3505" s="140" t="n"/>
      <c r="BZ3505" s="140" t="n"/>
      <c r="CA3505" s="140" t="n"/>
      <c r="CB3505" s="140" t="n"/>
      <c r="CC3505" s="140" t="n"/>
      <c r="CD3505" s="140" t="n"/>
      <c r="CE3505" s="140" t="n"/>
      <c r="CF3505" s="140" t="n"/>
      <c r="CG3505" s="140" t="n"/>
      <c r="CH3505" s="140" t="n"/>
      <c r="CI3505" s="140" t="n"/>
      <c r="CJ3505" s="140" t="n"/>
      <c r="CK3505" s="140" t="n"/>
      <c r="CL3505" s="140" t="n"/>
      <c r="CM3505" s="140" t="n"/>
      <c r="CN3505" s="140" t="n"/>
      <c r="CO3505" s="140" t="n"/>
      <c r="CP3505" s="140" t="n"/>
      <c r="CQ3505" s="140" t="n"/>
      <c r="CR3505" s="140" t="n"/>
      <c r="CS3505" s="140" t="n"/>
      <c r="CT3505" s="140" t="n"/>
      <c r="CU3505" s="140" t="n"/>
      <c r="CV3505" s="140" t="n"/>
      <c r="CW3505" s="140" t="n"/>
      <c r="CX3505" s="140" t="n"/>
      <c r="CY3505" s="140" t="n"/>
      <c r="CZ3505" s="140" t="n"/>
      <c r="DA3505" s="140" t="n"/>
      <c r="DB3505" s="140" t="n"/>
      <c r="DC3505" s="140" t="n"/>
      <c r="DD3505" s="140" t="n"/>
      <c r="DE3505" s="140" t="n"/>
      <c r="DF3505" s="140" t="n"/>
      <c r="DG3505" s="140" t="n"/>
      <c r="DH3505" s="140" t="n"/>
      <c r="DI3505" s="140" t="n"/>
      <c r="DJ3505" s="140" t="n"/>
      <c r="DK3505" s="140" t="n"/>
      <c r="DL3505" s="140" t="n"/>
      <c r="DM3505" s="140" t="n"/>
      <c r="DN3505" s="140" t="n"/>
      <c r="DO3505" s="140" t="n"/>
      <c r="DP3505" s="140" t="n"/>
      <c r="DQ3505" s="140" t="n"/>
      <c r="DR3505" s="140" t="n"/>
      <c r="DS3505" s="140" t="n"/>
      <c r="DT3505" s="140" t="n"/>
      <c r="DU3505" s="141"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43" t="n"/>
      <c r="BU3506" s="31" t="n"/>
      <c r="BV3506" s="32" t="n"/>
      <c r="DU3506" s="144"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43" t="n"/>
      <c r="BU3507" s="72" t="n"/>
      <c r="BV3507" s="144" t="n"/>
      <c r="DU3507" s="144"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43" t="n"/>
      <c r="BV3508" s="144" t="n"/>
      <c r="DU3508" s="144"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43" t="n"/>
      <c r="BV3509" s="144" t="n"/>
      <c r="DU3509" s="144"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43" t="n"/>
      <c r="BV3510" s="144" t="n"/>
      <c r="DU3510" s="144" t="n"/>
      <c r="DV3510" s="7" t="n"/>
      <c r="DW3510" s="2" t="n"/>
      <c r="DX3510" s="2" t="n"/>
      <c r="DY3510" s="2" t="n"/>
      <c r="DZ3510" s="2" t="n"/>
      <c r="EA3510" s="2" t="n"/>
      <c r="EB3510" s="2" t="n"/>
      <c r="EC3510" s="2" t="n"/>
    </row>
    <row r="3511" ht="6.75" customHeight="1" s="118">
      <c r="A3511" s="2" t="n"/>
      <c r="B3511" s="2" t="n"/>
      <c r="C3511" s="2" t="n"/>
      <c r="D3511" s="2" t="n"/>
      <c r="E3511" s="178" t="inlineStr">
        <is>
          <t>在籍校</t>
        </is>
      </c>
      <c r="F3511" s="140" t="n"/>
      <c r="G3511" s="140" t="n"/>
      <c r="H3511" s="140" t="n"/>
      <c r="I3511" s="140" t="n"/>
      <c r="J3511" s="140" t="n"/>
      <c r="K3511" s="141"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0" t="n"/>
      <c r="AY3511" s="140" t="n"/>
      <c r="AZ3511" s="140" t="n"/>
      <c r="BA3511" s="140" t="n"/>
      <c r="BB3511" s="140" t="n"/>
      <c r="BC3511" s="140" t="n"/>
      <c r="BD3511" s="140" t="n"/>
      <c r="BE3511" s="140" t="n"/>
      <c r="BF3511" s="140" t="n"/>
      <c r="BG3511" s="140" t="n"/>
      <c r="BH3511" s="140" t="n"/>
      <c r="BI3511" s="141" t="n"/>
      <c r="BJ3511" s="2" t="n"/>
      <c r="BK3511" s="2" t="n"/>
      <c r="BL3511" s="2" t="n"/>
      <c r="BM3511" s="2" t="n"/>
      <c r="BN3511" s="2" t="n"/>
      <c r="BO3511" s="2" t="n"/>
      <c r="BP3511" s="143" t="n"/>
      <c r="BV3511" s="144" t="n"/>
      <c r="DU3511" s="144" t="n"/>
      <c r="DV3511" s="2" t="n"/>
      <c r="DW3511" s="2" t="n"/>
      <c r="DX3511" s="2" t="n"/>
      <c r="DY3511" s="2" t="n"/>
      <c r="DZ3511" s="2" t="n"/>
      <c r="EA3511" s="2" t="n"/>
      <c r="EB3511" s="2" t="n"/>
      <c r="EC3511" s="2" t="n"/>
    </row>
    <row r="3512" ht="6.75" customHeight="1" s="118">
      <c r="A3512" s="2" t="n"/>
      <c r="B3512" s="2" t="n"/>
      <c r="C3512" s="2" t="n"/>
      <c r="D3512" s="2" t="n"/>
      <c r="E3512" s="143" t="n"/>
      <c r="K3512" s="144" t="n"/>
      <c r="L3512" s="36" t="n"/>
      <c r="M3512" s="19" t="n"/>
      <c r="N3512" s="19" t="n"/>
      <c r="O3512" s="19" t="n"/>
      <c r="P3512" s="19" t="n"/>
      <c r="Q3512" s="19" t="n"/>
      <c r="R3512" s="19" t="n"/>
      <c r="S3512" s="19" t="n"/>
      <c r="T3512" s="19" t="n"/>
      <c r="U3512" s="19" t="n"/>
      <c r="V3512" s="19" t="n"/>
      <c r="W3512" s="19" t="n"/>
      <c r="X3512" s="37" t="n"/>
      <c r="Y3512" s="179">
        <f>計算!$N$41</f>
        <v/>
      </c>
      <c r="BI3512" s="144" t="n"/>
      <c r="BJ3512" s="2" t="n"/>
      <c r="BK3512" s="2" t="n"/>
      <c r="BL3512" s="2" t="n"/>
      <c r="BM3512" s="2" t="n"/>
      <c r="BN3512" s="2" t="n"/>
      <c r="BO3512" s="2" t="n"/>
      <c r="BP3512" s="143" t="n"/>
      <c r="BV3512" s="144" t="n"/>
      <c r="DU3512" s="144" t="n"/>
      <c r="DV3512" s="2" t="n"/>
      <c r="DW3512" s="2" t="n"/>
      <c r="DX3512" s="2" t="n"/>
      <c r="DY3512" s="2" t="n"/>
      <c r="DZ3512" s="2" t="n"/>
      <c r="EA3512" s="2" t="n"/>
      <c r="EB3512" s="2" t="n"/>
      <c r="EC3512" s="2" t="n"/>
    </row>
    <row r="3513" ht="6.75" customHeight="1" s="118">
      <c r="A3513" s="2" t="n"/>
      <c r="B3513" s="2" t="n"/>
      <c r="C3513" s="2" t="n"/>
      <c r="D3513" s="2" t="n"/>
      <c r="E3513" s="143" t="n"/>
      <c r="K3513" s="144" t="n"/>
      <c r="L3513" s="36" t="n"/>
      <c r="M3513" s="19" t="n"/>
      <c r="N3513" s="19" t="n"/>
      <c r="O3513" s="19" t="n"/>
      <c r="P3513" s="180">
        <f>IF(計算!$B$41="","",設定!$B$6)&amp;""</f>
        <v/>
      </c>
      <c r="S3513" s="11" t="n"/>
      <c r="T3513" s="11" t="n"/>
      <c r="U3513" s="181">
        <f>IF(計算!$B$41="","",設定!$B$7)&amp;""</f>
        <v/>
      </c>
      <c r="W3513" s="11" t="n"/>
      <c r="X3513" s="12" t="n"/>
      <c r="Y3513" s="143" t="n"/>
      <c r="BI3513" s="144" t="n"/>
      <c r="BJ3513" s="2" t="n"/>
      <c r="BK3513" s="2" t="n"/>
      <c r="BL3513" s="2" t="n"/>
      <c r="BM3513" s="2" t="n"/>
      <c r="BN3513" s="2" t="n"/>
      <c r="BO3513" s="2" t="n"/>
      <c r="BP3513" s="143" t="n"/>
      <c r="BV3513" s="144" t="n"/>
      <c r="DU3513" s="144" t="n"/>
      <c r="DV3513" s="2" t="n"/>
      <c r="DW3513" s="2" t="n"/>
      <c r="DX3513" s="2" t="n"/>
      <c r="DY3513" s="2" t="n"/>
      <c r="DZ3513" s="2" t="n"/>
      <c r="EA3513" s="2" t="n"/>
      <c r="EB3513" s="2" t="n"/>
      <c r="EC3513" s="2" t="n"/>
    </row>
    <row r="3514" ht="6.75" customHeight="1" s="118">
      <c r="A3514" s="2" t="n"/>
      <c r="B3514" s="2" t="n"/>
      <c r="C3514" s="2" t="n"/>
      <c r="D3514" s="2" t="n"/>
      <c r="E3514" s="143" t="n"/>
      <c r="K3514" s="144" t="n"/>
      <c r="L3514" s="92" t="inlineStr">
        <is>
          <t>令和</t>
        </is>
      </c>
      <c r="S3514" s="52" t="inlineStr">
        <is>
          <t>年</t>
        </is>
      </c>
      <c r="W3514" s="53" t="inlineStr">
        <is>
          <t>月</t>
        </is>
      </c>
      <c r="X3514" s="144" t="n"/>
      <c r="Y3514" s="143" t="n"/>
      <c r="BI3514" s="144" t="n"/>
      <c r="BJ3514" s="2" t="n"/>
      <c r="BK3514" s="2" t="n"/>
      <c r="BL3514" s="2" t="n"/>
      <c r="BM3514" s="2" t="n"/>
      <c r="BN3514" s="2" t="n"/>
      <c r="BO3514" s="2" t="n"/>
      <c r="BP3514" s="143" t="n"/>
      <c r="BV3514" s="144" t="n"/>
      <c r="DU3514" s="144" t="n"/>
      <c r="DV3514" s="2" t="n"/>
      <c r="DW3514" s="2" t="n"/>
      <c r="DX3514" s="2" t="n"/>
      <c r="DY3514" s="2" t="n"/>
      <c r="DZ3514" s="2" t="n"/>
      <c r="EA3514" s="2" t="n"/>
      <c r="EB3514" s="2" t="n"/>
      <c r="EC3514" s="2" t="n"/>
    </row>
    <row r="3515" ht="6.75" customHeight="1" s="118">
      <c r="A3515" s="2" t="n"/>
      <c r="B3515" s="2" t="n"/>
      <c r="C3515" s="2" t="n"/>
      <c r="D3515" s="2" t="n"/>
      <c r="E3515" s="143" t="n"/>
      <c r="K3515" s="144" t="n"/>
      <c r="L3515" s="143" t="n"/>
      <c r="X3515" s="144" t="n"/>
      <c r="Y3515" s="143" t="n"/>
      <c r="AW3515" s="75" t="inlineStr">
        <is>
          <t>卒業</t>
        </is>
      </c>
      <c r="BI3515" s="144" t="n"/>
      <c r="BJ3515" s="2" t="n"/>
      <c r="BK3515" s="2" t="n"/>
      <c r="BL3515" s="2" t="n"/>
      <c r="BM3515" s="2" t="n"/>
      <c r="BN3515" s="2" t="n"/>
      <c r="BO3515" s="2" t="n"/>
      <c r="BP3515" s="143" t="n"/>
      <c r="BV3515" s="144" t="n"/>
      <c r="DU3515" s="144" t="n"/>
      <c r="DV3515" s="2" t="n"/>
      <c r="DW3515" s="2" t="n"/>
      <c r="DX3515" s="2" t="n"/>
      <c r="DY3515" s="2" t="n"/>
      <c r="DZ3515" s="2" t="n"/>
      <c r="EA3515" s="2" t="n"/>
      <c r="EB3515" s="2" t="n"/>
      <c r="EC3515" s="2" t="n"/>
    </row>
    <row r="3516" ht="6.75" customHeight="1" s="118">
      <c r="A3516" s="2" t="n"/>
      <c r="B3516" s="2" t="n"/>
      <c r="C3516" s="2" t="n"/>
      <c r="D3516" s="2" t="n"/>
      <c r="E3516" s="143" t="n"/>
      <c r="K3516" s="144" t="n"/>
      <c r="L3516" s="36" t="n"/>
      <c r="M3516" s="19" t="n"/>
      <c r="N3516" s="19" t="n"/>
      <c r="O3516" s="19" t="n"/>
      <c r="P3516" s="19" t="n"/>
      <c r="Q3516" s="19" t="n"/>
      <c r="R3516" s="19" t="n"/>
      <c r="S3516" s="19" t="n"/>
      <c r="T3516" s="19" t="n"/>
      <c r="U3516" s="19" t="n"/>
      <c r="V3516" s="19" t="n"/>
      <c r="W3516" s="19" t="n"/>
      <c r="X3516" s="37" t="n"/>
      <c r="Y3516" s="143" t="n"/>
      <c r="BI3516" s="144" t="n"/>
      <c r="BJ3516" s="2" t="n"/>
      <c r="BK3516" s="2" t="n"/>
      <c r="BL3516" s="2" t="n"/>
      <c r="BM3516" s="2" t="n"/>
      <c r="BN3516" s="2" t="n"/>
      <c r="BO3516" s="2" t="n"/>
      <c r="BP3516" s="143" t="n"/>
      <c r="BV3516" s="144" t="n"/>
      <c r="DU3516" s="144" t="n"/>
      <c r="DV3516" s="2" t="n"/>
      <c r="DW3516" s="2" t="n"/>
      <c r="DX3516" s="2" t="n"/>
      <c r="DY3516" s="2" t="n"/>
      <c r="DZ3516" s="2" t="n"/>
      <c r="EA3516" s="2" t="n"/>
      <c r="EB3516" s="2" t="n"/>
      <c r="EC3516" s="2" t="n"/>
    </row>
    <row r="3517" ht="6.75" customHeight="1" s="118">
      <c r="A3517" s="2" t="n"/>
      <c r="B3517" s="2" t="n"/>
      <c r="C3517" s="2" t="n"/>
      <c r="D3517" s="2" t="n"/>
      <c r="E3517" s="143" t="n"/>
      <c r="K3517" s="144" t="n"/>
      <c r="L3517" s="36" t="n"/>
      <c r="M3517" s="19" t="n"/>
      <c r="N3517" s="19" t="n"/>
      <c r="O3517" s="19" t="n"/>
      <c r="P3517" s="19" t="n"/>
      <c r="Q3517" s="19" t="n"/>
      <c r="R3517" s="19" t="n"/>
      <c r="S3517" s="19" t="n"/>
      <c r="T3517" s="19" t="n"/>
      <c r="U3517" s="19" t="n"/>
      <c r="V3517" s="19" t="n"/>
      <c r="W3517" s="19" t="n"/>
      <c r="X3517" s="37" t="n"/>
      <c r="Y3517" s="143" t="n"/>
      <c r="BI3517" s="144" t="n"/>
      <c r="BJ3517" s="2" t="n"/>
      <c r="BK3517" s="2" t="n"/>
      <c r="BL3517" s="2" t="n"/>
      <c r="BM3517" s="2" t="n"/>
      <c r="BN3517" s="2" t="n"/>
      <c r="BO3517" s="2" t="n"/>
      <c r="BP3517" s="143" t="n"/>
      <c r="BV3517" s="144" t="n"/>
      <c r="DU3517" s="144" t="n"/>
      <c r="DV3517" s="2" t="n"/>
      <c r="DW3517" s="2" t="n"/>
      <c r="DX3517" s="2" t="n"/>
      <c r="DY3517" s="2" t="n"/>
      <c r="DZ3517" s="2" t="n"/>
      <c r="EA3517" s="2" t="n"/>
      <c r="EB3517" s="2" t="n"/>
      <c r="EC3517" s="2" t="n"/>
    </row>
    <row r="3518" ht="6.75" customHeight="1" s="118">
      <c r="A3518" s="2" t="n"/>
      <c r="B3518" s="2" t="n"/>
      <c r="C3518" s="2" t="n"/>
      <c r="D3518" s="2" t="n"/>
      <c r="E3518" s="147" t="n"/>
      <c r="F3518" s="148" t="n"/>
      <c r="G3518" s="148" t="n"/>
      <c r="H3518" s="148" t="n"/>
      <c r="I3518" s="148" t="n"/>
      <c r="J3518" s="148" t="n"/>
      <c r="K3518" s="149"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48" t="n"/>
      <c r="AX3518" s="148" t="n"/>
      <c r="AY3518" s="148" t="n"/>
      <c r="AZ3518" s="148" t="n"/>
      <c r="BA3518" s="148" t="n"/>
      <c r="BB3518" s="148" t="n"/>
      <c r="BC3518" s="148" t="n"/>
      <c r="BD3518" s="148" t="n"/>
      <c r="BE3518" s="148" t="n"/>
      <c r="BF3518" s="148" t="n"/>
      <c r="BG3518" s="148" t="n"/>
      <c r="BH3518" s="148" t="n"/>
      <c r="BI3518" s="149" t="n"/>
      <c r="BJ3518" s="2" t="n"/>
      <c r="BK3518" s="2" t="n"/>
      <c r="BL3518" s="2" t="n"/>
      <c r="BM3518" s="2" t="n"/>
      <c r="BN3518" s="2" t="n"/>
      <c r="BO3518" s="2" t="n"/>
      <c r="BP3518" s="143" t="n"/>
      <c r="BV3518" s="144" t="n"/>
      <c r="DU3518" s="144"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0" t="n"/>
      <c r="U3519" s="17" t="n"/>
      <c r="V3519" s="17" t="n"/>
      <c r="W3519" s="76" t="n"/>
      <c r="X3519" s="140"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43" t="n"/>
      <c r="BV3519" s="144" t="n"/>
      <c r="DU3519" s="144"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43" t="n"/>
      <c r="BV3520" s="144" t="n"/>
      <c r="DU3520" s="144"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43" t="n"/>
      <c r="BV3521" s="144" t="n"/>
      <c r="DU3521" s="144" t="n"/>
      <c r="DV3521" s="2" t="n"/>
      <c r="DW3521" s="2" t="n"/>
      <c r="DX3521" s="2" t="n"/>
      <c r="DY3521" s="2" t="n"/>
      <c r="DZ3521" s="2" t="n"/>
      <c r="EA3521" s="2" t="n"/>
      <c r="EB3521" s="2" t="n"/>
      <c r="EC3521" s="2" t="n"/>
    </row>
    <row r="3522" ht="6.75" customHeight="1" s="118">
      <c r="A3522" s="2" t="n"/>
      <c r="B3522" s="2" t="n"/>
      <c r="C3522" s="2" t="n"/>
      <c r="D3522" s="2" t="n"/>
      <c r="E3522" s="182" t="inlineStr">
        <is>
          <t>職　歴</t>
        </is>
      </c>
      <c r="K3522" s="144" t="n"/>
      <c r="L3522" s="54" t="inlineStr">
        <is>
          <t>平成</t>
        </is>
      </c>
      <c r="M3522" s="140" t="n"/>
      <c r="N3522" s="140" t="n"/>
      <c r="O3522" s="140" t="n"/>
      <c r="P3522" s="19" t="n"/>
      <c r="Q3522" s="19" t="n"/>
      <c r="R3522" s="19" t="n"/>
      <c r="S3522" s="19" t="n"/>
      <c r="T3522" s="19" t="n"/>
      <c r="U3522" s="19" t="n"/>
      <c r="V3522" s="19" t="n"/>
      <c r="W3522" s="19" t="n"/>
      <c r="X3522" s="37" t="n"/>
      <c r="Y3522" s="172">
        <f>計算!$AV$41</f>
        <v/>
      </c>
      <c r="BI3522" s="144" t="n"/>
      <c r="BJ3522" s="2" t="n"/>
      <c r="BK3522" s="2" t="n"/>
      <c r="BL3522" s="2" t="n"/>
      <c r="BM3522" s="2" t="n"/>
      <c r="BN3522" s="2" t="n"/>
      <c r="BO3522" s="2" t="n"/>
      <c r="BP3522" s="143" t="n"/>
      <c r="BV3522" s="144" t="n"/>
      <c r="DU3522" s="144" t="n"/>
      <c r="DV3522" s="2" t="n"/>
      <c r="DW3522" s="2" t="n"/>
      <c r="DX3522" s="2" t="n"/>
      <c r="DY3522" s="2" t="n"/>
      <c r="DZ3522" s="2" t="n"/>
      <c r="EA3522" s="2" t="n"/>
      <c r="EB3522" s="2" t="n"/>
      <c r="EC3522" s="2" t="n"/>
    </row>
    <row r="3523" ht="6.75" customHeight="1" s="118">
      <c r="A3523" s="2" t="n"/>
      <c r="B3523" s="2" t="n"/>
      <c r="C3523" s="2" t="n"/>
      <c r="D3523" s="2" t="n"/>
      <c r="E3523" s="143" t="n"/>
      <c r="K3523" s="144" t="n"/>
      <c r="L3523" s="143" t="n"/>
      <c r="P3523" s="19" t="n"/>
      <c r="Q3523" s="19" t="n"/>
      <c r="R3523" s="19" t="n"/>
      <c r="S3523" s="19" t="n"/>
      <c r="T3523" s="19" t="n"/>
      <c r="U3523" s="19" t="n"/>
      <c r="V3523" s="19" t="n"/>
      <c r="W3523" s="19" t="n"/>
      <c r="X3523" s="37" t="n"/>
      <c r="Y3523" s="143" t="n"/>
      <c r="BI3523" s="144" t="n"/>
      <c r="BJ3523" s="2" t="n"/>
      <c r="BK3523" s="2" t="n"/>
      <c r="BL3523" s="2" t="n"/>
      <c r="BM3523" s="2" t="n"/>
      <c r="BN3523" s="2" t="n"/>
      <c r="BO3523" s="2" t="n"/>
      <c r="BP3523" s="143" t="n"/>
      <c r="BV3523" s="144" t="n"/>
      <c r="DU3523" s="144" t="n"/>
      <c r="DV3523" s="2" t="n"/>
      <c r="DW3523" s="2" t="n"/>
      <c r="DX3523" s="2" t="n"/>
      <c r="DY3523" s="2" t="n"/>
      <c r="DZ3523" s="2" t="n"/>
      <c r="EA3523" s="2" t="n"/>
      <c r="EB3523" s="2" t="n"/>
      <c r="EC3523" s="2" t="n"/>
    </row>
    <row r="3524" ht="6.75" customHeight="1" s="118">
      <c r="A3524" s="2" t="n"/>
      <c r="B3524" s="2" t="n"/>
      <c r="C3524" s="2" t="n"/>
      <c r="D3524" s="2" t="n"/>
      <c r="E3524" s="143" t="n"/>
      <c r="K3524" s="144" t="n"/>
      <c r="L3524" s="143" t="n"/>
      <c r="P3524" s="180">
        <f>計算!$AT$41</f>
        <v/>
      </c>
      <c r="S3524" s="52" t="inlineStr">
        <is>
          <t>年</t>
        </is>
      </c>
      <c r="U3524" s="181">
        <f>計算!$AU$41</f>
        <v/>
      </c>
      <c r="W3524" s="53" t="inlineStr">
        <is>
          <t>月</t>
        </is>
      </c>
      <c r="X3524" s="144" t="n"/>
      <c r="Y3524" s="143" t="n"/>
      <c r="BI3524" s="144" t="n"/>
      <c r="BJ3524" s="2" t="n"/>
      <c r="BK3524" s="2" t="n"/>
      <c r="BL3524" s="2" t="n"/>
      <c r="BM3524" s="2" t="n"/>
      <c r="BN3524" s="2" t="n"/>
      <c r="BO3524" s="2" t="n"/>
      <c r="BP3524" s="143" t="n"/>
      <c r="BV3524" s="144" t="n"/>
      <c r="DU3524" s="144" t="n"/>
      <c r="DV3524" s="2" t="n"/>
      <c r="DW3524" s="2" t="n"/>
      <c r="DX3524" s="2" t="n"/>
      <c r="DY3524" s="2" t="n"/>
      <c r="DZ3524" s="2" t="n"/>
      <c r="EA3524" s="2" t="n"/>
      <c r="EB3524" s="2" t="n"/>
      <c r="EC3524" s="2" t="n"/>
    </row>
    <row r="3525" ht="6.75" customHeight="1" s="118">
      <c r="A3525" s="2" t="n"/>
      <c r="B3525" s="2" t="n"/>
      <c r="C3525" s="2" t="n"/>
      <c r="D3525" s="2" t="n"/>
      <c r="E3525" s="143" t="n"/>
      <c r="K3525" s="144" t="n"/>
      <c r="L3525" s="49" t="inlineStr">
        <is>
          <t>令和</t>
        </is>
      </c>
      <c r="X3525" s="144" t="n"/>
      <c r="Y3525" s="143" t="n"/>
      <c r="BI3525" s="144" t="n"/>
      <c r="BJ3525" s="2" t="n"/>
      <c r="BK3525" s="2" t="n"/>
      <c r="BL3525" s="2" t="n"/>
      <c r="BM3525" s="2" t="n"/>
      <c r="BN3525" s="2" t="n"/>
      <c r="BO3525" s="2" t="n"/>
      <c r="BP3525" s="143" t="n"/>
      <c r="BV3525" s="144" t="n"/>
      <c r="DU3525" s="144" t="n"/>
      <c r="DV3525" s="2" t="n"/>
      <c r="DW3525" s="2" t="n"/>
      <c r="DX3525" s="2" t="n"/>
      <c r="DY3525" s="2" t="n"/>
      <c r="DZ3525" s="2" t="n"/>
      <c r="EA3525" s="2" t="n"/>
      <c r="EB3525" s="2" t="n"/>
      <c r="EC3525" s="2" t="n"/>
    </row>
    <row r="3526" ht="6.75" customHeight="1" s="118">
      <c r="A3526" s="2" t="n"/>
      <c r="B3526" s="2" t="n"/>
      <c r="C3526" s="2" t="n"/>
      <c r="D3526" s="2" t="n"/>
      <c r="E3526" s="143" t="n"/>
      <c r="K3526" s="144" t="n"/>
      <c r="L3526" s="143" t="n"/>
      <c r="P3526" s="19" t="n"/>
      <c r="Q3526" s="19" t="n"/>
      <c r="R3526" s="19" t="n"/>
      <c r="S3526" s="19" t="n"/>
      <c r="T3526" s="19" t="n"/>
      <c r="U3526" s="19" t="n"/>
      <c r="V3526" s="19" t="n"/>
      <c r="W3526" s="19" t="n"/>
      <c r="X3526" s="37" t="n"/>
      <c r="Y3526" s="143" t="n"/>
      <c r="BI3526" s="144" t="n"/>
      <c r="BJ3526" s="2" t="n"/>
      <c r="BK3526" s="2" t="n"/>
      <c r="BL3526" s="2" t="n"/>
      <c r="BM3526" s="2" t="n"/>
      <c r="BN3526" s="2" t="n"/>
      <c r="BO3526" s="2" t="n"/>
      <c r="BP3526" s="143" t="n"/>
      <c r="BV3526" s="144" t="n"/>
      <c r="DU3526" s="144" t="n"/>
      <c r="DV3526" s="2" t="n"/>
      <c r="DW3526" s="2" t="n"/>
      <c r="DX3526" s="2" t="n"/>
      <c r="DY3526" s="2" t="n"/>
      <c r="DZ3526" s="2" t="n"/>
      <c r="EA3526" s="2" t="n"/>
      <c r="EB3526" s="2" t="n"/>
      <c r="EC3526" s="2" t="n"/>
    </row>
    <row r="3527" ht="5.25" customHeight="1" s="118">
      <c r="A3527" s="2" t="n"/>
      <c r="B3527" s="2" t="n"/>
      <c r="C3527" s="2" t="n"/>
      <c r="D3527" s="2" t="n"/>
      <c r="E3527" s="143" t="n"/>
      <c r="K3527" s="144" t="n"/>
      <c r="L3527" s="147" t="n"/>
      <c r="M3527" s="148" t="n"/>
      <c r="N3527" s="148" t="n"/>
      <c r="O3527" s="148" t="n"/>
      <c r="P3527" s="20" t="n"/>
      <c r="Q3527" s="20" t="n"/>
      <c r="R3527" s="20" t="n"/>
      <c r="S3527" s="20" t="n"/>
      <c r="T3527" s="20" t="n"/>
      <c r="U3527" s="20" t="n"/>
      <c r="V3527" s="20" t="n"/>
      <c r="W3527" s="20" t="n"/>
      <c r="X3527" s="39" t="n"/>
      <c r="Y3527" s="147" t="n"/>
      <c r="Z3527" s="148" t="n"/>
      <c r="AA3527" s="148" t="n"/>
      <c r="AB3527" s="148" t="n"/>
      <c r="AC3527" s="148" t="n"/>
      <c r="AD3527" s="148" t="n"/>
      <c r="AE3527" s="148" t="n"/>
      <c r="AF3527" s="148" t="n"/>
      <c r="AG3527" s="148" t="n"/>
      <c r="AH3527" s="148" t="n"/>
      <c r="AI3527" s="148" t="n"/>
      <c r="AJ3527" s="148" t="n"/>
      <c r="AK3527" s="148" t="n"/>
      <c r="AL3527" s="148" t="n"/>
      <c r="AM3527" s="148" t="n"/>
      <c r="AN3527" s="148" t="n"/>
      <c r="AO3527" s="148" t="n"/>
      <c r="AP3527" s="148" t="n"/>
      <c r="AQ3527" s="148" t="n"/>
      <c r="AR3527" s="148" t="n"/>
      <c r="AS3527" s="148" t="n"/>
      <c r="AT3527" s="148" t="n"/>
      <c r="AU3527" s="148" t="n"/>
      <c r="AV3527" s="148" t="n"/>
      <c r="AW3527" s="148" t="n"/>
      <c r="AX3527" s="148" t="n"/>
      <c r="AY3527" s="148" t="n"/>
      <c r="AZ3527" s="148" t="n"/>
      <c r="BA3527" s="148" t="n"/>
      <c r="BB3527" s="148" t="n"/>
      <c r="BC3527" s="148" t="n"/>
      <c r="BD3527" s="148" t="n"/>
      <c r="BE3527" s="148" t="n"/>
      <c r="BF3527" s="148" t="n"/>
      <c r="BG3527" s="148" t="n"/>
      <c r="BH3527" s="148" t="n"/>
      <c r="BI3527" s="149" t="n"/>
      <c r="BJ3527" s="2" t="n"/>
      <c r="BK3527" s="2" t="n"/>
      <c r="BL3527" s="2" t="n"/>
      <c r="BM3527" s="2" t="n"/>
      <c r="BN3527" s="2" t="n"/>
      <c r="BO3527" s="2" t="n"/>
      <c r="BP3527" s="143" t="n"/>
      <c r="BV3527" s="144" t="n"/>
      <c r="DU3527" s="144" t="n"/>
      <c r="DV3527" s="2" t="n"/>
      <c r="DW3527" s="2" t="n"/>
      <c r="DX3527" s="2" t="n"/>
      <c r="DY3527" s="2" t="n"/>
      <c r="DZ3527" s="2" t="n"/>
      <c r="EA3527" s="2" t="n"/>
      <c r="EB3527" s="2" t="n"/>
      <c r="EC3527" s="2" t="n"/>
    </row>
    <row r="3528" ht="6.75" customHeight="1" s="118">
      <c r="A3528" s="2" t="n"/>
      <c r="B3528" s="2" t="n"/>
      <c r="C3528" s="2" t="n"/>
      <c r="D3528" s="2" t="n"/>
      <c r="E3528" s="143" t="n"/>
      <c r="K3528" s="144" t="n"/>
      <c r="L3528" s="54" t="inlineStr">
        <is>
          <t>平成</t>
        </is>
      </c>
      <c r="M3528" s="140" t="n"/>
      <c r="N3528" s="140" t="n"/>
      <c r="O3528" s="140" t="n"/>
      <c r="P3528" s="18" t="n"/>
      <c r="Q3528" s="18" t="n"/>
      <c r="R3528" s="18" t="n"/>
      <c r="S3528" s="18" t="n"/>
      <c r="T3528" s="18" t="n"/>
      <c r="U3528" s="18" t="n"/>
      <c r="V3528" s="18" t="n"/>
      <c r="W3528" s="18" t="n"/>
      <c r="X3528" s="35" t="n"/>
      <c r="Y3528" s="172">
        <f>計算!$AY$41</f>
        <v/>
      </c>
      <c r="BI3528" s="144" t="n"/>
      <c r="BJ3528" s="2" t="n"/>
      <c r="BK3528" s="2" t="n"/>
      <c r="BL3528" s="2" t="n"/>
      <c r="BM3528" s="2" t="n"/>
      <c r="BN3528" s="2" t="n"/>
      <c r="BO3528" s="2" t="n"/>
      <c r="BP3528" s="143" t="n"/>
      <c r="BV3528" s="144" t="n"/>
      <c r="DU3528" s="144" t="n"/>
      <c r="DV3528" s="2" t="n"/>
      <c r="DW3528" s="2" t="n"/>
      <c r="DX3528" s="2" t="n"/>
      <c r="DY3528" s="2" t="n"/>
      <c r="DZ3528" s="2" t="n"/>
      <c r="EA3528" s="2" t="n"/>
      <c r="EB3528" s="2" t="n"/>
      <c r="EC3528" s="2" t="n"/>
    </row>
    <row r="3529" ht="6.75" customHeight="1" s="118">
      <c r="A3529" s="2" t="n"/>
      <c r="B3529" s="2" t="n"/>
      <c r="C3529" s="2" t="n"/>
      <c r="D3529" s="2" t="n"/>
      <c r="E3529" s="143" t="n"/>
      <c r="K3529" s="144" t="n"/>
      <c r="L3529" s="143" t="n"/>
      <c r="P3529" s="19" t="n"/>
      <c r="Q3529" s="19" t="n"/>
      <c r="R3529" s="19" t="n"/>
      <c r="S3529" s="19" t="n"/>
      <c r="T3529" s="19" t="n"/>
      <c r="U3529" s="19" t="n"/>
      <c r="V3529" s="19" t="n"/>
      <c r="W3529" s="19" t="n"/>
      <c r="X3529" s="37" t="n"/>
      <c r="Y3529" s="143" t="n"/>
      <c r="BI3529" s="144" t="n"/>
      <c r="BJ3529" s="2" t="n"/>
      <c r="BK3529" s="2" t="n"/>
      <c r="BL3529" s="2" t="n"/>
      <c r="BM3529" s="2" t="n"/>
      <c r="BN3529" s="2" t="n"/>
      <c r="BO3529" s="2" t="n"/>
      <c r="BP3529" s="143" t="n"/>
      <c r="BV3529" s="144" t="n"/>
      <c r="DU3529" s="144" t="n"/>
      <c r="DV3529" s="2" t="n"/>
      <c r="DW3529" s="2" t="n"/>
      <c r="DX3529" s="2" t="n"/>
      <c r="DY3529" s="2" t="n"/>
      <c r="DZ3529" s="2" t="n"/>
      <c r="EA3529" s="2" t="n"/>
      <c r="EB3529" s="2" t="n"/>
      <c r="EC3529" s="2" t="n"/>
    </row>
    <row r="3530" ht="6.75" customHeight="1" s="118">
      <c r="A3530" s="2" t="n"/>
      <c r="B3530" s="2" t="n"/>
      <c r="C3530" s="2" t="n"/>
      <c r="D3530" s="2" t="n"/>
      <c r="E3530" s="143" t="n"/>
      <c r="K3530" s="144" t="n"/>
      <c r="L3530" s="143" t="n"/>
      <c r="P3530" s="180">
        <f>計算!$AW$41</f>
        <v/>
      </c>
      <c r="S3530" s="52" t="inlineStr">
        <is>
          <t>年</t>
        </is>
      </c>
      <c r="U3530" s="181">
        <f>計算!$AX$41</f>
        <v/>
      </c>
      <c r="W3530" s="53" t="inlineStr">
        <is>
          <t>月</t>
        </is>
      </c>
      <c r="X3530" s="144" t="n"/>
      <c r="Y3530" s="143" t="n"/>
      <c r="BI3530" s="144" t="n"/>
      <c r="BJ3530" s="2" t="n"/>
      <c r="BK3530" s="2" t="n"/>
      <c r="BL3530" s="2" t="n"/>
      <c r="BM3530" s="2" t="n"/>
      <c r="BN3530" s="2" t="n"/>
      <c r="BO3530" s="2" t="n"/>
      <c r="BP3530" s="143" t="n"/>
      <c r="BV3530" s="144" t="n"/>
      <c r="DU3530" s="144" t="n"/>
      <c r="DV3530" s="2" t="n"/>
      <c r="DW3530" s="2" t="n"/>
      <c r="DX3530" s="2" t="n"/>
      <c r="DY3530" s="2" t="n"/>
      <c r="DZ3530" s="2" t="n"/>
      <c r="EA3530" s="2" t="n"/>
      <c r="EB3530" s="2" t="n"/>
      <c r="EC3530" s="2" t="n"/>
    </row>
    <row r="3531" ht="6.75" customHeight="1" s="118">
      <c r="A3531" s="2" t="n"/>
      <c r="B3531" s="2" t="n"/>
      <c r="C3531" s="2" t="n"/>
      <c r="D3531" s="2" t="n"/>
      <c r="E3531" s="143" t="n"/>
      <c r="K3531" s="144" t="n"/>
      <c r="L3531" s="49" t="inlineStr">
        <is>
          <t>令和</t>
        </is>
      </c>
      <c r="X3531" s="144" t="n"/>
      <c r="Y3531" s="143" t="n"/>
      <c r="BI3531" s="144" t="n"/>
      <c r="BJ3531" s="2" t="n"/>
      <c r="BK3531" s="2" t="n"/>
      <c r="BL3531" s="2" t="n"/>
      <c r="BM3531" s="2" t="n"/>
      <c r="BN3531" s="2" t="n"/>
      <c r="BO3531" s="2" t="n"/>
      <c r="BP3531" s="143" t="n"/>
      <c r="BV3531" s="144" t="n"/>
      <c r="DU3531" s="144" t="n"/>
      <c r="DV3531" s="2" t="n"/>
      <c r="DW3531" s="2" t="n"/>
      <c r="DX3531" s="2" t="n"/>
      <c r="DY3531" s="2" t="n"/>
      <c r="DZ3531" s="2" t="n"/>
      <c r="EA3531" s="2" t="n"/>
      <c r="EB3531" s="2" t="n"/>
      <c r="EC3531" s="2" t="n"/>
    </row>
    <row r="3532" ht="6.75" customHeight="1" s="118">
      <c r="A3532" s="2" t="n"/>
      <c r="B3532" s="2" t="n"/>
      <c r="C3532" s="2" t="n"/>
      <c r="D3532" s="2" t="n"/>
      <c r="E3532" s="143" t="n"/>
      <c r="K3532" s="144" t="n"/>
      <c r="L3532" s="143" t="n"/>
      <c r="P3532" s="19" t="n"/>
      <c r="Q3532" s="19" t="n"/>
      <c r="R3532" s="19" t="n"/>
      <c r="S3532" s="19" t="n"/>
      <c r="T3532" s="19" t="n"/>
      <c r="U3532" s="19" t="n"/>
      <c r="V3532" s="19" t="n"/>
      <c r="W3532" s="19" t="n"/>
      <c r="X3532" s="37" t="n"/>
      <c r="Y3532" s="143" t="n"/>
      <c r="BI3532" s="144" t="n"/>
      <c r="BJ3532" s="2" t="n"/>
      <c r="BK3532" s="2" t="n"/>
      <c r="BL3532" s="2" t="n"/>
      <c r="BM3532" s="2" t="n"/>
      <c r="BN3532" s="2" t="n"/>
      <c r="BO3532" s="2" t="n"/>
      <c r="BP3532" s="143" t="n"/>
      <c r="BU3532" s="43" t="n"/>
      <c r="BV3532" s="44" t="n"/>
      <c r="DU3532" s="144" t="n"/>
      <c r="DV3532" s="2" t="n"/>
      <c r="DW3532" s="2" t="n"/>
      <c r="DX3532" s="2" t="n"/>
      <c r="DY3532" s="2" t="n"/>
      <c r="DZ3532" s="2" t="n"/>
      <c r="EA3532" s="2" t="n"/>
      <c r="EB3532" s="2" t="n"/>
      <c r="EC3532" s="2" t="n"/>
    </row>
    <row r="3533" ht="4.5" customHeight="1" s="118">
      <c r="A3533" s="2" t="n"/>
      <c r="B3533" s="2" t="n"/>
      <c r="C3533" s="2" t="n"/>
      <c r="D3533" s="2" t="n"/>
      <c r="E3533" s="143" t="n"/>
      <c r="K3533" s="144" t="n"/>
      <c r="L3533" s="147" t="n"/>
      <c r="M3533" s="148" t="n"/>
      <c r="N3533" s="148" t="n"/>
      <c r="O3533" s="148" t="n"/>
      <c r="P3533" s="20" t="n"/>
      <c r="Q3533" s="20" t="n"/>
      <c r="R3533" s="20" t="n"/>
      <c r="S3533" s="20" t="n"/>
      <c r="T3533" s="20" t="n"/>
      <c r="U3533" s="20" t="n"/>
      <c r="V3533" s="20" t="n"/>
      <c r="W3533" s="20" t="n"/>
      <c r="X3533" s="39" t="n"/>
      <c r="Y3533" s="147" t="n"/>
      <c r="Z3533" s="148" t="n"/>
      <c r="AA3533" s="148" t="n"/>
      <c r="AB3533" s="148" t="n"/>
      <c r="AC3533" s="148" t="n"/>
      <c r="AD3533" s="148" t="n"/>
      <c r="AE3533" s="148" t="n"/>
      <c r="AF3533" s="148" t="n"/>
      <c r="AG3533" s="148" t="n"/>
      <c r="AH3533" s="148" t="n"/>
      <c r="AI3533" s="148" t="n"/>
      <c r="AJ3533" s="148" t="n"/>
      <c r="AK3533" s="148" t="n"/>
      <c r="AL3533" s="148" t="n"/>
      <c r="AM3533" s="148" t="n"/>
      <c r="AN3533" s="148" t="n"/>
      <c r="AO3533" s="148" t="n"/>
      <c r="AP3533" s="148" t="n"/>
      <c r="AQ3533" s="148" t="n"/>
      <c r="AR3533" s="148" t="n"/>
      <c r="AS3533" s="148" t="n"/>
      <c r="AT3533" s="148" t="n"/>
      <c r="AU3533" s="148" t="n"/>
      <c r="AV3533" s="148" t="n"/>
      <c r="AW3533" s="148" t="n"/>
      <c r="AX3533" s="148" t="n"/>
      <c r="AY3533" s="148" t="n"/>
      <c r="AZ3533" s="148" t="n"/>
      <c r="BA3533" s="148" t="n"/>
      <c r="BB3533" s="148" t="n"/>
      <c r="BC3533" s="148" t="n"/>
      <c r="BD3533" s="148" t="n"/>
      <c r="BE3533" s="148" t="n"/>
      <c r="BF3533" s="148" t="n"/>
      <c r="BG3533" s="148" t="n"/>
      <c r="BH3533" s="148" t="n"/>
      <c r="BI3533" s="149" t="n"/>
      <c r="BJ3533" s="2" t="n"/>
      <c r="BK3533" s="2" t="n"/>
      <c r="BL3533" s="2" t="n"/>
      <c r="BM3533" s="2" t="n"/>
      <c r="BN3533" s="2" t="n"/>
      <c r="BO3533" s="2" t="n"/>
      <c r="BP3533" s="147" t="n"/>
      <c r="BQ3533" s="148" t="n"/>
      <c r="BR3533" s="148" t="n"/>
      <c r="BS3533" s="148" t="n"/>
      <c r="BT3533" s="148" t="n"/>
      <c r="BU3533" s="42" t="n"/>
      <c r="BV3533" s="45" t="n"/>
      <c r="BW3533" s="148" t="n"/>
      <c r="BX3533" s="148" t="n"/>
      <c r="BY3533" s="148" t="n"/>
      <c r="BZ3533" s="148" t="n"/>
      <c r="CA3533" s="148" t="n"/>
      <c r="CB3533" s="148" t="n"/>
      <c r="CC3533" s="148" t="n"/>
      <c r="CD3533" s="148" t="n"/>
      <c r="CE3533" s="148" t="n"/>
      <c r="CF3533" s="148" t="n"/>
      <c r="CG3533" s="148" t="n"/>
      <c r="CH3533" s="148" t="n"/>
      <c r="CI3533" s="148" t="n"/>
      <c r="CJ3533" s="148" t="n"/>
      <c r="CK3533" s="148" t="n"/>
      <c r="CL3533" s="148" t="n"/>
      <c r="CM3533" s="148" t="n"/>
      <c r="CN3533" s="148" t="n"/>
      <c r="CO3533" s="148" t="n"/>
      <c r="CP3533" s="148" t="n"/>
      <c r="CQ3533" s="148" t="n"/>
      <c r="CR3533" s="148" t="n"/>
      <c r="CS3533" s="148" t="n"/>
      <c r="CT3533" s="148" t="n"/>
      <c r="CU3533" s="148" t="n"/>
      <c r="CV3533" s="148" t="n"/>
      <c r="CW3533" s="148" t="n"/>
      <c r="CX3533" s="148" t="n"/>
      <c r="CY3533" s="148" t="n"/>
      <c r="CZ3533" s="148" t="n"/>
      <c r="DA3533" s="148" t="n"/>
      <c r="DB3533" s="148" t="n"/>
      <c r="DC3533" s="148" t="n"/>
      <c r="DD3533" s="148" t="n"/>
      <c r="DE3533" s="148" t="n"/>
      <c r="DF3533" s="148" t="n"/>
      <c r="DG3533" s="148" t="n"/>
      <c r="DH3533" s="148" t="n"/>
      <c r="DI3533" s="148" t="n"/>
      <c r="DJ3533" s="148" t="n"/>
      <c r="DK3533" s="148" t="n"/>
      <c r="DL3533" s="148" t="n"/>
      <c r="DM3533" s="148" t="n"/>
      <c r="DN3533" s="148" t="n"/>
      <c r="DO3533" s="148" t="n"/>
      <c r="DP3533" s="148" t="n"/>
      <c r="DQ3533" s="148" t="n"/>
      <c r="DR3533" s="148" t="n"/>
      <c r="DS3533" s="148" t="n"/>
      <c r="DT3533" s="148" t="n"/>
      <c r="DU3533" s="149" t="n"/>
      <c r="DV3533" s="2" t="n"/>
      <c r="DW3533" s="2" t="n"/>
      <c r="DX3533" s="2" t="n"/>
      <c r="DY3533" s="2" t="n"/>
      <c r="DZ3533" s="2" t="n"/>
      <c r="EA3533" s="2" t="n"/>
      <c r="EB3533" s="2" t="n"/>
      <c r="EC3533" s="2" t="n"/>
    </row>
    <row r="3534" ht="6.75" customHeight="1" s="118">
      <c r="A3534" s="2" t="n"/>
      <c r="B3534" s="2" t="n"/>
      <c r="C3534" s="2" t="n"/>
      <c r="D3534" s="2" t="n"/>
      <c r="E3534" s="143" t="n"/>
      <c r="K3534" s="144" t="n"/>
      <c r="L3534" s="54" t="inlineStr">
        <is>
          <t>平成</t>
        </is>
      </c>
      <c r="M3534" s="140" t="n"/>
      <c r="N3534" s="140" t="n"/>
      <c r="O3534" s="140"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39" t="inlineStr">
        <is>
          <t>備　考</t>
        </is>
      </c>
      <c r="BQ3534" s="140" t="n"/>
      <c r="BR3534" s="140" t="n"/>
      <c r="BS3534" s="140" t="n"/>
      <c r="BT3534" s="140" t="n"/>
      <c r="BU3534" s="140" t="n"/>
      <c r="BV3534" s="141" t="n"/>
      <c r="BW3534" s="177">
        <f>計算!$AS$41</f>
        <v/>
      </c>
      <c r="BX3534" s="140" t="n"/>
      <c r="BY3534" s="140" t="n"/>
      <c r="BZ3534" s="140" t="n"/>
      <c r="CA3534" s="140" t="n"/>
      <c r="CB3534" s="140" t="n"/>
      <c r="CC3534" s="140" t="n"/>
      <c r="CD3534" s="140" t="n"/>
      <c r="CE3534" s="140" t="n"/>
      <c r="CF3534" s="140" t="n"/>
      <c r="CG3534" s="140" t="n"/>
      <c r="CH3534" s="140" t="n"/>
      <c r="CI3534" s="140" t="n"/>
      <c r="CJ3534" s="140" t="n"/>
      <c r="CK3534" s="140" t="n"/>
      <c r="CL3534" s="140" t="n"/>
      <c r="CM3534" s="140" t="n"/>
      <c r="CN3534" s="140" t="n"/>
      <c r="CO3534" s="140" t="n"/>
      <c r="CP3534" s="140" t="n"/>
      <c r="CQ3534" s="140" t="n"/>
      <c r="CR3534" s="140" t="n"/>
      <c r="CS3534" s="140" t="n"/>
      <c r="CT3534" s="140" t="n"/>
      <c r="CU3534" s="140" t="n"/>
      <c r="CV3534" s="140" t="n"/>
      <c r="CW3534" s="140" t="n"/>
      <c r="CX3534" s="140" t="n"/>
      <c r="CY3534" s="140" t="n"/>
      <c r="CZ3534" s="140" t="n"/>
      <c r="DA3534" s="140" t="n"/>
      <c r="DB3534" s="140" t="n"/>
      <c r="DC3534" s="140" t="n"/>
      <c r="DD3534" s="140" t="n"/>
      <c r="DE3534" s="140" t="n"/>
      <c r="DF3534" s="140" t="n"/>
      <c r="DG3534" s="140" t="n"/>
      <c r="DH3534" s="140" t="n"/>
      <c r="DI3534" s="140" t="n"/>
      <c r="DJ3534" s="140" t="n"/>
      <c r="DK3534" s="140" t="n"/>
      <c r="DL3534" s="140" t="n"/>
      <c r="DM3534" s="140" t="n"/>
      <c r="DN3534" s="140" t="n"/>
      <c r="DO3534" s="140" t="n"/>
      <c r="DP3534" s="140" t="n"/>
      <c r="DQ3534" s="140" t="n"/>
      <c r="DR3534" s="140" t="n"/>
      <c r="DS3534" s="140" t="n"/>
      <c r="DT3534" s="140" t="n"/>
      <c r="DU3534" s="141" t="n"/>
      <c r="DV3534" s="2" t="n"/>
      <c r="DW3534" s="2" t="n"/>
      <c r="DX3534" s="2" t="n"/>
      <c r="DY3534" s="2" t="n"/>
      <c r="DZ3534" s="2" t="n"/>
      <c r="EA3534" s="2" t="n"/>
      <c r="EB3534" s="2" t="n"/>
      <c r="EC3534" s="2" t="n"/>
    </row>
    <row r="3535" ht="6.75" customHeight="1" s="118">
      <c r="A3535" s="2" t="n"/>
      <c r="B3535" s="2" t="n"/>
      <c r="C3535" s="2" t="n"/>
      <c r="D3535" s="2" t="n"/>
      <c r="E3535" s="143" t="n"/>
      <c r="K3535" s="144" t="n"/>
      <c r="L3535" s="143"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43" t="n"/>
      <c r="BV3535" s="144" t="n"/>
      <c r="DU3535" s="144" t="n"/>
      <c r="DV3535" s="2" t="n"/>
      <c r="DW3535" s="2" t="n"/>
      <c r="DX3535" s="2" t="n"/>
      <c r="DY3535" s="2" t="n"/>
      <c r="DZ3535" s="2" t="n"/>
      <c r="EA3535" s="2" t="n"/>
      <c r="EB3535" s="2" t="n"/>
      <c r="EC3535" s="2" t="n"/>
    </row>
    <row r="3536" ht="6.75" customHeight="1" s="118">
      <c r="A3536" s="2" t="n"/>
      <c r="B3536" s="2" t="n"/>
      <c r="C3536" s="2" t="n"/>
      <c r="D3536" s="2" t="n"/>
      <c r="E3536" s="143" t="n"/>
      <c r="K3536" s="144" t="n"/>
      <c r="L3536" s="143" t="n"/>
      <c r="P3536" s="19" t="n"/>
      <c r="Q3536" s="19" t="n"/>
      <c r="R3536" s="19" t="n"/>
      <c r="S3536" s="52" t="inlineStr">
        <is>
          <t>年</t>
        </is>
      </c>
      <c r="U3536" s="11" t="n"/>
      <c r="V3536" s="11" t="n"/>
      <c r="W3536" s="53" t="inlineStr">
        <is>
          <t>月</t>
        </is>
      </c>
      <c r="X3536" s="144"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43" t="n"/>
      <c r="BV3536" s="144" t="n"/>
      <c r="DU3536" s="144" t="n"/>
      <c r="DV3536" s="2" t="n"/>
      <c r="DW3536" s="2" t="n"/>
      <c r="DX3536" s="2" t="n"/>
      <c r="DY3536" s="2" t="n"/>
      <c r="DZ3536" s="2" t="n"/>
      <c r="EA3536" s="2" t="n"/>
      <c r="EB3536" s="2" t="n"/>
      <c r="EC3536" s="2" t="n"/>
    </row>
    <row r="3537" ht="6.75" customHeight="1" s="118">
      <c r="A3537" s="2" t="n"/>
      <c r="B3537" s="2" t="n"/>
      <c r="C3537" s="2" t="n"/>
      <c r="D3537" s="2" t="n"/>
      <c r="E3537" s="143" t="n"/>
      <c r="K3537" s="144" t="n"/>
      <c r="L3537" s="49" t="inlineStr">
        <is>
          <t>令和</t>
        </is>
      </c>
      <c r="P3537" s="19" t="n"/>
      <c r="Q3537" s="19" t="n"/>
      <c r="R3537" s="19" t="n"/>
      <c r="U3537" s="11" t="n"/>
      <c r="V3537" s="11" t="n"/>
      <c r="X3537" s="144"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43" t="n"/>
      <c r="BV3537" s="144" t="n"/>
      <c r="DU3537" s="144" t="n"/>
      <c r="DV3537" s="2" t="n"/>
      <c r="DW3537" s="2" t="n"/>
      <c r="DX3537" s="2" t="n"/>
      <c r="DY3537" s="2" t="n"/>
      <c r="DZ3537" s="2" t="n"/>
      <c r="EA3537" s="2" t="n"/>
      <c r="EB3537" s="2" t="n"/>
      <c r="EC3537" s="2" t="n"/>
    </row>
    <row r="3538" ht="6.75" customHeight="1" s="118">
      <c r="A3538" s="2" t="n"/>
      <c r="B3538" s="2" t="n"/>
      <c r="C3538" s="2" t="n"/>
      <c r="D3538" s="2" t="n"/>
      <c r="E3538" s="143" t="n"/>
      <c r="K3538" s="144" t="n"/>
      <c r="L3538" s="143"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43" t="n"/>
      <c r="BV3538" s="144" t="n"/>
      <c r="DU3538" s="144" t="n"/>
      <c r="DV3538" s="2" t="n"/>
      <c r="DW3538" s="2" t="n"/>
      <c r="DX3538" s="2" t="n"/>
      <c r="DY3538" s="2" t="n"/>
      <c r="DZ3538" s="2" t="n"/>
      <c r="EA3538" s="2" t="n"/>
      <c r="EB3538" s="2" t="n"/>
      <c r="EC3538" s="2" t="n"/>
    </row>
    <row r="3539" ht="3.75" customHeight="1" s="118">
      <c r="A3539" s="2" t="n"/>
      <c r="B3539" s="2" t="n"/>
      <c r="C3539" s="2" t="n"/>
      <c r="D3539" s="2" t="n"/>
      <c r="E3539" s="143" t="n"/>
      <c r="K3539" s="144" t="n"/>
      <c r="L3539" s="147" t="n"/>
      <c r="M3539" s="148" t="n"/>
      <c r="N3539" s="148" t="n"/>
      <c r="O3539" s="148"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43" t="n"/>
      <c r="BV3539" s="144" t="n"/>
      <c r="DU3539" s="144" t="n"/>
      <c r="DV3539" s="2" t="n"/>
      <c r="DW3539" s="2" t="n"/>
      <c r="DX3539" s="2" t="n"/>
      <c r="DY3539" s="2" t="n"/>
      <c r="DZ3539" s="2" t="n"/>
      <c r="EA3539" s="2" t="n"/>
      <c r="EB3539" s="2" t="n"/>
      <c r="EC3539" s="2" t="n"/>
    </row>
    <row r="3540" ht="6.75" customHeight="1" s="118">
      <c r="A3540" s="2" t="n"/>
      <c r="B3540" s="2" t="n"/>
      <c r="C3540" s="2" t="n"/>
      <c r="D3540" s="2" t="n"/>
      <c r="E3540" s="143" t="n"/>
      <c r="K3540" s="144" t="n"/>
      <c r="L3540" s="54" t="inlineStr">
        <is>
          <t>平成</t>
        </is>
      </c>
      <c r="M3540" s="140" t="n"/>
      <c r="N3540" s="140" t="n"/>
      <c r="O3540" s="140"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43" t="n"/>
      <c r="BV3540" s="144" t="n"/>
      <c r="DU3540" s="144" t="n"/>
      <c r="DV3540" s="2" t="n"/>
      <c r="DW3540" s="2" t="n"/>
      <c r="DX3540" s="2" t="n"/>
      <c r="DY3540" s="2" t="n"/>
      <c r="DZ3540" s="2" t="n"/>
      <c r="EA3540" s="2" t="n"/>
      <c r="EB3540" s="2" t="n"/>
      <c r="EC3540" s="2" t="n"/>
    </row>
    <row r="3541" ht="6.75" customHeight="1" s="118">
      <c r="A3541" s="2" t="n"/>
      <c r="B3541" s="2" t="n"/>
      <c r="C3541" s="2" t="n"/>
      <c r="D3541" s="2" t="n"/>
      <c r="E3541" s="143" t="n"/>
      <c r="K3541" s="144" t="n"/>
      <c r="L3541" s="143"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43" t="n"/>
      <c r="BV3541" s="144" t="n"/>
      <c r="DU3541" s="144" t="n"/>
      <c r="DV3541" s="2" t="n"/>
      <c r="DW3541" s="2" t="n"/>
      <c r="DX3541" s="2" t="n"/>
      <c r="DY3541" s="2" t="n"/>
      <c r="DZ3541" s="2" t="n"/>
      <c r="EA3541" s="2" t="n"/>
      <c r="EB3541" s="2" t="n"/>
      <c r="EC3541" s="2" t="n"/>
    </row>
    <row r="3542" ht="6.75" customHeight="1" s="118">
      <c r="A3542" s="2" t="n"/>
      <c r="B3542" s="2" t="n"/>
      <c r="C3542" s="2" t="n"/>
      <c r="D3542" s="2" t="n"/>
      <c r="E3542" s="143" t="n"/>
      <c r="K3542" s="144" t="n"/>
      <c r="L3542" s="143" t="n"/>
      <c r="P3542" s="19" t="n"/>
      <c r="Q3542" s="19" t="n"/>
      <c r="R3542" s="19" t="n"/>
      <c r="S3542" s="52" t="inlineStr">
        <is>
          <t>年</t>
        </is>
      </c>
      <c r="U3542" s="11" t="n"/>
      <c r="V3542" s="11" t="n"/>
      <c r="W3542" s="53" t="inlineStr">
        <is>
          <t>月</t>
        </is>
      </c>
      <c r="X3542" s="144"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43" t="n"/>
      <c r="BV3542" s="144" t="n"/>
      <c r="DU3542" s="144" t="n"/>
      <c r="DV3542" s="2" t="n"/>
      <c r="DW3542" s="2" t="n"/>
      <c r="DX3542" s="2" t="n"/>
      <c r="DY3542" s="2" t="n"/>
      <c r="DZ3542" s="2" t="n"/>
      <c r="EA3542" s="2" t="n"/>
      <c r="EB3542" s="2" t="n"/>
      <c r="EC3542" s="2" t="n"/>
    </row>
    <row r="3543" ht="6.75" customHeight="1" s="118">
      <c r="A3543" s="2" t="n"/>
      <c r="B3543" s="2" t="n"/>
      <c r="C3543" s="2" t="n"/>
      <c r="D3543" s="2" t="n"/>
      <c r="E3543" s="143" t="n"/>
      <c r="K3543" s="144" t="n"/>
      <c r="L3543" s="49" t="inlineStr">
        <is>
          <t>令和</t>
        </is>
      </c>
      <c r="P3543" s="19" t="n"/>
      <c r="Q3543" s="19" t="n"/>
      <c r="R3543" s="19" t="n"/>
      <c r="U3543" s="11" t="n"/>
      <c r="V3543" s="11" t="n"/>
      <c r="X3543" s="144"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43" t="n"/>
      <c r="BV3543" s="144" t="n"/>
      <c r="DU3543" s="144" t="n"/>
      <c r="DV3543" s="2" t="n"/>
      <c r="DW3543" s="2" t="n"/>
      <c r="DX3543" s="2" t="n"/>
      <c r="DY3543" s="2" t="n"/>
      <c r="DZ3543" s="2" t="n"/>
      <c r="EA3543" s="2" t="n"/>
      <c r="EB3543" s="2" t="n"/>
      <c r="EC3543" s="2" t="n"/>
    </row>
    <row r="3544" ht="6.75" customHeight="1" s="118">
      <c r="A3544" s="2" t="n"/>
      <c r="B3544" s="2" t="n"/>
      <c r="C3544" s="2" t="n"/>
      <c r="D3544" s="2" t="n"/>
      <c r="E3544" s="143" t="n"/>
      <c r="K3544" s="144" t="n"/>
      <c r="L3544" s="143"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43" t="n"/>
      <c r="BV3544" s="144" t="n"/>
      <c r="DU3544" s="144" t="n"/>
      <c r="DV3544" s="2" t="n"/>
      <c r="DW3544" s="2" t="n"/>
      <c r="DX3544" s="2" t="n"/>
      <c r="DY3544" s="2" t="n"/>
      <c r="DZ3544" s="2" t="n"/>
      <c r="EA3544" s="2" t="n"/>
      <c r="EB3544" s="2" t="n"/>
      <c r="EC3544" s="2" t="n"/>
    </row>
    <row r="3545" ht="6.75" customHeight="1" s="118">
      <c r="A3545" s="2" t="n"/>
      <c r="B3545" s="2" t="n"/>
      <c r="C3545" s="2" t="n"/>
      <c r="D3545" s="2" t="n"/>
      <c r="E3545" s="147" t="n"/>
      <c r="F3545" s="148" t="n"/>
      <c r="G3545" s="148" t="n"/>
      <c r="H3545" s="148" t="n"/>
      <c r="I3545" s="148" t="n"/>
      <c r="J3545" s="148" t="n"/>
      <c r="K3545" s="149" t="n"/>
      <c r="L3545" s="147" t="n"/>
      <c r="M3545" s="148" t="n"/>
      <c r="N3545" s="148" t="n"/>
      <c r="O3545" s="148"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47" t="n"/>
      <c r="BQ3545" s="148" t="n"/>
      <c r="BR3545" s="148" t="n"/>
      <c r="BS3545" s="148" t="n"/>
      <c r="BT3545" s="148" t="n"/>
      <c r="BU3545" s="148" t="n"/>
      <c r="BV3545" s="149" t="n"/>
      <c r="BW3545" s="148" t="n"/>
      <c r="BX3545" s="148" t="n"/>
      <c r="BY3545" s="148" t="n"/>
      <c r="BZ3545" s="148" t="n"/>
      <c r="CA3545" s="148" t="n"/>
      <c r="CB3545" s="148" t="n"/>
      <c r="CC3545" s="148" t="n"/>
      <c r="CD3545" s="148" t="n"/>
      <c r="CE3545" s="148" t="n"/>
      <c r="CF3545" s="148" t="n"/>
      <c r="CG3545" s="148" t="n"/>
      <c r="CH3545" s="148" t="n"/>
      <c r="CI3545" s="148" t="n"/>
      <c r="CJ3545" s="148" t="n"/>
      <c r="CK3545" s="148" t="n"/>
      <c r="CL3545" s="148" t="n"/>
      <c r="CM3545" s="148" t="n"/>
      <c r="CN3545" s="148" t="n"/>
      <c r="CO3545" s="148" t="n"/>
      <c r="CP3545" s="148" t="n"/>
      <c r="CQ3545" s="148" t="n"/>
      <c r="CR3545" s="148" t="n"/>
      <c r="CS3545" s="148" t="n"/>
      <c r="CT3545" s="148" t="n"/>
      <c r="CU3545" s="148" t="n"/>
      <c r="CV3545" s="148" t="n"/>
      <c r="CW3545" s="148" t="n"/>
      <c r="CX3545" s="148" t="n"/>
      <c r="CY3545" s="148" t="n"/>
      <c r="CZ3545" s="148" t="n"/>
      <c r="DA3545" s="148" t="n"/>
      <c r="DB3545" s="148" t="n"/>
      <c r="DC3545" s="148" t="n"/>
      <c r="DD3545" s="148" t="n"/>
      <c r="DE3545" s="148" t="n"/>
      <c r="DF3545" s="148" t="n"/>
      <c r="DG3545" s="148" t="n"/>
      <c r="DH3545" s="148" t="n"/>
      <c r="DI3545" s="148" t="n"/>
      <c r="DJ3545" s="148" t="n"/>
      <c r="DK3545" s="148" t="n"/>
      <c r="DL3545" s="148" t="n"/>
      <c r="DM3545" s="148" t="n"/>
      <c r="DN3545" s="148" t="n"/>
      <c r="DO3545" s="148" t="n"/>
      <c r="DP3545" s="148" t="n"/>
      <c r="DQ3545" s="148" t="n"/>
      <c r="DR3545" s="148" t="n"/>
      <c r="DS3545" s="148" t="n"/>
      <c r="DT3545" s="148" t="n"/>
      <c r="DU3545" s="149"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39" t="inlineStr">
        <is>
          <t xml:space="preserve">資 　格  等      </t>
        </is>
      </c>
      <c r="BQ3554" s="140" t="n"/>
      <c r="BR3554" s="140" t="n"/>
      <c r="BS3554" s="140" t="n"/>
      <c r="BT3554" s="140" t="n"/>
      <c r="BU3554" s="140" t="n"/>
      <c r="BV3554" s="141" t="n"/>
      <c r="BW3554" s="142" t="inlineStr">
        <is>
          <t>取  得  年  月</t>
        </is>
      </c>
      <c r="BX3554" s="140" t="n"/>
      <c r="BY3554" s="140" t="n"/>
      <c r="BZ3554" s="140" t="n"/>
      <c r="CA3554" s="140" t="n"/>
      <c r="CB3554" s="140" t="n"/>
      <c r="CC3554" s="140" t="n"/>
      <c r="CD3554" s="140" t="n"/>
      <c r="CE3554" s="140" t="n"/>
      <c r="CF3554" s="140" t="n"/>
      <c r="CG3554" s="141" t="n"/>
      <c r="CH3554" s="142" t="inlineStr">
        <is>
          <t>資       格       等       の       名       称</t>
        </is>
      </c>
      <c r="CI3554" s="140" t="n"/>
      <c r="CJ3554" s="140" t="n"/>
      <c r="CK3554" s="140" t="n"/>
      <c r="CL3554" s="140" t="n"/>
      <c r="CM3554" s="140" t="n"/>
      <c r="CN3554" s="140" t="n"/>
      <c r="CO3554" s="140" t="n"/>
      <c r="CP3554" s="140" t="n"/>
      <c r="CQ3554" s="140" t="n"/>
      <c r="CR3554" s="140" t="n"/>
      <c r="CS3554" s="140" t="n"/>
      <c r="CT3554" s="140" t="n"/>
      <c r="CU3554" s="140" t="n"/>
      <c r="CV3554" s="140" t="n"/>
      <c r="CW3554" s="140" t="n"/>
      <c r="CX3554" s="140" t="n"/>
      <c r="CY3554" s="140" t="n"/>
      <c r="CZ3554" s="140" t="n"/>
      <c r="DA3554" s="140" t="n"/>
      <c r="DB3554" s="140" t="n"/>
      <c r="DC3554" s="140" t="n"/>
      <c r="DD3554" s="140" t="n"/>
      <c r="DE3554" s="140" t="n"/>
      <c r="DF3554" s="140" t="n"/>
      <c r="DG3554" s="140" t="n"/>
      <c r="DH3554" s="140" t="n"/>
      <c r="DI3554" s="140" t="n"/>
      <c r="DJ3554" s="140" t="n"/>
      <c r="DK3554" s="140" t="n"/>
      <c r="DL3554" s="140" t="n"/>
      <c r="DM3554" s="140" t="n"/>
      <c r="DN3554" s="140" t="n"/>
      <c r="DO3554" s="140" t="n"/>
      <c r="DP3554" s="140" t="n"/>
      <c r="DQ3554" s="140" t="n"/>
      <c r="DR3554" s="140" t="n"/>
      <c r="DS3554" s="140" t="n"/>
      <c r="DT3554" s="140" t="n"/>
      <c r="DU3554" s="141"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43" t="n"/>
      <c r="BV3555" s="144" t="n"/>
      <c r="BW3555" s="143" t="n"/>
      <c r="CG3555" s="144" t="n"/>
      <c r="CH3555" s="143" t="n"/>
      <c r="DU3555" s="144"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43" t="n"/>
      <c r="BV3556" s="144" t="n"/>
      <c r="BW3556" s="143" t="n"/>
      <c r="CG3556" s="144" t="n"/>
      <c r="CH3556" s="143" t="n"/>
      <c r="DU3556" s="144"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45">
        <f>IF(計算!$B$42="","",IF(N(設定!$B$3)=0,"",YEAR(設定!$B$3)-2018))&amp;""</f>
        <v/>
      </c>
      <c r="AG3557" s="95" t="inlineStr">
        <is>
          <t>年</t>
        </is>
      </c>
      <c r="AI3557" s="145">
        <f>IF(計算!$B$42="","",IF(N(設定!$B$3)=0,"",MONTH(設定!$B$3)))&amp;""</f>
        <v/>
      </c>
      <c r="AL3557" s="95" t="inlineStr">
        <is>
          <t>月</t>
        </is>
      </c>
      <c r="AN3557" s="146">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43" t="n"/>
      <c r="BV3557" s="144" t="n"/>
      <c r="BW3557" s="147" t="n"/>
      <c r="BX3557" s="148" t="n"/>
      <c r="BY3557" s="148" t="n"/>
      <c r="BZ3557" s="148" t="n"/>
      <c r="CA3557" s="148" t="n"/>
      <c r="CB3557" s="148" t="n"/>
      <c r="CC3557" s="148" t="n"/>
      <c r="CD3557" s="148" t="n"/>
      <c r="CE3557" s="148" t="n"/>
      <c r="CF3557" s="148" t="n"/>
      <c r="CG3557" s="149" t="n"/>
      <c r="CH3557" s="147" t="n"/>
      <c r="CI3557" s="148" t="n"/>
      <c r="CJ3557" s="148" t="n"/>
      <c r="CK3557" s="148" t="n"/>
      <c r="CL3557" s="148" t="n"/>
      <c r="CM3557" s="148" t="n"/>
      <c r="CN3557" s="148" t="n"/>
      <c r="CO3557" s="148" t="n"/>
      <c r="CP3557" s="148" t="n"/>
      <c r="CQ3557" s="148" t="n"/>
      <c r="CR3557" s="148" t="n"/>
      <c r="CS3557" s="148" t="n"/>
      <c r="CT3557" s="148" t="n"/>
      <c r="CU3557" s="148" t="n"/>
      <c r="CV3557" s="148" t="n"/>
      <c r="CW3557" s="148" t="n"/>
      <c r="CX3557" s="148" t="n"/>
      <c r="CY3557" s="148" t="n"/>
      <c r="CZ3557" s="148" t="n"/>
      <c r="DA3557" s="148" t="n"/>
      <c r="DB3557" s="148" t="n"/>
      <c r="DC3557" s="148" t="n"/>
      <c r="DD3557" s="148" t="n"/>
      <c r="DE3557" s="148" t="n"/>
      <c r="DF3557" s="148" t="n"/>
      <c r="DG3557" s="148" t="n"/>
      <c r="DH3557" s="148" t="n"/>
      <c r="DI3557" s="148" t="n"/>
      <c r="DJ3557" s="148" t="n"/>
      <c r="DK3557" s="148" t="n"/>
      <c r="DL3557" s="148" t="n"/>
      <c r="DM3557" s="148" t="n"/>
      <c r="DN3557" s="148" t="n"/>
      <c r="DO3557" s="148" t="n"/>
      <c r="DP3557" s="148" t="n"/>
      <c r="DQ3557" s="148" t="n"/>
      <c r="DR3557" s="148" t="n"/>
      <c r="DS3557" s="148" t="n"/>
      <c r="DT3557" s="148" t="n"/>
      <c r="DU3557" s="149"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43" t="n"/>
      <c r="BV3558" s="144" t="n"/>
      <c r="BW3558" s="150">
        <f>計算!$BD$42</f>
        <v/>
      </c>
      <c r="CG3558" s="144" t="n"/>
      <c r="CH3558" s="151">
        <f>計算!$BE$42</f>
        <v/>
      </c>
      <c r="DU3558" s="144"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48" t="n"/>
      <c r="AA3559" s="148" t="n"/>
      <c r="AB3559" s="148" t="n"/>
      <c r="AC3559" s="148" t="n"/>
      <c r="AD3559" s="148" t="n"/>
      <c r="AE3559" s="148" t="n"/>
      <c r="AF3559" s="148" t="n"/>
      <c r="AG3559" s="148" t="n"/>
      <c r="AH3559" s="148" t="n"/>
      <c r="AI3559" s="148" t="n"/>
      <c r="AJ3559" s="148" t="n"/>
      <c r="AK3559" s="148" t="n"/>
      <c r="AL3559" s="148" t="n"/>
      <c r="AM3559" s="148" t="n"/>
      <c r="AN3559" s="148" t="n"/>
      <c r="AO3559" s="148" t="n"/>
      <c r="AP3559" s="148" t="n"/>
      <c r="AQ3559" s="148" t="n"/>
      <c r="AR3559" s="148" t="n"/>
      <c r="AS3559" s="148" t="n"/>
      <c r="AT3559" s="148" t="n"/>
      <c r="AU3559" s="12" t="n"/>
      <c r="AV3559" s="7" t="n"/>
      <c r="BI3559" s="8" t="n"/>
      <c r="BJ3559" s="7" t="n"/>
      <c r="BK3559" s="2" t="n"/>
      <c r="BL3559" s="2" t="n"/>
      <c r="BM3559" s="2" t="n"/>
      <c r="BN3559" s="2" t="n"/>
      <c r="BO3559" s="2" t="n"/>
      <c r="BP3559" s="143" t="n"/>
      <c r="BV3559" s="144" t="n"/>
      <c r="BW3559" s="143" t="n"/>
      <c r="CG3559" s="144" t="n"/>
      <c r="DU3559" s="144" t="n"/>
      <c r="DV3559" s="2" t="n"/>
      <c r="DW3559" s="2" t="n"/>
      <c r="DX3559" s="2" t="n"/>
      <c r="DY3559" s="2" t="n"/>
      <c r="DZ3559" s="2" t="n"/>
      <c r="EA3559" s="2" t="n"/>
      <c r="EB3559" s="2" t="n"/>
      <c r="EC3559" s="2" t="n"/>
    </row>
    <row r="3560" ht="6.75" customHeight="1" s="118">
      <c r="A3560" s="2" t="n"/>
      <c r="B3560" s="2" t="n"/>
      <c r="C3560" s="2" t="n"/>
      <c r="D3560" s="2" t="n"/>
      <c r="E3560" s="142" t="inlineStr">
        <is>
          <t>ふ り が な</t>
        </is>
      </c>
      <c r="F3560" s="140" t="n"/>
      <c r="G3560" s="140" t="n"/>
      <c r="H3560" s="140" t="n"/>
      <c r="I3560" s="140" t="n"/>
      <c r="J3560" s="140" t="n"/>
      <c r="K3560" s="141" t="n"/>
      <c r="L3560" s="152">
        <f>計算!$C$42</f>
        <v/>
      </c>
      <c r="M3560" s="140" t="n"/>
      <c r="N3560" s="140" t="n"/>
      <c r="O3560" s="140" t="n"/>
      <c r="P3560" s="140" t="n"/>
      <c r="Q3560" s="140" t="n"/>
      <c r="R3560" s="140" t="n"/>
      <c r="S3560" s="140" t="n"/>
      <c r="T3560" s="140" t="n"/>
      <c r="U3560" s="140" t="n"/>
      <c r="V3560" s="140" t="n"/>
      <c r="W3560" s="140" t="n"/>
      <c r="X3560" s="140" t="n"/>
      <c r="Y3560" s="140" t="n"/>
      <c r="Z3560" s="140" t="n"/>
      <c r="AA3560" s="140" t="n"/>
      <c r="AB3560" s="140" t="n"/>
      <c r="AC3560" s="140" t="n"/>
      <c r="AD3560" s="140" t="n"/>
      <c r="AE3560" s="140" t="n"/>
      <c r="AF3560" s="140" t="n"/>
      <c r="AG3560" s="140" t="n"/>
      <c r="AH3560" s="140" t="n"/>
      <c r="AI3560" s="140" t="n"/>
      <c r="AJ3560" s="140" t="n"/>
      <c r="AK3560" s="140" t="n"/>
      <c r="AL3560" s="140" t="n"/>
      <c r="AM3560" s="140" t="n"/>
      <c r="AN3560" s="140" t="n"/>
      <c r="AO3560" s="140" t="n"/>
      <c r="AP3560" s="140" t="n"/>
      <c r="AQ3560" s="140" t="n"/>
      <c r="AR3560" s="140" t="n"/>
      <c r="AS3560" s="140" t="n"/>
      <c r="AT3560" s="141"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43" t="n"/>
      <c r="BV3560" s="144" t="n"/>
      <c r="BW3560" s="143" t="n"/>
      <c r="CG3560" s="144" t="n"/>
      <c r="DU3560" s="144" t="n"/>
      <c r="DV3560" s="2" t="n"/>
      <c r="DW3560" s="2" t="n"/>
      <c r="DX3560" s="2" t="n"/>
      <c r="DY3560" s="2" t="n"/>
      <c r="DZ3560" s="2" t="n"/>
      <c r="EA3560" s="2" t="n"/>
      <c r="EB3560" s="2" t="n"/>
      <c r="EC3560" s="2" t="n"/>
    </row>
    <row r="3561" ht="6.75" customHeight="1" s="118">
      <c r="A3561" s="2" t="n"/>
      <c r="B3561" s="2" t="n"/>
      <c r="C3561" s="2" t="n"/>
      <c r="D3561" s="2" t="n"/>
      <c r="E3561" s="143" t="n"/>
      <c r="K3561" s="144" t="n"/>
      <c r="AT3561" s="144"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43" t="n"/>
      <c r="BV3561" s="144" t="n"/>
      <c r="BW3561" s="143" t="n"/>
      <c r="CG3561" s="144" t="n"/>
      <c r="DU3561" s="144" t="n"/>
      <c r="DV3561" s="2" t="n"/>
      <c r="DW3561" s="2" t="n"/>
      <c r="DX3561" s="2" t="n"/>
      <c r="DY3561" s="2" t="n"/>
      <c r="DZ3561" s="2" t="n"/>
      <c r="EA3561" s="2" t="n"/>
      <c r="EB3561" s="2" t="n"/>
      <c r="EC3561" s="2" t="n"/>
    </row>
    <row r="3562" ht="6.75" customHeight="1" s="118">
      <c r="A3562" s="2" t="n"/>
      <c r="B3562" s="2" t="n"/>
      <c r="C3562" s="2" t="n"/>
      <c r="D3562" s="2" t="n"/>
      <c r="E3562" s="143" t="n"/>
      <c r="K3562" s="144" t="n"/>
      <c r="AT3562" s="144"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43" t="n"/>
      <c r="BV3562" s="144" t="n"/>
      <c r="BW3562" s="143" t="n"/>
      <c r="CG3562" s="144" t="n"/>
      <c r="DU3562" s="144" t="n"/>
      <c r="DV3562" s="2" t="n"/>
      <c r="DW3562" s="2" t="n"/>
      <c r="DX3562" s="2" t="n"/>
      <c r="DY3562" s="2" t="n"/>
      <c r="DZ3562" s="2" t="n"/>
      <c r="EA3562" s="2" t="n"/>
      <c r="EB3562" s="2" t="n"/>
      <c r="EC3562" s="2" t="n"/>
    </row>
    <row r="3563" ht="6.75" customHeight="1" s="118">
      <c r="A3563" s="2" t="n"/>
      <c r="B3563" s="2" t="n"/>
      <c r="C3563" s="2" t="n"/>
      <c r="D3563" s="2" t="n"/>
      <c r="E3563" s="147" t="n"/>
      <c r="F3563" s="148" t="n"/>
      <c r="G3563" s="148" t="n"/>
      <c r="H3563" s="148" t="n"/>
      <c r="I3563" s="148" t="n"/>
      <c r="J3563" s="148" t="n"/>
      <c r="K3563" s="149" t="n"/>
      <c r="L3563" s="148" t="n"/>
      <c r="M3563" s="148" t="n"/>
      <c r="N3563" s="148" t="n"/>
      <c r="O3563" s="148" t="n"/>
      <c r="P3563" s="148" t="n"/>
      <c r="Q3563" s="148" t="n"/>
      <c r="R3563" s="148" t="n"/>
      <c r="S3563" s="148" t="n"/>
      <c r="T3563" s="148" t="n"/>
      <c r="U3563" s="148" t="n"/>
      <c r="V3563" s="148" t="n"/>
      <c r="W3563" s="148" t="n"/>
      <c r="X3563" s="148" t="n"/>
      <c r="Y3563" s="148" t="n"/>
      <c r="Z3563" s="148" t="n"/>
      <c r="AA3563" s="148" t="n"/>
      <c r="AB3563" s="148" t="n"/>
      <c r="AC3563" s="148" t="n"/>
      <c r="AD3563" s="148" t="n"/>
      <c r="AE3563" s="148" t="n"/>
      <c r="AF3563" s="148" t="n"/>
      <c r="AG3563" s="148" t="n"/>
      <c r="AH3563" s="148" t="n"/>
      <c r="AI3563" s="148" t="n"/>
      <c r="AJ3563" s="148" t="n"/>
      <c r="AK3563" s="148" t="n"/>
      <c r="AL3563" s="148" t="n"/>
      <c r="AM3563" s="148" t="n"/>
      <c r="AN3563" s="148" t="n"/>
      <c r="AO3563" s="148" t="n"/>
      <c r="AP3563" s="148" t="n"/>
      <c r="AQ3563" s="148" t="n"/>
      <c r="AR3563" s="148" t="n"/>
      <c r="AS3563" s="148" t="n"/>
      <c r="AT3563" s="149"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43" t="n"/>
      <c r="BV3563" s="144" t="n"/>
      <c r="BW3563" s="143" t="n"/>
      <c r="CG3563" s="144" t="n"/>
      <c r="DU3563" s="144" t="n"/>
      <c r="DV3563" s="2" t="n"/>
      <c r="DW3563" s="2" t="n"/>
      <c r="DX3563" s="2" t="n"/>
      <c r="DY3563" s="2" t="n"/>
      <c r="DZ3563" s="2" t="n"/>
      <c r="EA3563" s="2" t="n"/>
      <c r="EB3563" s="2" t="n"/>
      <c r="EC3563" s="2" t="n"/>
    </row>
    <row r="3564" ht="6.75" customHeight="1" s="118">
      <c r="A3564" s="2" t="n"/>
      <c r="B3564" s="2" t="n"/>
      <c r="C3564" s="2" t="n"/>
      <c r="D3564" s="2" t="n"/>
      <c r="E3564" s="153" t="inlineStr">
        <is>
          <t>名　前</t>
        </is>
      </c>
      <c r="F3564" s="140" t="n"/>
      <c r="G3564" s="140" t="n"/>
      <c r="H3564" s="140" t="n"/>
      <c r="I3564" s="140" t="n"/>
      <c r="J3564" s="140" t="n"/>
      <c r="K3564" s="141" t="n"/>
      <c r="L3564" s="154">
        <f>計算!$B$42</f>
        <v/>
      </c>
      <c r="M3564" s="140" t="n"/>
      <c r="N3564" s="140" t="n"/>
      <c r="O3564" s="140" t="n"/>
      <c r="P3564" s="140" t="n"/>
      <c r="Q3564" s="140" t="n"/>
      <c r="R3564" s="140" t="n"/>
      <c r="S3564" s="140" t="n"/>
      <c r="T3564" s="140" t="n"/>
      <c r="U3564" s="140" t="n"/>
      <c r="V3564" s="140" t="n"/>
      <c r="W3564" s="140" t="n"/>
      <c r="X3564" s="140" t="n"/>
      <c r="Y3564" s="140" t="n"/>
      <c r="Z3564" s="140" t="n"/>
      <c r="AA3564" s="140" t="n"/>
      <c r="AB3564" s="140" t="n"/>
      <c r="AC3564" s="140" t="n"/>
      <c r="AD3564" s="140" t="n"/>
      <c r="AE3564" s="140" t="n"/>
      <c r="AF3564" s="140" t="n"/>
      <c r="AG3564" s="140" t="n"/>
      <c r="AH3564" s="140" t="n"/>
      <c r="AI3564" s="140" t="n"/>
      <c r="AJ3564" s="140" t="n"/>
      <c r="AK3564" s="140" t="n"/>
      <c r="AL3564" s="140" t="n"/>
      <c r="AM3564" s="140" t="n"/>
      <c r="AN3564" s="140" t="n"/>
      <c r="AO3564" s="140" t="n"/>
      <c r="AP3564" s="140" t="n"/>
      <c r="AQ3564" s="140" t="n"/>
      <c r="AR3564" s="140" t="n"/>
      <c r="AS3564" s="140" t="n"/>
      <c r="AT3564" s="141"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43" t="n"/>
      <c r="BV3564" s="144" t="n"/>
      <c r="BW3564" s="143" t="n"/>
      <c r="CG3564" s="144" t="n"/>
      <c r="DU3564" s="144" t="n"/>
      <c r="DV3564" s="2" t="n"/>
      <c r="DW3564" s="2" t="n"/>
      <c r="DX3564" s="2" t="n"/>
      <c r="DY3564" s="2" t="n"/>
      <c r="DZ3564" s="2" t="n"/>
      <c r="EA3564" s="2" t="n"/>
      <c r="EB3564" s="2" t="n"/>
      <c r="EC3564" s="2" t="n"/>
    </row>
    <row r="3565" ht="6.75" customHeight="1" s="118">
      <c r="A3565" s="2" t="n"/>
      <c r="B3565" s="2" t="n"/>
      <c r="C3565" s="2" t="n"/>
      <c r="D3565" s="2" t="n"/>
      <c r="E3565" s="143" t="n"/>
      <c r="K3565" s="144" t="n"/>
      <c r="L3565" s="143" t="n"/>
      <c r="AT3565" s="144" t="n"/>
      <c r="AU3565" s="8" t="n"/>
      <c r="AV3565" s="7" t="n"/>
      <c r="AW3565" s="2" t="n"/>
      <c r="AX3565" s="52" t="inlineStr">
        <is>
          <t>（30×40mm）</t>
        </is>
      </c>
      <c r="BH3565" s="2" t="n"/>
      <c r="BI3565" s="8" t="n"/>
      <c r="BJ3565" s="7" t="n"/>
      <c r="BK3565" s="2" t="n"/>
      <c r="BL3565" s="2" t="n"/>
      <c r="BM3565" s="2" t="n"/>
      <c r="BN3565" s="2" t="n"/>
      <c r="BO3565" s="2" t="n"/>
      <c r="BP3565" s="143" t="n"/>
      <c r="BV3565" s="144" t="n"/>
      <c r="BW3565" s="143" t="n"/>
      <c r="CG3565" s="144" t="n"/>
      <c r="DU3565" s="144" t="n"/>
      <c r="DV3565" s="2" t="n"/>
      <c r="DW3565" s="2" t="n"/>
      <c r="DX3565" s="2" t="n"/>
      <c r="DY3565" s="2" t="n"/>
      <c r="DZ3565" s="2" t="n"/>
      <c r="EA3565" s="2" t="n"/>
      <c r="EB3565" s="2" t="n"/>
      <c r="EC3565" s="2" t="n"/>
    </row>
    <row r="3566" ht="6.75" customHeight="1" s="118">
      <c r="A3566" s="2" t="n"/>
      <c r="B3566" s="2" t="n"/>
      <c r="C3566" s="2" t="n"/>
      <c r="D3566" s="2" t="n"/>
      <c r="E3566" s="143" t="n"/>
      <c r="K3566" s="144" t="n"/>
      <c r="L3566" s="143" t="n"/>
      <c r="AT3566" s="144" t="n"/>
      <c r="AU3566" s="8" t="n"/>
      <c r="AV3566" s="7" t="n"/>
      <c r="AW3566" s="2" t="n"/>
      <c r="BH3566" s="2" t="n"/>
      <c r="BI3566" s="8" t="n"/>
      <c r="BJ3566" s="7" t="n"/>
      <c r="BK3566" s="2" t="n"/>
      <c r="BL3566" s="2" t="n"/>
      <c r="BM3566" s="2" t="n"/>
      <c r="BN3566" s="2" t="n"/>
      <c r="BO3566" s="2" t="n"/>
      <c r="BP3566" s="143" t="n"/>
      <c r="BV3566" s="144" t="n"/>
      <c r="BW3566" s="143" t="n"/>
      <c r="CG3566" s="144" t="n"/>
      <c r="DU3566" s="144" t="n"/>
      <c r="DV3566" s="2" t="n"/>
      <c r="DW3566" s="2" t="n"/>
      <c r="DX3566" s="2" t="n"/>
      <c r="DY3566" s="2" t="n"/>
      <c r="DZ3566" s="2" t="n"/>
      <c r="EA3566" s="2" t="n"/>
      <c r="EB3566" s="2" t="n"/>
      <c r="EC3566" s="2" t="n"/>
    </row>
    <row r="3567" ht="6.75" customHeight="1" s="118">
      <c r="A3567" s="2" t="n"/>
      <c r="B3567" s="2" t="n"/>
      <c r="C3567" s="2" t="n"/>
      <c r="D3567" s="2" t="n"/>
      <c r="E3567" s="143" t="n"/>
      <c r="K3567" s="144" t="n"/>
      <c r="L3567" s="143" t="n"/>
      <c r="AT3567" s="144"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43" t="n"/>
      <c r="BV3567" s="144" t="n"/>
      <c r="BW3567" s="143" t="n"/>
      <c r="CG3567" s="144" t="n"/>
      <c r="DU3567" s="144" t="n"/>
      <c r="DV3567" s="2" t="n"/>
      <c r="DW3567" s="2" t="n"/>
      <c r="DX3567" s="2" t="n"/>
      <c r="DY3567" s="2" t="n"/>
      <c r="DZ3567" s="2" t="n"/>
      <c r="EA3567" s="2" t="n"/>
      <c r="EB3567" s="2" t="n"/>
      <c r="EC3567" s="2" t="n"/>
    </row>
    <row r="3568" ht="6.75" customHeight="1" s="118">
      <c r="A3568" s="2" t="n"/>
      <c r="B3568" s="2" t="n"/>
      <c r="C3568" s="2" t="n"/>
      <c r="D3568" s="2" t="n"/>
      <c r="E3568" s="143" t="n"/>
      <c r="K3568" s="144" t="n"/>
      <c r="L3568" s="143" t="n"/>
      <c r="AT3568" s="144"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43" t="n"/>
      <c r="BV3568" s="144" t="n"/>
      <c r="BW3568" s="143" t="n"/>
      <c r="CG3568" s="144" t="n"/>
      <c r="DU3568" s="144" t="n"/>
      <c r="DV3568" s="2" t="n"/>
      <c r="DW3568" s="2" t="n"/>
      <c r="DX3568" s="2" t="n"/>
      <c r="DY3568" s="2" t="n"/>
      <c r="DZ3568" s="2" t="n"/>
      <c r="EA3568" s="2" t="n"/>
      <c r="EB3568" s="2" t="n"/>
      <c r="EC3568" s="2" t="n"/>
    </row>
    <row r="3569" ht="4.5" customHeight="1" s="118">
      <c r="A3569" s="2" t="n"/>
      <c r="B3569" s="2" t="n"/>
      <c r="C3569" s="2" t="n"/>
      <c r="D3569" s="2" t="n"/>
      <c r="E3569" s="147" t="n"/>
      <c r="F3569" s="148" t="n"/>
      <c r="G3569" s="148" t="n"/>
      <c r="H3569" s="148" t="n"/>
      <c r="I3569" s="148" t="n"/>
      <c r="J3569" s="148" t="n"/>
      <c r="K3569" s="149" t="n"/>
      <c r="L3569" s="147" t="n"/>
      <c r="M3569" s="148" t="n"/>
      <c r="N3569" s="148" t="n"/>
      <c r="O3569" s="148" t="n"/>
      <c r="P3569" s="148" t="n"/>
      <c r="Q3569" s="148" t="n"/>
      <c r="R3569" s="148" t="n"/>
      <c r="S3569" s="148" t="n"/>
      <c r="T3569" s="148" t="n"/>
      <c r="U3569" s="148" t="n"/>
      <c r="V3569" s="148" t="n"/>
      <c r="W3569" s="148" t="n"/>
      <c r="X3569" s="148" t="n"/>
      <c r="Y3569" s="148" t="n"/>
      <c r="Z3569" s="148" t="n"/>
      <c r="AA3569" s="148" t="n"/>
      <c r="AB3569" s="148" t="n"/>
      <c r="AC3569" s="148" t="n"/>
      <c r="AD3569" s="148" t="n"/>
      <c r="AE3569" s="148" t="n"/>
      <c r="AF3569" s="148" t="n"/>
      <c r="AG3569" s="148" t="n"/>
      <c r="AH3569" s="148" t="n"/>
      <c r="AI3569" s="148" t="n"/>
      <c r="AJ3569" s="148" t="n"/>
      <c r="AK3569" s="148" t="n"/>
      <c r="AL3569" s="148" t="n"/>
      <c r="AM3569" s="148" t="n"/>
      <c r="AN3569" s="148" t="n"/>
      <c r="AO3569" s="148" t="n"/>
      <c r="AP3569" s="148" t="n"/>
      <c r="AQ3569" s="148" t="n"/>
      <c r="AR3569" s="148" t="n"/>
      <c r="AS3569" s="148" t="n"/>
      <c r="AT3569" s="149"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43" t="n"/>
      <c r="BV3569" s="144" t="n"/>
      <c r="BW3569" s="143" t="n"/>
      <c r="CG3569" s="144" t="n"/>
      <c r="DU3569" s="144" t="n"/>
      <c r="DV3569" s="2" t="n"/>
      <c r="DW3569" s="2" t="n"/>
      <c r="DX3569" s="2" t="n"/>
      <c r="DY3569" s="2" t="n"/>
      <c r="DZ3569" s="2" t="n"/>
      <c r="EA3569" s="2" t="n"/>
      <c r="EB3569" s="2" t="n"/>
      <c r="EC3569" s="2" t="n"/>
    </row>
    <row r="3570" ht="6.75" customHeight="1" s="118">
      <c r="A3570" s="2" t="n"/>
      <c r="B3570" s="2" t="n"/>
      <c r="C3570" s="2" t="n"/>
      <c r="D3570" s="2" t="n"/>
      <c r="E3570" s="153" t="inlineStr">
        <is>
          <t>生年月日</t>
        </is>
      </c>
      <c r="F3570" s="140" t="n"/>
      <c r="G3570" s="140" t="n"/>
      <c r="H3570" s="140" t="n"/>
      <c r="I3570" s="140" t="n"/>
      <c r="J3570" s="140" t="n"/>
      <c r="K3570" s="141" t="n"/>
      <c r="L3570" s="155" t="inlineStr">
        <is>
          <t>昭和 ・ 平成</t>
        </is>
      </c>
      <c r="M3570" s="140" t="n"/>
      <c r="N3570" s="140" t="n"/>
      <c r="O3570" s="140" t="n"/>
      <c r="P3570" s="140" t="n"/>
      <c r="Q3570" s="140" t="n"/>
      <c r="R3570" s="140" t="n"/>
      <c r="S3570" s="140" t="n"/>
      <c r="T3570" s="140" t="n"/>
      <c r="U3570" s="140" t="n"/>
      <c r="V3570" s="156">
        <f>計算!$D$42</f>
        <v/>
      </c>
      <c r="W3570" s="140" t="n"/>
      <c r="X3570" s="157" t="inlineStr">
        <is>
          <t>年</t>
        </is>
      </c>
      <c r="Y3570" s="140" t="n"/>
      <c r="Z3570" s="158">
        <f>計算!$E$42</f>
        <v/>
      </c>
      <c r="AA3570" s="140" t="n"/>
      <c r="AB3570" s="140" t="n"/>
      <c r="AC3570" s="157" t="inlineStr">
        <is>
          <t>月</t>
        </is>
      </c>
      <c r="AD3570" s="140" t="n"/>
      <c r="AE3570" s="158">
        <f>計算!$F$42</f>
        <v/>
      </c>
      <c r="AF3570" s="140" t="n"/>
      <c r="AG3570" s="140" t="n"/>
      <c r="AH3570" s="157" t="inlineStr">
        <is>
          <t>日　生 （満</t>
        </is>
      </c>
      <c r="AI3570" s="140" t="n"/>
      <c r="AJ3570" s="140" t="n"/>
      <c r="AK3570" s="140" t="n"/>
      <c r="AL3570" s="140" t="n"/>
      <c r="AM3570" s="140" t="n"/>
      <c r="AN3570" s="140" t="n"/>
      <c r="AO3570" s="140" t="n"/>
      <c r="AP3570" s="159">
        <f>計算!$G$42</f>
        <v/>
      </c>
      <c r="AQ3570" s="140" t="n"/>
      <c r="AR3570" s="160" t="inlineStr">
        <is>
          <t>歳）</t>
        </is>
      </c>
      <c r="AS3570" s="140" t="n"/>
      <c r="AT3570" s="141"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43" t="n"/>
      <c r="BV3570" s="144" t="n"/>
      <c r="BW3570" s="143" t="n"/>
      <c r="CG3570" s="144" t="n"/>
      <c r="DU3570" s="144" t="n"/>
      <c r="DV3570" s="2" t="n"/>
      <c r="DW3570" s="2" t="n"/>
      <c r="DX3570" s="2" t="n"/>
      <c r="DY3570" s="2" t="n"/>
      <c r="DZ3570" s="2" t="n"/>
      <c r="EA3570" s="2" t="n"/>
      <c r="EB3570" s="2" t="n"/>
      <c r="EC3570" s="2" t="n"/>
    </row>
    <row r="3571" ht="6.75" customHeight="1" s="118">
      <c r="A3571" s="2" t="n"/>
      <c r="B3571" s="2" t="n"/>
      <c r="C3571" s="2" t="n"/>
      <c r="D3571" s="2" t="n"/>
      <c r="E3571" s="143" t="n"/>
      <c r="K3571" s="144" t="n"/>
      <c r="L3571" s="143" t="n"/>
      <c r="AT3571" s="144"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43" t="n"/>
      <c r="BV3571" s="144" t="n"/>
      <c r="BW3571" s="143" t="n"/>
      <c r="CG3571" s="144" t="n"/>
      <c r="DU3571" s="144" t="n"/>
      <c r="DV3571" s="2" t="n"/>
      <c r="DW3571" s="2" t="n"/>
      <c r="DX3571" s="2" t="n"/>
      <c r="DY3571" s="2" t="n"/>
      <c r="DZ3571" s="2" t="n"/>
      <c r="EA3571" s="2" t="n"/>
      <c r="EB3571" s="2" t="n"/>
      <c r="EC3571" s="2" t="n"/>
    </row>
    <row r="3572" ht="6.75" customHeight="1" s="118">
      <c r="A3572" s="2" t="n"/>
      <c r="B3572" s="2" t="n"/>
      <c r="C3572" s="2" t="n"/>
      <c r="D3572" s="2" t="n"/>
      <c r="E3572" s="143" t="n"/>
      <c r="K3572" s="144" t="n"/>
      <c r="L3572" s="143" t="n"/>
      <c r="AT3572" s="144"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43" t="n"/>
      <c r="BV3572" s="144" t="n"/>
      <c r="BW3572" s="143" t="n"/>
      <c r="CG3572" s="144" t="n"/>
      <c r="DU3572" s="144" t="n"/>
      <c r="DV3572" s="2" t="n"/>
      <c r="DW3572" s="2" t="n"/>
      <c r="DX3572" s="2" t="n"/>
      <c r="DY3572" s="2" t="n"/>
      <c r="DZ3572" s="2" t="n"/>
      <c r="EA3572" s="2" t="n"/>
      <c r="EB3572" s="2" t="n"/>
      <c r="EC3572" s="2" t="n"/>
    </row>
    <row r="3573" ht="3.75" customHeight="1" s="118">
      <c r="A3573" s="2" t="n"/>
      <c r="B3573" s="2" t="n"/>
      <c r="C3573" s="2" t="n"/>
      <c r="D3573" s="2" t="n"/>
      <c r="E3573" s="147" t="n"/>
      <c r="F3573" s="148" t="n"/>
      <c r="G3573" s="148" t="n"/>
      <c r="H3573" s="148" t="n"/>
      <c r="I3573" s="148" t="n"/>
      <c r="J3573" s="148" t="n"/>
      <c r="K3573" s="149" t="n"/>
      <c r="L3573" s="147" t="n"/>
      <c r="M3573" s="148" t="n"/>
      <c r="N3573" s="148" t="n"/>
      <c r="O3573" s="148" t="n"/>
      <c r="P3573" s="148" t="n"/>
      <c r="Q3573" s="148" t="n"/>
      <c r="R3573" s="148" t="n"/>
      <c r="S3573" s="148" t="n"/>
      <c r="T3573" s="148" t="n"/>
      <c r="U3573" s="148" t="n"/>
      <c r="X3573" s="148" t="n"/>
      <c r="Y3573" s="148" t="n"/>
      <c r="AC3573" s="148" t="n"/>
      <c r="AD3573" s="148" t="n"/>
      <c r="AH3573" s="148" t="n"/>
      <c r="AI3573" s="148" t="n"/>
      <c r="AJ3573" s="148" t="n"/>
      <c r="AK3573" s="148" t="n"/>
      <c r="AL3573" s="148" t="n"/>
      <c r="AM3573" s="148" t="n"/>
      <c r="AN3573" s="148" t="n"/>
      <c r="AO3573" s="148" t="n"/>
      <c r="AP3573" s="148" t="n"/>
      <c r="AQ3573" s="148" t="n"/>
      <c r="AR3573" s="148" t="n"/>
      <c r="AS3573" s="148" t="n"/>
      <c r="AT3573" s="149"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43" t="n"/>
      <c r="BV3573" s="144" t="n"/>
      <c r="BW3573" s="143" t="n"/>
      <c r="CG3573" s="144" t="n"/>
      <c r="DU3573" s="144" t="n"/>
      <c r="DV3573" s="2" t="n"/>
      <c r="DW3573" s="2" t="n"/>
      <c r="DX3573" s="2" t="n"/>
      <c r="DY3573" s="2" t="n"/>
      <c r="DZ3573" s="2" t="n"/>
      <c r="EA3573" s="2" t="n"/>
      <c r="EB3573" s="2" t="n"/>
      <c r="EC3573" s="2" t="n"/>
    </row>
    <row r="3574" ht="6.75" customHeight="1" s="118">
      <c r="A3574" s="2" t="n"/>
      <c r="B3574" s="2" t="n"/>
      <c r="C3574" s="2" t="n"/>
      <c r="D3574" s="2" t="n"/>
      <c r="E3574" s="161" t="inlineStr">
        <is>
          <t>ふ り が な</t>
        </is>
      </c>
      <c r="F3574" s="140" t="n"/>
      <c r="G3574" s="140" t="n"/>
      <c r="H3574" s="140" t="n"/>
      <c r="I3574" s="140" t="n"/>
      <c r="J3574" s="140" t="n"/>
      <c r="K3574" s="141" t="n"/>
      <c r="L3574" s="162">
        <f>計算!$J$42</f>
        <v/>
      </c>
      <c r="M3574" s="140" t="n"/>
      <c r="N3574" s="140" t="n"/>
      <c r="O3574" s="140" t="n"/>
      <c r="P3574" s="140" t="n"/>
      <c r="Q3574" s="140" t="n"/>
      <c r="R3574" s="140" t="n"/>
      <c r="S3574" s="140" t="n"/>
      <c r="T3574" s="140" t="n"/>
      <c r="U3574" s="140" t="n"/>
      <c r="V3574" s="140" t="n"/>
      <c r="W3574" s="140" t="n"/>
      <c r="X3574" s="140" t="n"/>
      <c r="Y3574" s="140" t="n"/>
      <c r="Z3574" s="140" t="n"/>
      <c r="AA3574" s="140" t="n"/>
      <c r="AB3574" s="140" t="n"/>
      <c r="AC3574" s="140" t="n"/>
      <c r="AD3574" s="140" t="n"/>
      <c r="AE3574" s="140" t="n"/>
      <c r="AF3574" s="140" t="n"/>
      <c r="AG3574" s="140" t="n"/>
      <c r="AH3574" s="140" t="n"/>
      <c r="AI3574" s="140" t="n"/>
      <c r="AJ3574" s="140" t="n"/>
      <c r="AK3574" s="140" t="n"/>
      <c r="AL3574" s="140" t="n"/>
      <c r="AM3574" s="140" t="n"/>
      <c r="AN3574" s="140" t="n"/>
      <c r="AO3574" s="140" t="n"/>
      <c r="AP3574" s="140" t="n"/>
      <c r="AQ3574" s="140" t="n"/>
      <c r="AR3574" s="140" t="n"/>
      <c r="AS3574" s="140" t="n"/>
      <c r="AT3574" s="140" t="n"/>
      <c r="AU3574" s="140" t="n"/>
      <c r="AV3574" s="140" t="n"/>
      <c r="AW3574" s="140" t="n"/>
      <c r="AX3574" s="140" t="n"/>
      <c r="AY3574" s="140" t="n"/>
      <c r="AZ3574" s="140" t="n"/>
      <c r="BA3574" s="140" t="n"/>
      <c r="BB3574" s="140" t="n"/>
      <c r="BC3574" s="140" t="n"/>
      <c r="BD3574" s="140" t="n"/>
      <c r="BE3574" s="140" t="n"/>
      <c r="BF3574" s="140" t="n"/>
      <c r="BG3574" s="140" t="n"/>
      <c r="BH3574" s="140" t="n"/>
      <c r="BI3574" s="141" t="n"/>
      <c r="BJ3574" s="2" t="n"/>
      <c r="BK3574" s="2" t="n"/>
      <c r="BL3574" s="2" t="n"/>
      <c r="BM3574" s="2" t="n"/>
      <c r="BN3574" s="2" t="n"/>
      <c r="BO3574" s="2" t="n"/>
      <c r="BP3574" s="143" t="n"/>
      <c r="BV3574" s="144" t="n"/>
      <c r="BW3574" s="143" t="n"/>
      <c r="CG3574" s="144" t="n"/>
      <c r="DU3574" s="144" t="n"/>
      <c r="DV3574" s="2" t="n"/>
      <c r="DW3574" s="2" t="n"/>
      <c r="DX3574" s="2" t="n"/>
      <c r="DY3574" s="2" t="n"/>
      <c r="DZ3574" s="2" t="n"/>
      <c r="EA3574" s="2" t="n"/>
      <c r="EB3574" s="2" t="n"/>
      <c r="EC3574" s="2" t="n"/>
    </row>
    <row r="3575" ht="6.75" customHeight="1" s="118">
      <c r="A3575" s="2" t="n"/>
      <c r="B3575" s="2" t="n"/>
      <c r="C3575" s="2" t="n"/>
      <c r="D3575" s="2" t="n"/>
      <c r="E3575" s="143" t="n"/>
      <c r="K3575" s="144" t="n"/>
      <c r="BI3575" s="144" t="n"/>
      <c r="BJ3575" s="2" t="n"/>
      <c r="BK3575" s="2" t="n"/>
      <c r="BL3575" s="2" t="n"/>
      <c r="BM3575" s="2" t="n"/>
      <c r="BN3575" s="2" t="n"/>
      <c r="BO3575" s="2" t="n"/>
      <c r="BP3575" s="143" t="n"/>
      <c r="BV3575" s="144" t="n"/>
      <c r="BW3575" s="143" t="n"/>
      <c r="CG3575" s="144" t="n"/>
      <c r="DU3575" s="144" t="n"/>
      <c r="DV3575" s="2" t="n"/>
      <c r="DW3575" s="2" t="n"/>
      <c r="DX3575" s="2" t="n"/>
      <c r="DY3575" s="2" t="n"/>
      <c r="DZ3575" s="2" t="n"/>
      <c r="EA3575" s="2" t="n"/>
      <c r="EB3575" s="2" t="n"/>
      <c r="EC3575" s="2" t="n"/>
    </row>
    <row r="3576" ht="6.75" customHeight="1" s="118">
      <c r="A3576" s="2" t="n"/>
      <c r="B3576" s="2" t="n"/>
      <c r="C3576" s="2" t="n"/>
      <c r="D3576" s="2" t="n"/>
      <c r="E3576" s="163" t="n"/>
      <c r="F3576" s="164" t="n"/>
      <c r="G3576" s="164" t="n"/>
      <c r="H3576" s="164" t="n"/>
      <c r="I3576" s="164" t="n"/>
      <c r="J3576" s="164" t="n"/>
      <c r="K3576" s="165" t="n"/>
      <c r="L3576" s="164" t="n"/>
      <c r="M3576" s="164" t="n"/>
      <c r="N3576" s="164" t="n"/>
      <c r="O3576" s="164" t="n"/>
      <c r="P3576" s="164" t="n"/>
      <c r="Q3576" s="164" t="n"/>
      <c r="R3576" s="164" t="n"/>
      <c r="S3576" s="164" t="n"/>
      <c r="T3576" s="164" t="n"/>
      <c r="U3576" s="164" t="n"/>
      <c r="V3576" s="164" t="n"/>
      <c r="W3576" s="164" t="n"/>
      <c r="X3576" s="164" t="n"/>
      <c r="Y3576" s="164" t="n"/>
      <c r="Z3576" s="164" t="n"/>
      <c r="AA3576" s="164" t="n"/>
      <c r="AB3576" s="164" t="n"/>
      <c r="AC3576" s="164" t="n"/>
      <c r="AD3576" s="164" t="n"/>
      <c r="AE3576" s="164" t="n"/>
      <c r="AF3576" s="164" t="n"/>
      <c r="AG3576" s="164" t="n"/>
      <c r="AH3576" s="164" t="n"/>
      <c r="AI3576" s="164" t="n"/>
      <c r="AJ3576" s="164" t="n"/>
      <c r="AK3576" s="164" t="n"/>
      <c r="AL3576" s="164" t="n"/>
      <c r="AM3576" s="164" t="n"/>
      <c r="AN3576" s="164" t="n"/>
      <c r="AO3576" s="164" t="n"/>
      <c r="AP3576" s="164" t="n"/>
      <c r="AQ3576" s="164" t="n"/>
      <c r="AR3576" s="164" t="n"/>
      <c r="AS3576" s="164" t="n"/>
      <c r="AT3576" s="164" t="n"/>
      <c r="AU3576" s="164" t="n"/>
      <c r="AV3576" s="164" t="n"/>
      <c r="AW3576" s="164" t="n"/>
      <c r="AX3576" s="164" t="n"/>
      <c r="AY3576" s="164" t="n"/>
      <c r="AZ3576" s="164" t="n"/>
      <c r="BA3576" s="164" t="n"/>
      <c r="BB3576" s="164" t="n"/>
      <c r="BC3576" s="164" t="n"/>
      <c r="BD3576" s="164" t="n"/>
      <c r="BE3576" s="164" t="n"/>
      <c r="BF3576" s="164" t="n"/>
      <c r="BG3576" s="164" t="n"/>
      <c r="BH3576" s="164" t="n"/>
      <c r="BI3576" s="165" t="n"/>
      <c r="BJ3576" s="2" t="n"/>
      <c r="BK3576" s="2" t="n"/>
      <c r="BL3576" s="2" t="n"/>
      <c r="BM3576" s="2" t="n"/>
      <c r="BN3576" s="2" t="n"/>
      <c r="BO3576" s="2" t="n"/>
      <c r="BP3576" s="143" t="n"/>
      <c r="BV3576" s="144" t="n"/>
      <c r="BW3576" s="143" t="n"/>
      <c r="CG3576" s="144" t="n"/>
      <c r="DU3576" s="144" t="n"/>
      <c r="DV3576" s="2" t="n"/>
      <c r="DW3576" s="2" t="n"/>
      <c r="DX3576" s="2" t="n"/>
      <c r="DY3576" s="2" t="n"/>
      <c r="DZ3576" s="2" t="n"/>
      <c r="EA3576" s="2" t="n"/>
      <c r="EB3576" s="2" t="n"/>
      <c r="EC3576" s="2" t="n"/>
    </row>
    <row r="3577" ht="6.75" customHeight="1" s="118">
      <c r="A3577" s="2" t="n"/>
      <c r="B3577" s="2" t="n"/>
      <c r="C3577" s="2" t="n"/>
      <c r="D3577" s="2" t="n"/>
      <c r="E3577" s="166" t="inlineStr">
        <is>
          <t>現住所</t>
        </is>
      </c>
      <c r="F3577" s="167" t="n"/>
      <c r="G3577" s="167" t="n"/>
      <c r="H3577" s="167" t="n"/>
      <c r="I3577" s="167" t="n"/>
      <c r="J3577" s="167" t="n"/>
      <c r="K3577" s="168" t="n"/>
      <c r="L3577" s="107" t="inlineStr">
        <is>
          <t>〒</t>
        </is>
      </c>
      <c r="M3577" s="167" t="n"/>
      <c r="N3577" s="167" t="n"/>
      <c r="O3577" s="167" t="n"/>
      <c r="P3577" s="169">
        <f>計算!$H$42</f>
        <v/>
      </c>
      <c r="Q3577" s="167" t="n"/>
      <c r="R3577" s="167" t="n"/>
      <c r="S3577" s="167" t="n"/>
      <c r="T3577" s="167" t="n"/>
      <c r="U3577" s="167" t="n"/>
      <c r="V3577" s="167" t="n"/>
      <c r="W3577" s="167" t="n"/>
      <c r="X3577" s="167" t="n"/>
      <c r="Y3577" s="167" t="n"/>
      <c r="Z3577" s="167" t="n"/>
      <c r="AA3577" s="167" t="n"/>
      <c r="AB3577" s="167" t="n"/>
      <c r="AC3577" s="167" t="n"/>
      <c r="AD3577" s="167" t="n"/>
      <c r="AE3577" s="167" t="n"/>
      <c r="AF3577" s="167" t="n"/>
      <c r="AG3577" s="167" t="n"/>
      <c r="AH3577" s="167" t="n"/>
      <c r="AI3577" s="167" t="n"/>
      <c r="AJ3577" s="167"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43" t="n"/>
      <c r="BV3577" s="144" t="n"/>
      <c r="BW3577" s="143" t="n"/>
      <c r="CG3577" s="144" t="n"/>
      <c r="DU3577" s="144" t="n"/>
      <c r="DV3577" s="2" t="n"/>
      <c r="DW3577" s="2" t="n"/>
      <c r="DX3577" s="2" t="n"/>
      <c r="DY3577" s="2" t="n"/>
      <c r="DZ3577" s="2" t="n"/>
      <c r="EA3577" s="2" t="n"/>
      <c r="EB3577" s="2" t="n"/>
      <c r="EC3577" s="2" t="n"/>
    </row>
    <row r="3578" ht="4.5" customHeight="1" s="118">
      <c r="A3578" s="2" t="n"/>
      <c r="B3578" s="2" t="n"/>
      <c r="C3578" s="2" t="n"/>
      <c r="D3578" s="2" t="n"/>
      <c r="E3578" s="143" t="n"/>
      <c r="K3578" s="144" t="n"/>
      <c r="L3578" s="143"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47" t="n"/>
      <c r="BQ3578" s="148" t="n"/>
      <c r="BR3578" s="148" t="n"/>
      <c r="BS3578" s="148" t="n"/>
      <c r="BT3578" s="148" t="n"/>
      <c r="BU3578" s="148" t="n"/>
      <c r="BV3578" s="149" t="n"/>
      <c r="BW3578" s="147" t="n"/>
      <c r="BX3578" s="148" t="n"/>
      <c r="BY3578" s="148" t="n"/>
      <c r="BZ3578" s="148" t="n"/>
      <c r="CA3578" s="148" t="n"/>
      <c r="CB3578" s="148" t="n"/>
      <c r="CC3578" s="148" t="n"/>
      <c r="CD3578" s="148" t="n"/>
      <c r="CE3578" s="148" t="n"/>
      <c r="CF3578" s="148" t="n"/>
      <c r="CG3578" s="149" t="n"/>
      <c r="DU3578" s="144" t="n"/>
      <c r="DV3578" s="2" t="n"/>
      <c r="DW3578" s="2" t="n"/>
      <c r="DX3578" s="2" t="n"/>
      <c r="DY3578" s="2" t="n"/>
      <c r="DZ3578" s="2" t="n"/>
      <c r="EA3578" s="2" t="n"/>
      <c r="EB3578" s="2" t="n"/>
      <c r="EC3578" s="2" t="n"/>
    </row>
    <row r="3579" ht="6.75" customHeight="1" s="118">
      <c r="A3579" s="2" t="n"/>
      <c r="B3579" s="2" t="n"/>
      <c r="C3579" s="2" t="n"/>
      <c r="D3579" s="2" t="n"/>
      <c r="E3579" s="143" t="n"/>
      <c r="K3579" s="144" t="n"/>
      <c r="L3579" s="143"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0" t="inlineStr">
        <is>
          <t>校内外の諸活動</t>
        </is>
      </c>
      <c r="BQ3579" s="140" t="n"/>
      <c r="BR3579" s="140" t="n"/>
      <c r="BS3579" s="140" t="n"/>
      <c r="BT3579" s="140" t="n"/>
      <c r="BU3579" s="140" t="n"/>
      <c r="BV3579" s="141" t="n"/>
      <c r="BW3579" s="171">
        <f>計算!$AQ$42</f>
        <v/>
      </c>
      <c r="BX3579" s="140" t="n"/>
      <c r="BY3579" s="140" t="n"/>
      <c r="BZ3579" s="140" t="n"/>
      <c r="CA3579" s="140" t="n"/>
      <c r="CB3579" s="140" t="n"/>
      <c r="CC3579" s="140" t="n"/>
      <c r="CD3579" s="140" t="n"/>
      <c r="CE3579" s="140" t="n"/>
      <c r="CF3579" s="140" t="n"/>
      <c r="CG3579" s="140" t="n"/>
      <c r="CH3579" s="140" t="n"/>
      <c r="CI3579" s="140" t="n"/>
      <c r="CJ3579" s="140" t="n"/>
      <c r="CK3579" s="140" t="n"/>
      <c r="CL3579" s="140" t="n"/>
      <c r="CM3579" s="140" t="n"/>
      <c r="CN3579" s="140" t="n"/>
      <c r="CO3579" s="140" t="n"/>
      <c r="CP3579" s="140" t="n"/>
      <c r="CQ3579" s="140" t="n"/>
      <c r="CR3579" s="140" t="n"/>
      <c r="CS3579" s="140" t="n"/>
      <c r="CT3579" s="140" t="n"/>
      <c r="CU3579" s="140" t="n"/>
      <c r="CV3579" s="140" t="n"/>
      <c r="CW3579" s="140" t="n"/>
      <c r="CX3579" s="140" t="n"/>
      <c r="CY3579" s="140" t="n"/>
      <c r="CZ3579" s="140" t="n"/>
      <c r="DA3579" s="140" t="n"/>
      <c r="DB3579" s="140" t="n"/>
      <c r="DC3579" s="140" t="n"/>
      <c r="DD3579" s="140" t="n"/>
      <c r="DE3579" s="140" t="n"/>
      <c r="DF3579" s="140" t="n"/>
      <c r="DG3579" s="140" t="n"/>
      <c r="DH3579" s="140" t="n"/>
      <c r="DI3579" s="140" t="n"/>
      <c r="DJ3579" s="140" t="n"/>
      <c r="DK3579" s="140" t="n"/>
      <c r="DL3579" s="140" t="n"/>
      <c r="DM3579" s="140" t="n"/>
      <c r="DN3579" s="140" t="n"/>
      <c r="DO3579" s="140" t="n"/>
      <c r="DP3579" s="140" t="n"/>
      <c r="DQ3579" s="140" t="n"/>
      <c r="DR3579" s="140" t="n"/>
      <c r="DS3579" s="140" t="n"/>
      <c r="DT3579" s="140" t="n"/>
      <c r="DU3579" s="141" t="n"/>
      <c r="DV3579" s="7" t="n"/>
      <c r="DW3579" s="2" t="n"/>
      <c r="DX3579" s="2" t="n"/>
      <c r="DY3579" s="2" t="n"/>
      <c r="DZ3579" s="2" t="n"/>
      <c r="EA3579" s="2" t="n"/>
      <c r="EB3579" s="2" t="n"/>
      <c r="EC3579" s="2" t="n"/>
    </row>
    <row r="3580" ht="6.75" customHeight="1" s="118">
      <c r="A3580" s="2" t="n"/>
      <c r="B3580" s="2" t="n"/>
      <c r="C3580" s="2" t="n"/>
      <c r="D3580" s="2" t="n"/>
      <c r="E3580" s="143" t="n"/>
      <c r="K3580" s="144" t="n"/>
      <c r="L3580" s="172">
        <f>計算!$I$42</f>
        <v/>
      </c>
      <c r="BI3580" s="144" t="n"/>
      <c r="BJ3580" s="2" t="n"/>
      <c r="BK3580" s="2" t="n"/>
      <c r="BL3580" s="2" t="n"/>
      <c r="BM3580" s="2" t="n"/>
      <c r="BN3580" s="2" t="n"/>
      <c r="BO3580" s="2" t="n"/>
      <c r="BP3580" s="143" t="n"/>
      <c r="BV3580" s="144" t="n"/>
      <c r="DU3580" s="144" t="n"/>
      <c r="DV3580" s="7" t="n"/>
      <c r="DW3580" s="2" t="n"/>
      <c r="DX3580" s="2" t="n"/>
      <c r="DY3580" s="2" t="n"/>
      <c r="DZ3580" s="2" t="n"/>
      <c r="EA3580" s="2" t="n"/>
      <c r="EB3580" s="2" t="n"/>
      <c r="EC3580" s="2" t="n"/>
    </row>
    <row r="3581" ht="6.75" customHeight="1" s="118">
      <c r="A3581" s="2" t="n"/>
      <c r="B3581" s="2" t="n"/>
      <c r="C3581" s="2" t="n"/>
      <c r="D3581" s="2" t="n"/>
      <c r="E3581" s="143" t="n"/>
      <c r="K3581" s="144" t="n"/>
      <c r="L3581" s="143" t="n"/>
      <c r="BI3581" s="144" t="n"/>
      <c r="BJ3581" s="2" t="n"/>
      <c r="BK3581" s="2" t="n"/>
      <c r="BL3581" s="2" t="n"/>
      <c r="BM3581" s="2" t="n"/>
      <c r="BN3581" s="2" t="n"/>
      <c r="BO3581" s="2" t="n"/>
      <c r="BP3581" s="143" t="n"/>
      <c r="BV3581" s="144" t="n"/>
      <c r="DU3581" s="144" t="n"/>
      <c r="DV3581" s="7" t="n"/>
      <c r="DW3581" s="2" t="n"/>
      <c r="DX3581" s="2" t="n"/>
      <c r="DY3581" s="2" t="n"/>
      <c r="DZ3581" s="2" t="n"/>
      <c r="EA3581" s="2" t="n"/>
      <c r="EB3581" s="2" t="n"/>
      <c r="EC3581" s="2" t="n"/>
    </row>
    <row r="3582" ht="6.75" customHeight="1" s="118">
      <c r="A3582" s="2" t="n"/>
      <c r="B3582" s="2" t="n"/>
      <c r="C3582" s="2" t="n"/>
      <c r="D3582" s="2" t="n"/>
      <c r="E3582" s="147" t="n"/>
      <c r="F3582" s="148" t="n"/>
      <c r="G3582" s="148" t="n"/>
      <c r="H3582" s="148" t="n"/>
      <c r="I3582" s="148" t="n"/>
      <c r="J3582" s="148" t="n"/>
      <c r="K3582" s="149" t="n"/>
      <c r="L3582" s="147" t="n"/>
      <c r="M3582" s="148" t="n"/>
      <c r="N3582" s="148" t="n"/>
      <c r="O3582" s="148" t="n"/>
      <c r="P3582" s="148" t="n"/>
      <c r="Q3582" s="148" t="n"/>
      <c r="R3582" s="148" t="n"/>
      <c r="S3582" s="148" t="n"/>
      <c r="T3582" s="148" t="n"/>
      <c r="U3582" s="148" t="n"/>
      <c r="V3582" s="148" t="n"/>
      <c r="W3582" s="148" t="n"/>
      <c r="X3582" s="148" t="n"/>
      <c r="Y3582" s="148" t="n"/>
      <c r="Z3582" s="148" t="n"/>
      <c r="AA3582" s="148" t="n"/>
      <c r="AB3582" s="148" t="n"/>
      <c r="AC3582" s="148" t="n"/>
      <c r="AD3582" s="148" t="n"/>
      <c r="AE3582" s="148" t="n"/>
      <c r="AF3582" s="148" t="n"/>
      <c r="AG3582" s="148" t="n"/>
      <c r="AH3582" s="148" t="n"/>
      <c r="AI3582" s="148" t="n"/>
      <c r="AJ3582" s="148" t="n"/>
      <c r="AK3582" s="148" t="n"/>
      <c r="AL3582" s="148" t="n"/>
      <c r="AM3582" s="148" t="n"/>
      <c r="AN3582" s="148" t="n"/>
      <c r="AO3582" s="148" t="n"/>
      <c r="AP3582" s="148" t="n"/>
      <c r="AQ3582" s="148" t="n"/>
      <c r="AR3582" s="148" t="n"/>
      <c r="AS3582" s="148" t="n"/>
      <c r="AT3582" s="148" t="n"/>
      <c r="AU3582" s="148" t="n"/>
      <c r="AV3582" s="148" t="n"/>
      <c r="AW3582" s="148" t="n"/>
      <c r="AX3582" s="148" t="n"/>
      <c r="AY3582" s="148" t="n"/>
      <c r="AZ3582" s="148" t="n"/>
      <c r="BA3582" s="148" t="n"/>
      <c r="BB3582" s="148" t="n"/>
      <c r="BC3582" s="148" t="n"/>
      <c r="BD3582" s="148" t="n"/>
      <c r="BE3582" s="148" t="n"/>
      <c r="BF3582" s="148" t="n"/>
      <c r="BG3582" s="148" t="n"/>
      <c r="BH3582" s="148" t="n"/>
      <c r="BI3582" s="149" t="n"/>
      <c r="BJ3582" s="2" t="n"/>
      <c r="BK3582" s="2" t="n"/>
      <c r="BL3582" s="2" t="n"/>
      <c r="BM3582" s="2" t="n"/>
      <c r="BN3582" s="2" t="n"/>
      <c r="BO3582" s="2" t="n"/>
      <c r="BP3582" s="143" t="n"/>
      <c r="BV3582" s="144" t="n"/>
      <c r="DU3582" s="144" t="n"/>
      <c r="DV3582" s="7" t="n"/>
      <c r="DW3582" s="2" t="n"/>
      <c r="DX3582" s="2" t="n"/>
      <c r="DY3582" s="2" t="n"/>
      <c r="DZ3582" s="2" t="n"/>
      <c r="EA3582" s="2" t="n"/>
      <c r="EB3582" s="2" t="n"/>
      <c r="EC3582" s="2" t="n"/>
    </row>
    <row r="3583" ht="6.75" customHeight="1" s="118">
      <c r="A3583" s="2" t="n"/>
      <c r="B3583" s="2" t="n"/>
      <c r="C3583" s="2" t="n"/>
      <c r="D3583" s="2" t="n"/>
      <c r="E3583" s="161" t="inlineStr">
        <is>
          <t>ふ り が な</t>
        </is>
      </c>
      <c r="F3583" s="140" t="n"/>
      <c r="G3583" s="140" t="n"/>
      <c r="H3583" s="140" t="n"/>
      <c r="I3583" s="140" t="n"/>
      <c r="J3583" s="140" t="n"/>
      <c r="K3583" s="141" t="n"/>
      <c r="L3583" s="162">
        <f>計算!$M$42</f>
        <v/>
      </c>
      <c r="M3583" s="140" t="n"/>
      <c r="N3583" s="140" t="n"/>
      <c r="O3583" s="140" t="n"/>
      <c r="P3583" s="140" t="n"/>
      <c r="Q3583" s="140" t="n"/>
      <c r="R3583" s="140" t="n"/>
      <c r="S3583" s="140" t="n"/>
      <c r="T3583" s="140" t="n"/>
      <c r="U3583" s="140" t="n"/>
      <c r="V3583" s="140" t="n"/>
      <c r="W3583" s="140" t="n"/>
      <c r="X3583" s="140" t="n"/>
      <c r="Y3583" s="140" t="n"/>
      <c r="Z3583" s="140" t="n"/>
      <c r="AA3583" s="140" t="n"/>
      <c r="AB3583" s="140" t="n"/>
      <c r="AC3583" s="140" t="n"/>
      <c r="AD3583" s="140" t="n"/>
      <c r="AE3583" s="140" t="n"/>
      <c r="AF3583" s="140" t="n"/>
      <c r="AG3583" s="140" t="n"/>
      <c r="AH3583" s="140" t="n"/>
      <c r="AI3583" s="140" t="n"/>
      <c r="AJ3583" s="140" t="n"/>
      <c r="AK3583" s="140" t="n"/>
      <c r="AL3583" s="140" t="n"/>
      <c r="AM3583" s="140" t="n"/>
      <c r="AN3583" s="140" t="n"/>
      <c r="AO3583" s="140" t="n"/>
      <c r="AP3583" s="140" t="n"/>
      <c r="AQ3583" s="140" t="n"/>
      <c r="AR3583" s="140" t="n"/>
      <c r="AS3583" s="140" t="n"/>
      <c r="AT3583" s="140" t="n"/>
      <c r="AU3583" s="140" t="n"/>
      <c r="AV3583" s="140" t="n"/>
      <c r="AW3583" s="140" t="n"/>
      <c r="AX3583" s="140" t="n"/>
      <c r="AY3583" s="140" t="n"/>
      <c r="AZ3583" s="140" t="n"/>
      <c r="BA3583" s="140" t="n"/>
      <c r="BB3583" s="140" t="n"/>
      <c r="BC3583" s="140" t="n"/>
      <c r="BD3583" s="140" t="n"/>
      <c r="BE3583" s="140" t="n"/>
      <c r="BF3583" s="140" t="n"/>
      <c r="BG3583" s="140" t="n"/>
      <c r="BH3583" s="140" t="n"/>
      <c r="BI3583" s="141" t="n"/>
      <c r="BJ3583" s="2" t="n"/>
      <c r="BK3583" s="2" t="n"/>
      <c r="BL3583" s="2" t="n"/>
      <c r="BM3583" s="2" t="n"/>
      <c r="BN3583" s="2" t="n"/>
      <c r="BO3583" s="2" t="n"/>
      <c r="BP3583" s="143" t="n"/>
      <c r="BV3583" s="144" t="n"/>
      <c r="DU3583" s="144" t="n"/>
      <c r="DV3583" s="7" t="n"/>
      <c r="DW3583" s="2" t="n"/>
      <c r="DX3583" s="2" t="n"/>
      <c r="DY3583" s="2" t="n"/>
      <c r="DZ3583" s="2" t="n"/>
      <c r="EA3583" s="2" t="n"/>
      <c r="EB3583" s="2" t="n"/>
      <c r="EC3583" s="2" t="n"/>
    </row>
    <row r="3584" ht="6.75" customHeight="1" s="118">
      <c r="A3584" s="2" t="n"/>
      <c r="B3584" s="2" t="n"/>
      <c r="C3584" s="2" t="n"/>
      <c r="D3584" s="2" t="n"/>
      <c r="E3584" s="143" t="n"/>
      <c r="K3584" s="144" t="n"/>
      <c r="BI3584" s="144" t="n"/>
      <c r="BJ3584" s="2" t="n"/>
      <c r="BK3584" s="2" t="n"/>
      <c r="BL3584" s="2" t="n"/>
      <c r="BM3584" s="2" t="n"/>
      <c r="BN3584" s="2" t="n"/>
      <c r="BO3584" s="2" t="n"/>
      <c r="BP3584" s="143" t="n"/>
      <c r="BV3584" s="144" t="n"/>
      <c r="DU3584" s="144" t="n"/>
      <c r="DV3584" s="7" t="n"/>
      <c r="DW3584" s="2" t="n"/>
      <c r="DX3584" s="2" t="n"/>
      <c r="DY3584" s="2" t="n"/>
      <c r="DZ3584" s="2" t="n"/>
      <c r="EA3584" s="2" t="n"/>
      <c r="EB3584" s="2" t="n"/>
      <c r="EC3584" s="2" t="n"/>
    </row>
    <row r="3585" ht="6.75" customHeight="1" s="118">
      <c r="A3585" s="2" t="n"/>
      <c r="B3585" s="2" t="n"/>
      <c r="C3585" s="2" t="n"/>
      <c r="D3585" s="2" t="n"/>
      <c r="E3585" s="163" t="n"/>
      <c r="F3585" s="164" t="n"/>
      <c r="G3585" s="164" t="n"/>
      <c r="H3585" s="164" t="n"/>
      <c r="I3585" s="164" t="n"/>
      <c r="J3585" s="164" t="n"/>
      <c r="K3585" s="165" t="n"/>
      <c r="L3585" s="164" t="n"/>
      <c r="M3585" s="164" t="n"/>
      <c r="N3585" s="164" t="n"/>
      <c r="O3585" s="164" t="n"/>
      <c r="P3585" s="164" t="n"/>
      <c r="Q3585" s="164" t="n"/>
      <c r="R3585" s="164" t="n"/>
      <c r="S3585" s="164" t="n"/>
      <c r="T3585" s="164" t="n"/>
      <c r="U3585" s="164" t="n"/>
      <c r="V3585" s="164" t="n"/>
      <c r="W3585" s="164" t="n"/>
      <c r="X3585" s="164" t="n"/>
      <c r="Y3585" s="164" t="n"/>
      <c r="Z3585" s="164" t="n"/>
      <c r="AA3585" s="164" t="n"/>
      <c r="AB3585" s="164" t="n"/>
      <c r="AC3585" s="164" t="n"/>
      <c r="AD3585" s="164" t="n"/>
      <c r="AE3585" s="164" t="n"/>
      <c r="AF3585" s="164" t="n"/>
      <c r="AG3585" s="164" t="n"/>
      <c r="AH3585" s="164" t="n"/>
      <c r="AI3585" s="164" t="n"/>
      <c r="AJ3585" s="164" t="n"/>
      <c r="AK3585" s="164" t="n"/>
      <c r="AL3585" s="164" t="n"/>
      <c r="AM3585" s="164" t="n"/>
      <c r="AN3585" s="164" t="n"/>
      <c r="AO3585" s="164" t="n"/>
      <c r="AP3585" s="164" t="n"/>
      <c r="AQ3585" s="164" t="n"/>
      <c r="AR3585" s="164" t="n"/>
      <c r="AS3585" s="164" t="n"/>
      <c r="AT3585" s="164" t="n"/>
      <c r="AU3585" s="164" t="n"/>
      <c r="AV3585" s="164" t="n"/>
      <c r="AW3585" s="164" t="n"/>
      <c r="AX3585" s="164" t="n"/>
      <c r="AY3585" s="164" t="n"/>
      <c r="AZ3585" s="164" t="n"/>
      <c r="BA3585" s="164" t="n"/>
      <c r="BB3585" s="164" t="n"/>
      <c r="BC3585" s="164" t="n"/>
      <c r="BD3585" s="164" t="n"/>
      <c r="BE3585" s="164" t="n"/>
      <c r="BF3585" s="164" t="n"/>
      <c r="BG3585" s="164" t="n"/>
      <c r="BH3585" s="164" t="n"/>
      <c r="BI3585" s="165" t="n"/>
      <c r="BJ3585" s="2" t="n"/>
      <c r="BK3585" s="2" t="n"/>
      <c r="BL3585" s="2" t="n"/>
      <c r="BM3585" s="2" t="n"/>
      <c r="BN3585" s="2" t="n"/>
      <c r="BO3585" s="2" t="n"/>
      <c r="BP3585" s="143" t="n"/>
      <c r="BV3585" s="144" t="n"/>
      <c r="DU3585" s="144" t="n"/>
      <c r="DV3585" s="7" t="n"/>
      <c r="DW3585" s="2" t="n"/>
      <c r="DX3585" s="2" t="n"/>
      <c r="DY3585" s="2" t="n"/>
      <c r="DZ3585" s="2" t="n"/>
      <c r="EA3585" s="2" t="n"/>
      <c r="EB3585" s="2" t="n"/>
      <c r="EC3585" s="2" t="n"/>
    </row>
    <row r="3586" ht="6.75" customHeight="1" s="118">
      <c r="A3586" s="2" t="n"/>
      <c r="B3586" s="2" t="n"/>
      <c r="C3586" s="2" t="n"/>
      <c r="D3586" s="2" t="n"/>
      <c r="E3586" s="166" t="inlineStr">
        <is>
          <t>連絡先</t>
        </is>
      </c>
      <c r="F3586" s="167" t="n"/>
      <c r="G3586" s="167" t="n"/>
      <c r="H3586" s="167" t="n"/>
      <c r="I3586" s="167" t="n"/>
      <c r="J3586" s="167" t="n"/>
      <c r="K3586" s="168" t="n"/>
      <c r="L3586" s="107" t="inlineStr">
        <is>
          <t>〒</t>
        </is>
      </c>
      <c r="M3586" s="167" t="n"/>
      <c r="N3586" s="167" t="n"/>
      <c r="O3586" s="167" t="n"/>
      <c r="P3586" s="173">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43" t="n"/>
      <c r="BV3586" s="144" t="n"/>
      <c r="DU3586" s="144" t="n"/>
      <c r="DV3586" s="7" t="n"/>
      <c r="DW3586" s="2" t="n"/>
      <c r="DX3586" s="2" t="n"/>
      <c r="DY3586" s="2" t="n"/>
      <c r="DZ3586" s="2" t="n"/>
      <c r="EA3586" s="2" t="n"/>
      <c r="EB3586" s="2" t="n"/>
      <c r="EC3586" s="2" t="n"/>
    </row>
    <row r="3587" ht="6.75" customHeight="1" s="118">
      <c r="A3587" s="2" t="n"/>
      <c r="B3587" s="2" t="n"/>
      <c r="C3587" s="2" t="n"/>
      <c r="D3587" s="2" t="n"/>
      <c r="E3587" s="143" t="n"/>
      <c r="K3587" s="144" t="n"/>
      <c r="L3587" s="143"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43" t="n"/>
      <c r="BV3587" s="144" t="n"/>
      <c r="DU3587" s="144" t="n"/>
      <c r="DV3587" s="7" t="n"/>
      <c r="DW3587" s="2" t="n"/>
      <c r="DX3587" s="2" t="n"/>
      <c r="DY3587" s="2" t="n"/>
      <c r="DZ3587" s="2" t="n"/>
      <c r="EA3587" s="2" t="n"/>
      <c r="EB3587" s="2" t="n"/>
      <c r="EC3587" s="2" t="n"/>
    </row>
    <row r="3588" ht="6.75" customHeight="1" s="118">
      <c r="A3588" s="2" t="n"/>
      <c r="B3588" s="2" t="n"/>
      <c r="C3588" s="2" t="n"/>
      <c r="D3588" s="2" t="n"/>
      <c r="E3588" s="143" t="n"/>
      <c r="K3588" s="144" t="n"/>
      <c r="L3588" s="143"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43" t="n"/>
      <c r="BV3588" s="144" t="n"/>
      <c r="DU3588" s="144" t="n"/>
      <c r="DV3588" s="7" t="n"/>
      <c r="DW3588" s="2" t="n"/>
      <c r="DX3588" s="2" t="n"/>
      <c r="DY3588" s="2" t="n"/>
      <c r="DZ3588" s="2" t="n"/>
      <c r="EA3588" s="2" t="n"/>
      <c r="EB3588" s="2" t="n"/>
      <c r="EC3588" s="2" t="n"/>
    </row>
    <row r="3589" ht="6.75" customHeight="1" s="118">
      <c r="A3589" s="2" t="n"/>
      <c r="B3589" s="2" t="n"/>
      <c r="C3589" s="2" t="n"/>
      <c r="D3589" s="2" t="n"/>
      <c r="E3589" s="143" t="n"/>
      <c r="K3589" s="144" t="n"/>
      <c r="L3589" s="174">
        <f>計算!$L$42</f>
        <v/>
      </c>
      <c r="BI3589" s="144" t="n"/>
      <c r="BJ3589" s="2" t="n"/>
      <c r="BK3589" s="2" t="n"/>
      <c r="BL3589" s="2" t="n"/>
      <c r="BM3589" s="2" t="n"/>
      <c r="BN3589" s="2" t="n"/>
      <c r="BO3589" s="2" t="n"/>
      <c r="BP3589" s="143" t="n"/>
      <c r="BV3589" s="144" t="n"/>
      <c r="DU3589" s="144" t="n"/>
      <c r="DV3589" s="7" t="n"/>
      <c r="DW3589" s="2" t="n"/>
      <c r="DX3589" s="2" t="n"/>
      <c r="DY3589" s="2" t="n"/>
      <c r="DZ3589" s="2" t="n"/>
      <c r="EA3589" s="2" t="n"/>
      <c r="EB3589" s="2" t="n"/>
      <c r="EC3589" s="2" t="n"/>
    </row>
    <row r="3590" ht="6.75" customHeight="1" s="118">
      <c r="A3590" s="2" t="n"/>
      <c r="B3590" s="2" t="n"/>
      <c r="C3590" s="2" t="n"/>
      <c r="D3590" s="2" t="n"/>
      <c r="E3590" s="147" t="n"/>
      <c r="F3590" s="148" t="n"/>
      <c r="G3590" s="148" t="n"/>
      <c r="H3590" s="148" t="n"/>
      <c r="I3590" s="148" t="n"/>
      <c r="J3590" s="148" t="n"/>
      <c r="K3590" s="149" t="n"/>
      <c r="L3590" s="148" t="n"/>
      <c r="M3590" s="148" t="n"/>
      <c r="N3590" s="148" t="n"/>
      <c r="O3590" s="148" t="n"/>
      <c r="P3590" s="148" t="n"/>
      <c r="Q3590" s="148" t="n"/>
      <c r="R3590" s="148" t="n"/>
      <c r="S3590" s="148" t="n"/>
      <c r="T3590" s="148" t="n"/>
      <c r="U3590" s="148" t="n"/>
      <c r="V3590" s="148" t="n"/>
      <c r="W3590" s="148" t="n"/>
      <c r="X3590" s="148" t="n"/>
      <c r="Y3590" s="148" t="n"/>
      <c r="Z3590" s="148" t="n"/>
      <c r="AA3590" s="148" t="n"/>
      <c r="AB3590" s="148" t="n"/>
      <c r="AC3590" s="148" t="n"/>
      <c r="AD3590" s="148" t="n"/>
      <c r="AE3590" s="148" t="n"/>
      <c r="AF3590" s="148" t="n"/>
      <c r="AG3590" s="148" t="n"/>
      <c r="AH3590" s="148" t="n"/>
      <c r="AI3590" s="148" t="n"/>
      <c r="AJ3590" s="148" t="n"/>
      <c r="AK3590" s="148" t="n"/>
      <c r="AL3590" s="148" t="n"/>
      <c r="AM3590" s="148" t="n"/>
      <c r="AN3590" s="148" t="n"/>
      <c r="AO3590" s="148" t="n"/>
      <c r="AP3590" s="148" t="n"/>
      <c r="AQ3590" s="148" t="n"/>
      <c r="AR3590" s="148" t="n"/>
      <c r="AS3590" s="148" t="n"/>
      <c r="AT3590" s="148" t="n"/>
      <c r="AU3590" s="148" t="n"/>
      <c r="AV3590" s="148" t="n"/>
      <c r="AW3590" s="148" t="n"/>
      <c r="AX3590" s="148" t="n"/>
      <c r="AY3590" s="148" t="n"/>
      <c r="AZ3590" s="148" t="n"/>
      <c r="BA3590" s="148" t="n"/>
      <c r="BB3590" s="148" t="n"/>
      <c r="BC3590" s="148" t="n"/>
      <c r="BD3590" s="148" t="n"/>
      <c r="BE3590" s="148" t="n"/>
      <c r="BF3590" s="148" t="n"/>
      <c r="BG3590" s="148" t="n"/>
      <c r="BH3590" s="148" t="n"/>
      <c r="BI3590" s="149" t="n"/>
      <c r="BJ3590" s="2" t="n"/>
      <c r="BK3590" s="2" t="n"/>
      <c r="BL3590" s="2" t="n"/>
      <c r="BM3590" s="2" t="n"/>
      <c r="BN3590" s="2" t="n"/>
      <c r="BO3590" s="2" t="n"/>
      <c r="BP3590" s="143" t="n"/>
      <c r="BV3590" s="144" t="n"/>
      <c r="DU3590" s="144"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43" t="n"/>
      <c r="BV3591" s="144" t="n"/>
      <c r="DU3591" s="144"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43" t="n"/>
      <c r="BV3592" s="144" t="n"/>
      <c r="DU3592" s="144"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43" t="n"/>
      <c r="BV3593" s="144" t="n"/>
      <c r="DU3593" s="144"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43" t="n"/>
      <c r="BV3594" s="144" t="n"/>
      <c r="DU3594" s="144"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43" t="n"/>
      <c r="BV3595" s="144" t="n"/>
      <c r="DU3595" s="144"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75" t="n"/>
      <c r="BQ3596" s="140" t="n"/>
      <c r="BR3596" s="176" t="n"/>
      <c r="BS3596" s="140" t="n"/>
      <c r="BT3596" s="140" t="n"/>
      <c r="BU3596" s="28" t="n"/>
      <c r="BV3596" s="29" t="n"/>
      <c r="BW3596" s="177">
        <f>計算!$AR$42</f>
        <v/>
      </c>
      <c r="BX3596" s="140" t="n"/>
      <c r="BY3596" s="140" t="n"/>
      <c r="BZ3596" s="140" t="n"/>
      <c r="CA3596" s="140" t="n"/>
      <c r="CB3596" s="140" t="n"/>
      <c r="CC3596" s="140" t="n"/>
      <c r="CD3596" s="140" t="n"/>
      <c r="CE3596" s="140" t="n"/>
      <c r="CF3596" s="140" t="n"/>
      <c r="CG3596" s="140" t="n"/>
      <c r="CH3596" s="140" t="n"/>
      <c r="CI3596" s="140" t="n"/>
      <c r="CJ3596" s="140" t="n"/>
      <c r="CK3596" s="140" t="n"/>
      <c r="CL3596" s="140" t="n"/>
      <c r="CM3596" s="140" t="n"/>
      <c r="CN3596" s="140" t="n"/>
      <c r="CO3596" s="140" t="n"/>
      <c r="CP3596" s="140" t="n"/>
      <c r="CQ3596" s="140" t="n"/>
      <c r="CR3596" s="140" t="n"/>
      <c r="CS3596" s="140" t="n"/>
      <c r="CT3596" s="140" t="n"/>
      <c r="CU3596" s="140" t="n"/>
      <c r="CV3596" s="140" t="n"/>
      <c r="CW3596" s="140" t="n"/>
      <c r="CX3596" s="140" t="n"/>
      <c r="CY3596" s="140" t="n"/>
      <c r="CZ3596" s="140" t="n"/>
      <c r="DA3596" s="140" t="n"/>
      <c r="DB3596" s="140" t="n"/>
      <c r="DC3596" s="140" t="n"/>
      <c r="DD3596" s="140" t="n"/>
      <c r="DE3596" s="140" t="n"/>
      <c r="DF3596" s="140" t="n"/>
      <c r="DG3596" s="140" t="n"/>
      <c r="DH3596" s="140" t="n"/>
      <c r="DI3596" s="140" t="n"/>
      <c r="DJ3596" s="140" t="n"/>
      <c r="DK3596" s="140" t="n"/>
      <c r="DL3596" s="140" t="n"/>
      <c r="DM3596" s="140" t="n"/>
      <c r="DN3596" s="140" t="n"/>
      <c r="DO3596" s="140" t="n"/>
      <c r="DP3596" s="140" t="n"/>
      <c r="DQ3596" s="140" t="n"/>
      <c r="DR3596" s="140" t="n"/>
      <c r="DS3596" s="140" t="n"/>
      <c r="DT3596" s="140" t="n"/>
      <c r="DU3596" s="141"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43" t="n"/>
      <c r="BU3597" s="31" t="n"/>
      <c r="BV3597" s="32" t="n"/>
      <c r="DU3597" s="144"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43" t="n"/>
      <c r="BU3598" s="72" t="n"/>
      <c r="BV3598" s="144" t="n"/>
      <c r="DU3598" s="144"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43" t="n"/>
      <c r="BV3599" s="144" t="n"/>
      <c r="DU3599" s="144"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43" t="n"/>
      <c r="BV3600" s="144" t="n"/>
      <c r="DU3600" s="144"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43" t="n"/>
      <c r="BV3601" s="144" t="n"/>
      <c r="DU3601" s="144" t="n"/>
      <c r="DV3601" s="7" t="n"/>
      <c r="DW3601" s="2" t="n"/>
      <c r="DX3601" s="2" t="n"/>
      <c r="DY3601" s="2" t="n"/>
      <c r="DZ3601" s="2" t="n"/>
      <c r="EA3601" s="2" t="n"/>
      <c r="EB3601" s="2" t="n"/>
      <c r="EC3601" s="2" t="n"/>
    </row>
    <row r="3602" ht="6.75" customHeight="1" s="118">
      <c r="A3602" s="2" t="n"/>
      <c r="B3602" s="2" t="n"/>
      <c r="C3602" s="2" t="n"/>
      <c r="D3602" s="2" t="n"/>
      <c r="E3602" s="178" t="inlineStr">
        <is>
          <t>在籍校</t>
        </is>
      </c>
      <c r="F3602" s="140" t="n"/>
      <c r="G3602" s="140" t="n"/>
      <c r="H3602" s="140" t="n"/>
      <c r="I3602" s="140" t="n"/>
      <c r="J3602" s="140" t="n"/>
      <c r="K3602" s="141"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0" t="n"/>
      <c r="AY3602" s="140" t="n"/>
      <c r="AZ3602" s="140" t="n"/>
      <c r="BA3602" s="140" t="n"/>
      <c r="BB3602" s="140" t="n"/>
      <c r="BC3602" s="140" t="n"/>
      <c r="BD3602" s="140" t="n"/>
      <c r="BE3602" s="140" t="n"/>
      <c r="BF3602" s="140" t="n"/>
      <c r="BG3602" s="140" t="n"/>
      <c r="BH3602" s="140" t="n"/>
      <c r="BI3602" s="141" t="n"/>
      <c r="BJ3602" s="2" t="n"/>
      <c r="BK3602" s="2" t="n"/>
      <c r="BL3602" s="2" t="n"/>
      <c r="BM3602" s="2" t="n"/>
      <c r="BN3602" s="2" t="n"/>
      <c r="BO3602" s="2" t="n"/>
      <c r="BP3602" s="143" t="n"/>
      <c r="BV3602" s="144" t="n"/>
      <c r="DU3602" s="144" t="n"/>
      <c r="DV3602" s="2" t="n"/>
      <c r="DW3602" s="2" t="n"/>
      <c r="DX3602" s="2" t="n"/>
      <c r="DY3602" s="2" t="n"/>
      <c r="DZ3602" s="2" t="n"/>
      <c r="EA3602" s="2" t="n"/>
      <c r="EB3602" s="2" t="n"/>
      <c r="EC3602" s="2" t="n"/>
    </row>
    <row r="3603" ht="6.75" customHeight="1" s="118">
      <c r="A3603" s="2" t="n"/>
      <c r="B3603" s="2" t="n"/>
      <c r="C3603" s="2" t="n"/>
      <c r="D3603" s="2" t="n"/>
      <c r="E3603" s="143" t="n"/>
      <c r="K3603" s="144" t="n"/>
      <c r="L3603" s="36" t="n"/>
      <c r="M3603" s="19" t="n"/>
      <c r="N3603" s="19" t="n"/>
      <c r="O3603" s="19" t="n"/>
      <c r="P3603" s="19" t="n"/>
      <c r="Q3603" s="19" t="n"/>
      <c r="R3603" s="19" t="n"/>
      <c r="S3603" s="19" t="n"/>
      <c r="T3603" s="19" t="n"/>
      <c r="U3603" s="19" t="n"/>
      <c r="V3603" s="19" t="n"/>
      <c r="W3603" s="19" t="n"/>
      <c r="X3603" s="37" t="n"/>
      <c r="Y3603" s="179">
        <f>計算!$N$42</f>
        <v/>
      </c>
      <c r="BI3603" s="144" t="n"/>
      <c r="BJ3603" s="2" t="n"/>
      <c r="BK3603" s="2" t="n"/>
      <c r="BL3603" s="2" t="n"/>
      <c r="BM3603" s="2" t="n"/>
      <c r="BN3603" s="2" t="n"/>
      <c r="BO3603" s="2" t="n"/>
      <c r="BP3603" s="143" t="n"/>
      <c r="BV3603" s="144" t="n"/>
      <c r="DU3603" s="144" t="n"/>
      <c r="DV3603" s="2" t="n"/>
      <c r="DW3603" s="2" t="n"/>
      <c r="DX3603" s="2" t="n"/>
      <c r="DY3603" s="2" t="n"/>
      <c r="DZ3603" s="2" t="n"/>
      <c r="EA3603" s="2" t="n"/>
      <c r="EB3603" s="2" t="n"/>
      <c r="EC3603" s="2" t="n"/>
    </row>
    <row r="3604" ht="6.75" customHeight="1" s="118">
      <c r="A3604" s="2" t="n"/>
      <c r="B3604" s="2" t="n"/>
      <c r="C3604" s="2" t="n"/>
      <c r="D3604" s="2" t="n"/>
      <c r="E3604" s="143" t="n"/>
      <c r="K3604" s="144" t="n"/>
      <c r="L3604" s="36" t="n"/>
      <c r="M3604" s="19" t="n"/>
      <c r="N3604" s="19" t="n"/>
      <c r="O3604" s="19" t="n"/>
      <c r="P3604" s="180">
        <f>IF(計算!$B$42="","",設定!$B$6)&amp;""</f>
        <v/>
      </c>
      <c r="S3604" s="11" t="n"/>
      <c r="T3604" s="11" t="n"/>
      <c r="U3604" s="181">
        <f>IF(計算!$B$42="","",設定!$B$7)&amp;""</f>
        <v/>
      </c>
      <c r="W3604" s="11" t="n"/>
      <c r="X3604" s="12" t="n"/>
      <c r="Y3604" s="143" t="n"/>
      <c r="BI3604" s="144" t="n"/>
      <c r="BJ3604" s="2" t="n"/>
      <c r="BK3604" s="2" t="n"/>
      <c r="BL3604" s="2" t="n"/>
      <c r="BM3604" s="2" t="n"/>
      <c r="BN3604" s="2" t="n"/>
      <c r="BO3604" s="2" t="n"/>
      <c r="BP3604" s="143" t="n"/>
      <c r="BV3604" s="144" t="n"/>
      <c r="DU3604" s="144" t="n"/>
      <c r="DV3604" s="2" t="n"/>
      <c r="DW3604" s="2" t="n"/>
      <c r="DX3604" s="2" t="n"/>
      <c r="DY3604" s="2" t="n"/>
      <c r="DZ3604" s="2" t="n"/>
      <c r="EA3604" s="2" t="n"/>
      <c r="EB3604" s="2" t="n"/>
      <c r="EC3604" s="2" t="n"/>
    </row>
    <row r="3605" ht="6.75" customHeight="1" s="118">
      <c r="A3605" s="2" t="n"/>
      <c r="B3605" s="2" t="n"/>
      <c r="C3605" s="2" t="n"/>
      <c r="D3605" s="2" t="n"/>
      <c r="E3605" s="143" t="n"/>
      <c r="K3605" s="144" t="n"/>
      <c r="L3605" s="92" t="inlineStr">
        <is>
          <t>令和</t>
        </is>
      </c>
      <c r="S3605" s="52" t="inlineStr">
        <is>
          <t>年</t>
        </is>
      </c>
      <c r="W3605" s="53" t="inlineStr">
        <is>
          <t>月</t>
        </is>
      </c>
      <c r="X3605" s="144" t="n"/>
      <c r="Y3605" s="143" t="n"/>
      <c r="BI3605" s="144" t="n"/>
      <c r="BJ3605" s="2" t="n"/>
      <c r="BK3605" s="2" t="n"/>
      <c r="BL3605" s="2" t="n"/>
      <c r="BM3605" s="2" t="n"/>
      <c r="BN3605" s="2" t="n"/>
      <c r="BO3605" s="2" t="n"/>
      <c r="BP3605" s="143" t="n"/>
      <c r="BV3605" s="144" t="n"/>
      <c r="DU3605" s="144" t="n"/>
      <c r="DV3605" s="2" t="n"/>
      <c r="DW3605" s="2" t="n"/>
      <c r="DX3605" s="2" t="n"/>
      <c r="DY3605" s="2" t="n"/>
      <c r="DZ3605" s="2" t="n"/>
      <c r="EA3605" s="2" t="n"/>
      <c r="EB3605" s="2" t="n"/>
      <c r="EC3605" s="2" t="n"/>
    </row>
    <row r="3606" ht="6.75" customHeight="1" s="118">
      <c r="A3606" s="2" t="n"/>
      <c r="B3606" s="2" t="n"/>
      <c r="C3606" s="2" t="n"/>
      <c r="D3606" s="2" t="n"/>
      <c r="E3606" s="143" t="n"/>
      <c r="K3606" s="144" t="n"/>
      <c r="L3606" s="143" t="n"/>
      <c r="X3606" s="144" t="n"/>
      <c r="Y3606" s="143" t="n"/>
      <c r="AW3606" s="75" t="inlineStr">
        <is>
          <t>卒業</t>
        </is>
      </c>
      <c r="BI3606" s="144" t="n"/>
      <c r="BJ3606" s="2" t="n"/>
      <c r="BK3606" s="2" t="n"/>
      <c r="BL3606" s="2" t="n"/>
      <c r="BM3606" s="2" t="n"/>
      <c r="BN3606" s="2" t="n"/>
      <c r="BO3606" s="2" t="n"/>
      <c r="BP3606" s="143" t="n"/>
      <c r="BV3606" s="144" t="n"/>
      <c r="DU3606" s="144" t="n"/>
      <c r="DV3606" s="2" t="n"/>
      <c r="DW3606" s="2" t="n"/>
      <c r="DX3606" s="2" t="n"/>
      <c r="DY3606" s="2" t="n"/>
      <c r="DZ3606" s="2" t="n"/>
      <c r="EA3606" s="2" t="n"/>
      <c r="EB3606" s="2" t="n"/>
      <c r="EC3606" s="2" t="n"/>
    </row>
    <row r="3607" ht="6.75" customHeight="1" s="118">
      <c r="A3607" s="2" t="n"/>
      <c r="B3607" s="2" t="n"/>
      <c r="C3607" s="2" t="n"/>
      <c r="D3607" s="2" t="n"/>
      <c r="E3607" s="143" t="n"/>
      <c r="K3607" s="144" t="n"/>
      <c r="L3607" s="36" t="n"/>
      <c r="M3607" s="19" t="n"/>
      <c r="N3607" s="19" t="n"/>
      <c r="O3607" s="19" t="n"/>
      <c r="P3607" s="19" t="n"/>
      <c r="Q3607" s="19" t="n"/>
      <c r="R3607" s="19" t="n"/>
      <c r="S3607" s="19" t="n"/>
      <c r="T3607" s="19" t="n"/>
      <c r="U3607" s="19" t="n"/>
      <c r="V3607" s="19" t="n"/>
      <c r="W3607" s="19" t="n"/>
      <c r="X3607" s="37" t="n"/>
      <c r="Y3607" s="143" t="n"/>
      <c r="BI3607" s="144" t="n"/>
      <c r="BJ3607" s="2" t="n"/>
      <c r="BK3607" s="2" t="n"/>
      <c r="BL3607" s="2" t="n"/>
      <c r="BM3607" s="2" t="n"/>
      <c r="BN3607" s="2" t="n"/>
      <c r="BO3607" s="2" t="n"/>
      <c r="BP3607" s="143" t="n"/>
      <c r="BV3607" s="144" t="n"/>
      <c r="DU3607" s="144" t="n"/>
      <c r="DV3607" s="2" t="n"/>
      <c r="DW3607" s="2" t="n"/>
      <c r="DX3607" s="2" t="n"/>
      <c r="DY3607" s="2" t="n"/>
      <c r="DZ3607" s="2" t="n"/>
      <c r="EA3607" s="2" t="n"/>
      <c r="EB3607" s="2" t="n"/>
      <c r="EC3607" s="2" t="n"/>
    </row>
    <row r="3608" ht="6.75" customHeight="1" s="118">
      <c r="A3608" s="2" t="n"/>
      <c r="B3608" s="2" t="n"/>
      <c r="C3608" s="2" t="n"/>
      <c r="D3608" s="2" t="n"/>
      <c r="E3608" s="143" t="n"/>
      <c r="K3608" s="144" t="n"/>
      <c r="L3608" s="36" t="n"/>
      <c r="M3608" s="19" t="n"/>
      <c r="N3608" s="19" t="n"/>
      <c r="O3608" s="19" t="n"/>
      <c r="P3608" s="19" t="n"/>
      <c r="Q3608" s="19" t="n"/>
      <c r="R3608" s="19" t="n"/>
      <c r="S3608" s="19" t="n"/>
      <c r="T3608" s="19" t="n"/>
      <c r="U3608" s="19" t="n"/>
      <c r="V3608" s="19" t="n"/>
      <c r="W3608" s="19" t="n"/>
      <c r="X3608" s="37" t="n"/>
      <c r="Y3608" s="143" t="n"/>
      <c r="BI3608" s="144" t="n"/>
      <c r="BJ3608" s="2" t="n"/>
      <c r="BK3608" s="2" t="n"/>
      <c r="BL3608" s="2" t="n"/>
      <c r="BM3608" s="2" t="n"/>
      <c r="BN3608" s="2" t="n"/>
      <c r="BO3608" s="2" t="n"/>
      <c r="BP3608" s="143" t="n"/>
      <c r="BV3608" s="144" t="n"/>
      <c r="DU3608" s="144" t="n"/>
      <c r="DV3608" s="2" t="n"/>
      <c r="DW3608" s="2" t="n"/>
      <c r="DX3608" s="2" t="n"/>
      <c r="DY3608" s="2" t="n"/>
      <c r="DZ3608" s="2" t="n"/>
      <c r="EA3608" s="2" t="n"/>
      <c r="EB3608" s="2" t="n"/>
      <c r="EC3608" s="2" t="n"/>
    </row>
    <row r="3609" ht="6.75" customHeight="1" s="118">
      <c r="A3609" s="2" t="n"/>
      <c r="B3609" s="2" t="n"/>
      <c r="C3609" s="2" t="n"/>
      <c r="D3609" s="2" t="n"/>
      <c r="E3609" s="147" t="n"/>
      <c r="F3609" s="148" t="n"/>
      <c r="G3609" s="148" t="n"/>
      <c r="H3609" s="148" t="n"/>
      <c r="I3609" s="148" t="n"/>
      <c r="J3609" s="148" t="n"/>
      <c r="K3609" s="149"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48" t="n"/>
      <c r="AX3609" s="148" t="n"/>
      <c r="AY3609" s="148" t="n"/>
      <c r="AZ3609" s="148" t="n"/>
      <c r="BA3609" s="148" t="n"/>
      <c r="BB3609" s="148" t="n"/>
      <c r="BC3609" s="148" t="n"/>
      <c r="BD3609" s="148" t="n"/>
      <c r="BE3609" s="148" t="n"/>
      <c r="BF3609" s="148" t="n"/>
      <c r="BG3609" s="148" t="n"/>
      <c r="BH3609" s="148" t="n"/>
      <c r="BI3609" s="149" t="n"/>
      <c r="BJ3609" s="2" t="n"/>
      <c r="BK3609" s="2" t="n"/>
      <c r="BL3609" s="2" t="n"/>
      <c r="BM3609" s="2" t="n"/>
      <c r="BN3609" s="2" t="n"/>
      <c r="BO3609" s="2" t="n"/>
      <c r="BP3609" s="143" t="n"/>
      <c r="BV3609" s="144" t="n"/>
      <c r="DU3609" s="144"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0" t="n"/>
      <c r="U3610" s="17" t="n"/>
      <c r="V3610" s="17" t="n"/>
      <c r="W3610" s="76" t="n"/>
      <c r="X3610" s="140"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43" t="n"/>
      <c r="BV3610" s="144" t="n"/>
      <c r="DU3610" s="144"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43" t="n"/>
      <c r="BV3611" s="144" t="n"/>
      <c r="DU3611" s="144"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43" t="n"/>
      <c r="BV3612" s="144" t="n"/>
      <c r="DU3612" s="144" t="n"/>
      <c r="DV3612" s="2" t="n"/>
      <c r="DW3612" s="2" t="n"/>
      <c r="DX3612" s="2" t="n"/>
      <c r="DY3612" s="2" t="n"/>
      <c r="DZ3612" s="2" t="n"/>
      <c r="EA3612" s="2" t="n"/>
      <c r="EB3612" s="2" t="n"/>
      <c r="EC3612" s="2" t="n"/>
    </row>
    <row r="3613" ht="6.75" customHeight="1" s="118">
      <c r="A3613" s="2" t="n"/>
      <c r="B3613" s="2" t="n"/>
      <c r="C3613" s="2" t="n"/>
      <c r="D3613" s="2" t="n"/>
      <c r="E3613" s="182" t="inlineStr">
        <is>
          <t>職　歴</t>
        </is>
      </c>
      <c r="K3613" s="144" t="n"/>
      <c r="L3613" s="54" t="inlineStr">
        <is>
          <t>平成</t>
        </is>
      </c>
      <c r="M3613" s="140" t="n"/>
      <c r="N3613" s="140" t="n"/>
      <c r="O3613" s="140" t="n"/>
      <c r="P3613" s="19" t="n"/>
      <c r="Q3613" s="19" t="n"/>
      <c r="R3613" s="19" t="n"/>
      <c r="S3613" s="19" t="n"/>
      <c r="T3613" s="19" t="n"/>
      <c r="U3613" s="19" t="n"/>
      <c r="V3613" s="19" t="n"/>
      <c r="W3613" s="19" t="n"/>
      <c r="X3613" s="37" t="n"/>
      <c r="Y3613" s="172">
        <f>計算!$AV$42</f>
        <v/>
      </c>
      <c r="BI3613" s="144" t="n"/>
      <c r="BJ3613" s="2" t="n"/>
      <c r="BK3613" s="2" t="n"/>
      <c r="BL3613" s="2" t="n"/>
      <c r="BM3613" s="2" t="n"/>
      <c r="BN3613" s="2" t="n"/>
      <c r="BO3613" s="2" t="n"/>
      <c r="BP3613" s="143" t="n"/>
      <c r="BV3613" s="144" t="n"/>
      <c r="DU3613" s="144" t="n"/>
      <c r="DV3613" s="2" t="n"/>
      <c r="DW3613" s="2" t="n"/>
      <c r="DX3613" s="2" t="n"/>
      <c r="DY3613" s="2" t="n"/>
      <c r="DZ3613" s="2" t="n"/>
      <c r="EA3613" s="2" t="n"/>
      <c r="EB3613" s="2" t="n"/>
      <c r="EC3613" s="2" t="n"/>
    </row>
    <row r="3614" ht="6.75" customHeight="1" s="118">
      <c r="A3614" s="2" t="n"/>
      <c r="B3614" s="2" t="n"/>
      <c r="C3614" s="2" t="n"/>
      <c r="D3614" s="2" t="n"/>
      <c r="E3614" s="143" t="n"/>
      <c r="K3614" s="144" t="n"/>
      <c r="L3614" s="143" t="n"/>
      <c r="P3614" s="19" t="n"/>
      <c r="Q3614" s="19" t="n"/>
      <c r="R3614" s="19" t="n"/>
      <c r="S3614" s="19" t="n"/>
      <c r="T3614" s="19" t="n"/>
      <c r="U3614" s="19" t="n"/>
      <c r="V3614" s="19" t="n"/>
      <c r="W3614" s="19" t="n"/>
      <c r="X3614" s="37" t="n"/>
      <c r="Y3614" s="143" t="n"/>
      <c r="BI3614" s="144" t="n"/>
      <c r="BJ3614" s="2" t="n"/>
      <c r="BK3614" s="2" t="n"/>
      <c r="BL3614" s="2" t="n"/>
      <c r="BM3614" s="2" t="n"/>
      <c r="BN3614" s="2" t="n"/>
      <c r="BO3614" s="2" t="n"/>
      <c r="BP3614" s="143" t="n"/>
      <c r="BV3614" s="144" t="n"/>
      <c r="DU3614" s="144" t="n"/>
      <c r="DV3614" s="2" t="n"/>
      <c r="DW3614" s="2" t="n"/>
      <c r="DX3614" s="2" t="n"/>
      <c r="DY3614" s="2" t="n"/>
      <c r="DZ3614" s="2" t="n"/>
      <c r="EA3614" s="2" t="n"/>
      <c r="EB3614" s="2" t="n"/>
      <c r="EC3614" s="2" t="n"/>
    </row>
    <row r="3615" ht="6.75" customHeight="1" s="118">
      <c r="A3615" s="2" t="n"/>
      <c r="B3615" s="2" t="n"/>
      <c r="C3615" s="2" t="n"/>
      <c r="D3615" s="2" t="n"/>
      <c r="E3615" s="143" t="n"/>
      <c r="K3615" s="144" t="n"/>
      <c r="L3615" s="143" t="n"/>
      <c r="P3615" s="180">
        <f>計算!$AT$42</f>
        <v/>
      </c>
      <c r="S3615" s="52" t="inlineStr">
        <is>
          <t>年</t>
        </is>
      </c>
      <c r="U3615" s="181">
        <f>計算!$AU$42</f>
        <v/>
      </c>
      <c r="W3615" s="53" t="inlineStr">
        <is>
          <t>月</t>
        </is>
      </c>
      <c r="X3615" s="144" t="n"/>
      <c r="Y3615" s="143" t="n"/>
      <c r="BI3615" s="144" t="n"/>
      <c r="BJ3615" s="2" t="n"/>
      <c r="BK3615" s="2" t="n"/>
      <c r="BL3615" s="2" t="n"/>
      <c r="BM3615" s="2" t="n"/>
      <c r="BN3615" s="2" t="n"/>
      <c r="BO3615" s="2" t="n"/>
      <c r="BP3615" s="143" t="n"/>
      <c r="BV3615" s="144" t="n"/>
      <c r="DU3615" s="144" t="n"/>
      <c r="DV3615" s="2" t="n"/>
      <c r="DW3615" s="2" t="n"/>
      <c r="DX3615" s="2" t="n"/>
      <c r="DY3615" s="2" t="n"/>
      <c r="DZ3615" s="2" t="n"/>
      <c r="EA3615" s="2" t="n"/>
      <c r="EB3615" s="2" t="n"/>
      <c r="EC3615" s="2" t="n"/>
    </row>
    <row r="3616" ht="6.75" customHeight="1" s="118">
      <c r="A3616" s="2" t="n"/>
      <c r="B3616" s="2" t="n"/>
      <c r="C3616" s="2" t="n"/>
      <c r="D3616" s="2" t="n"/>
      <c r="E3616" s="143" t="n"/>
      <c r="K3616" s="144" t="n"/>
      <c r="L3616" s="49" t="inlineStr">
        <is>
          <t>令和</t>
        </is>
      </c>
      <c r="X3616" s="144" t="n"/>
      <c r="Y3616" s="143" t="n"/>
      <c r="BI3616" s="144" t="n"/>
      <c r="BJ3616" s="2" t="n"/>
      <c r="BK3616" s="2" t="n"/>
      <c r="BL3616" s="2" t="n"/>
      <c r="BM3616" s="2" t="n"/>
      <c r="BN3616" s="2" t="n"/>
      <c r="BO3616" s="2" t="n"/>
      <c r="BP3616" s="143" t="n"/>
      <c r="BV3616" s="144" t="n"/>
      <c r="DU3616" s="144" t="n"/>
      <c r="DV3616" s="2" t="n"/>
      <c r="DW3616" s="2" t="n"/>
      <c r="DX3616" s="2" t="n"/>
      <c r="DY3616" s="2" t="n"/>
      <c r="DZ3616" s="2" t="n"/>
      <c r="EA3616" s="2" t="n"/>
      <c r="EB3616" s="2" t="n"/>
      <c r="EC3616" s="2" t="n"/>
    </row>
    <row r="3617" ht="6.75" customHeight="1" s="118">
      <c r="A3617" s="2" t="n"/>
      <c r="B3617" s="2" t="n"/>
      <c r="C3617" s="2" t="n"/>
      <c r="D3617" s="2" t="n"/>
      <c r="E3617" s="143" t="n"/>
      <c r="K3617" s="144" t="n"/>
      <c r="L3617" s="143" t="n"/>
      <c r="P3617" s="19" t="n"/>
      <c r="Q3617" s="19" t="n"/>
      <c r="R3617" s="19" t="n"/>
      <c r="S3617" s="19" t="n"/>
      <c r="T3617" s="19" t="n"/>
      <c r="U3617" s="19" t="n"/>
      <c r="V3617" s="19" t="n"/>
      <c r="W3617" s="19" t="n"/>
      <c r="X3617" s="37" t="n"/>
      <c r="Y3617" s="143" t="n"/>
      <c r="BI3617" s="144" t="n"/>
      <c r="BJ3617" s="2" t="n"/>
      <c r="BK3617" s="2" t="n"/>
      <c r="BL3617" s="2" t="n"/>
      <c r="BM3617" s="2" t="n"/>
      <c r="BN3617" s="2" t="n"/>
      <c r="BO3617" s="2" t="n"/>
      <c r="BP3617" s="143" t="n"/>
      <c r="BV3617" s="144" t="n"/>
      <c r="DU3617" s="144" t="n"/>
      <c r="DV3617" s="2" t="n"/>
      <c r="DW3617" s="2" t="n"/>
      <c r="DX3617" s="2" t="n"/>
      <c r="DY3617" s="2" t="n"/>
      <c r="DZ3617" s="2" t="n"/>
      <c r="EA3617" s="2" t="n"/>
      <c r="EB3617" s="2" t="n"/>
      <c r="EC3617" s="2" t="n"/>
    </row>
    <row r="3618" ht="5.25" customHeight="1" s="118">
      <c r="A3618" s="2" t="n"/>
      <c r="B3618" s="2" t="n"/>
      <c r="C3618" s="2" t="n"/>
      <c r="D3618" s="2" t="n"/>
      <c r="E3618" s="143" t="n"/>
      <c r="K3618" s="144" t="n"/>
      <c r="L3618" s="147" t="n"/>
      <c r="M3618" s="148" t="n"/>
      <c r="N3618" s="148" t="n"/>
      <c r="O3618" s="148" t="n"/>
      <c r="P3618" s="20" t="n"/>
      <c r="Q3618" s="20" t="n"/>
      <c r="R3618" s="20" t="n"/>
      <c r="S3618" s="20" t="n"/>
      <c r="T3618" s="20" t="n"/>
      <c r="U3618" s="20" t="n"/>
      <c r="V3618" s="20" t="n"/>
      <c r="W3618" s="20" t="n"/>
      <c r="X3618" s="39" t="n"/>
      <c r="Y3618" s="147" t="n"/>
      <c r="Z3618" s="148" t="n"/>
      <c r="AA3618" s="148" t="n"/>
      <c r="AB3618" s="148" t="n"/>
      <c r="AC3618" s="148" t="n"/>
      <c r="AD3618" s="148" t="n"/>
      <c r="AE3618" s="148" t="n"/>
      <c r="AF3618" s="148" t="n"/>
      <c r="AG3618" s="148" t="n"/>
      <c r="AH3618" s="148" t="n"/>
      <c r="AI3618" s="148" t="n"/>
      <c r="AJ3618" s="148" t="n"/>
      <c r="AK3618" s="148" t="n"/>
      <c r="AL3618" s="148" t="n"/>
      <c r="AM3618" s="148" t="n"/>
      <c r="AN3618" s="148" t="n"/>
      <c r="AO3618" s="148" t="n"/>
      <c r="AP3618" s="148" t="n"/>
      <c r="AQ3618" s="148" t="n"/>
      <c r="AR3618" s="148" t="n"/>
      <c r="AS3618" s="148" t="n"/>
      <c r="AT3618" s="148" t="n"/>
      <c r="AU3618" s="148" t="n"/>
      <c r="AV3618" s="148" t="n"/>
      <c r="AW3618" s="148" t="n"/>
      <c r="AX3618" s="148" t="n"/>
      <c r="AY3618" s="148" t="n"/>
      <c r="AZ3618" s="148" t="n"/>
      <c r="BA3618" s="148" t="n"/>
      <c r="BB3618" s="148" t="n"/>
      <c r="BC3618" s="148" t="n"/>
      <c r="BD3618" s="148" t="n"/>
      <c r="BE3618" s="148" t="n"/>
      <c r="BF3618" s="148" t="n"/>
      <c r="BG3618" s="148" t="n"/>
      <c r="BH3618" s="148" t="n"/>
      <c r="BI3618" s="149" t="n"/>
      <c r="BJ3618" s="2" t="n"/>
      <c r="BK3618" s="2" t="n"/>
      <c r="BL3618" s="2" t="n"/>
      <c r="BM3618" s="2" t="n"/>
      <c r="BN3618" s="2" t="n"/>
      <c r="BO3618" s="2" t="n"/>
      <c r="BP3618" s="143" t="n"/>
      <c r="BV3618" s="144" t="n"/>
      <c r="DU3618" s="144" t="n"/>
      <c r="DV3618" s="2" t="n"/>
      <c r="DW3618" s="2" t="n"/>
      <c r="DX3618" s="2" t="n"/>
      <c r="DY3618" s="2" t="n"/>
      <c r="DZ3618" s="2" t="n"/>
      <c r="EA3618" s="2" t="n"/>
      <c r="EB3618" s="2" t="n"/>
      <c r="EC3618" s="2" t="n"/>
    </row>
    <row r="3619" ht="6.75" customHeight="1" s="118">
      <c r="A3619" s="2" t="n"/>
      <c r="B3619" s="2" t="n"/>
      <c r="C3619" s="2" t="n"/>
      <c r="D3619" s="2" t="n"/>
      <c r="E3619" s="143" t="n"/>
      <c r="K3619" s="144" t="n"/>
      <c r="L3619" s="54" t="inlineStr">
        <is>
          <t>平成</t>
        </is>
      </c>
      <c r="M3619" s="140" t="n"/>
      <c r="N3619" s="140" t="n"/>
      <c r="O3619" s="140" t="n"/>
      <c r="P3619" s="18" t="n"/>
      <c r="Q3619" s="18" t="n"/>
      <c r="R3619" s="18" t="n"/>
      <c r="S3619" s="18" t="n"/>
      <c r="T3619" s="18" t="n"/>
      <c r="U3619" s="18" t="n"/>
      <c r="V3619" s="18" t="n"/>
      <c r="W3619" s="18" t="n"/>
      <c r="X3619" s="35" t="n"/>
      <c r="Y3619" s="172">
        <f>計算!$AY$42</f>
        <v/>
      </c>
      <c r="BI3619" s="144" t="n"/>
      <c r="BJ3619" s="2" t="n"/>
      <c r="BK3619" s="2" t="n"/>
      <c r="BL3619" s="2" t="n"/>
      <c r="BM3619" s="2" t="n"/>
      <c r="BN3619" s="2" t="n"/>
      <c r="BO3619" s="2" t="n"/>
      <c r="BP3619" s="143" t="n"/>
      <c r="BV3619" s="144" t="n"/>
      <c r="DU3619" s="144" t="n"/>
      <c r="DV3619" s="2" t="n"/>
      <c r="DW3619" s="2" t="n"/>
      <c r="DX3619" s="2" t="n"/>
      <c r="DY3619" s="2" t="n"/>
      <c r="DZ3619" s="2" t="n"/>
      <c r="EA3619" s="2" t="n"/>
      <c r="EB3619" s="2" t="n"/>
      <c r="EC3619" s="2" t="n"/>
    </row>
    <row r="3620" ht="6.75" customHeight="1" s="118">
      <c r="A3620" s="2" t="n"/>
      <c r="B3620" s="2" t="n"/>
      <c r="C3620" s="2" t="n"/>
      <c r="D3620" s="2" t="n"/>
      <c r="E3620" s="143" t="n"/>
      <c r="K3620" s="144" t="n"/>
      <c r="L3620" s="143" t="n"/>
      <c r="P3620" s="19" t="n"/>
      <c r="Q3620" s="19" t="n"/>
      <c r="R3620" s="19" t="n"/>
      <c r="S3620" s="19" t="n"/>
      <c r="T3620" s="19" t="n"/>
      <c r="U3620" s="19" t="n"/>
      <c r="V3620" s="19" t="n"/>
      <c r="W3620" s="19" t="n"/>
      <c r="X3620" s="37" t="n"/>
      <c r="Y3620" s="143" t="n"/>
      <c r="BI3620" s="144" t="n"/>
      <c r="BJ3620" s="2" t="n"/>
      <c r="BK3620" s="2" t="n"/>
      <c r="BL3620" s="2" t="n"/>
      <c r="BM3620" s="2" t="n"/>
      <c r="BN3620" s="2" t="n"/>
      <c r="BO3620" s="2" t="n"/>
      <c r="BP3620" s="143" t="n"/>
      <c r="BV3620" s="144" t="n"/>
      <c r="DU3620" s="144" t="n"/>
      <c r="DV3620" s="2" t="n"/>
      <c r="DW3620" s="2" t="n"/>
      <c r="DX3620" s="2" t="n"/>
      <c r="DY3620" s="2" t="n"/>
      <c r="DZ3620" s="2" t="n"/>
      <c r="EA3620" s="2" t="n"/>
      <c r="EB3620" s="2" t="n"/>
      <c r="EC3620" s="2" t="n"/>
    </row>
    <row r="3621" ht="6.75" customHeight="1" s="118">
      <c r="A3621" s="2" t="n"/>
      <c r="B3621" s="2" t="n"/>
      <c r="C3621" s="2" t="n"/>
      <c r="D3621" s="2" t="n"/>
      <c r="E3621" s="143" t="n"/>
      <c r="K3621" s="144" t="n"/>
      <c r="L3621" s="143" t="n"/>
      <c r="P3621" s="180">
        <f>計算!$AW$42</f>
        <v/>
      </c>
      <c r="S3621" s="52" t="inlineStr">
        <is>
          <t>年</t>
        </is>
      </c>
      <c r="U3621" s="181">
        <f>計算!$AX$42</f>
        <v/>
      </c>
      <c r="W3621" s="53" t="inlineStr">
        <is>
          <t>月</t>
        </is>
      </c>
      <c r="X3621" s="144" t="n"/>
      <c r="Y3621" s="143" t="n"/>
      <c r="BI3621" s="144" t="n"/>
      <c r="BJ3621" s="2" t="n"/>
      <c r="BK3621" s="2" t="n"/>
      <c r="BL3621" s="2" t="n"/>
      <c r="BM3621" s="2" t="n"/>
      <c r="BN3621" s="2" t="n"/>
      <c r="BO3621" s="2" t="n"/>
      <c r="BP3621" s="143" t="n"/>
      <c r="BV3621" s="144" t="n"/>
      <c r="DU3621" s="144" t="n"/>
      <c r="DV3621" s="2" t="n"/>
      <c r="DW3621" s="2" t="n"/>
      <c r="DX3621" s="2" t="n"/>
      <c r="DY3621" s="2" t="n"/>
      <c r="DZ3621" s="2" t="n"/>
      <c r="EA3621" s="2" t="n"/>
      <c r="EB3621" s="2" t="n"/>
      <c r="EC3621" s="2" t="n"/>
    </row>
    <row r="3622" ht="6.75" customHeight="1" s="118">
      <c r="A3622" s="2" t="n"/>
      <c r="B3622" s="2" t="n"/>
      <c r="C3622" s="2" t="n"/>
      <c r="D3622" s="2" t="n"/>
      <c r="E3622" s="143" t="n"/>
      <c r="K3622" s="144" t="n"/>
      <c r="L3622" s="49" t="inlineStr">
        <is>
          <t>令和</t>
        </is>
      </c>
      <c r="X3622" s="144" t="n"/>
      <c r="Y3622" s="143" t="n"/>
      <c r="BI3622" s="144" t="n"/>
      <c r="BJ3622" s="2" t="n"/>
      <c r="BK3622" s="2" t="n"/>
      <c r="BL3622" s="2" t="n"/>
      <c r="BM3622" s="2" t="n"/>
      <c r="BN3622" s="2" t="n"/>
      <c r="BO3622" s="2" t="n"/>
      <c r="BP3622" s="143" t="n"/>
      <c r="BV3622" s="144" t="n"/>
      <c r="DU3622" s="144" t="n"/>
      <c r="DV3622" s="2" t="n"/>
      <c r="DW3622" s="2" t="n"/>
      <c r="DX3622" s="2" t="n"/>
      <c r="DY3622" s="2" t="n"/>
      <c r="DZ3622" s="2" t="n"/>
      <c r="EA3622" s="2" t="n"/>
      <c r="EB3622" s="2" t="n"/>
      <c r="EC3622" s="2" t="n"/>
    </row>
    <row r="3623" ht="6.75" customHeight="1" s="118">
      <c r="A3623" s="2" t="n"/>
      <c r="B3623" s="2" t="n"/>
      <c r="C3623" s="2" t="n"/>
      <c r="D3623" s="2" t="n"/>
      <c r="E3623" s="143" t="n"/>
      <c r="K3623" s="144" t="n"/>
      <c r="L3623" s="143" t="n"/>
      <c r="P3623" s="19" t="n"/>
      <c r="Q3623" s="19" t="n"/>
      <c r="R3623" s="19" t="n"/>
      <c r="S3623" s="19" t="n"/>
      <c r="T3623" s="19" t="n"/>
      <c r="U3623" s="19" t="n"/>
      <c r="V3623" s="19" t="n"/>
      <c r="W3623" s="19" t="n"/>
      <c r="X3623" s="37" t="n"/>
      <c r="Y3623" s="143" t="n"/>
      <c r="BI3623" s="144" t="n"/>
      <c r="BJ3623" s="2" t="n"/>
      <c r="BK3623" s="2" t="n"/>
      <c r="BL3623" s="2" t="n"/>
      <c r="BM3623" s="2" t="n"/>
      <c r="BN3623" s="2" t="n"/>
      <c r="BO3623" s="2" t="n"/>
      <c r="BP3623" s="143" t="n"/>
      <c r="BU3623" s="43" t="n"/>
      <c r="BV3623" s="44" t="n"/>
      <c r="DU3623" s="144" t="n"/>
      <c r="DV3623" s="2" t="n"/>
      <c r="DW3623" s="2" t="n"/>
      <c r="DX3623" s="2" t="n"/>
      <c r="DY3623" s="2" t="n"/>
      <c r="DZ3623" s="2" t="n"/>
      <c r="EA3623" s="2" t="n"/>
      <c r="EB3623" s="2" t="n"/>
      <c r="EC3623" s="2" t="n"/>
    </row>
    <row r="3624" ht="4.5" customHeight="1" s="118">
      <c r="A3624" s="2" t="n"/>
      <c r="B3624" s="2" t="n"/>
      <c r="C3624" s="2" t="n"/>
      <c r="D3624" s="2" t="n"/>
      <c r="E3624" s="143" t="n"/>
      <c r="K3624" s="144" t="n"/>
      <c r="L3624" s="147" t="n"/>
      <c r="M3624" s="148" t="n"/>
      <c r="N3624" s="148" t="n"/>
      <c r="O3624" s="148" t="n"/>
      <c r="P3624" s="20" t="n"/>
      <c r="Q3624" s="20" t="n"/>
      <c r="R3624" s="20" t="n"/>
      <c r="S3624" s="20" t="n"/>
      <c r="T3624" s="20" t="n"/>
      <c r="U3624" s="20" t="n"/>
      <c r="V3624" s="20" t="n"/>
      <c r="W3624" s="20" t="n"/>
      <c r="X3624" s="39" t="n"/>
      <c r="Y3624" s="147" t="n"/>
      <c r="Z3624" s="148" t="n"/>
      <c r="AA3624" s="148" t="n"/>
      <c r="AB3624" s="148" t="n"/>
      <c r="AC3624" s="148" t="n"/>
      <c r="AD3624" s="148" t="n"/>
      <c r="AE3624" s="148" t="n"/>
      <c r="AF3624" s="148" t="n"/>
      <c r="AG3624" s="148" t="n"/>
      <c r="AH3624" s="148" t="n"/>
      <c r="AI3624" s="148" t="n"/>
      <c r="AJ3624" s="148" t="n"/>
      <c r="AK3624" s="148" t="n"/>
      <c r="AL3624" s="148" t="n"/>
      <c r="AM3624" s="148" t="n"/>
      <c r="AN3624" s="148" t="n"/>
      <c r="AO3624" s="148" t="n"/>
      <c r="AP3624" s="148" t="n"/>
      <c r="AQ3624" s="148" t="n"/>
      <c r="AR3624" s="148" t="n"/>
      <c r="AS3624" s="148" t="n"/>
      <c r="AT3624" s="148" t="n"/>
      <c r="AU3624" s="148" t="n"/>
      <c r="AV3624" s="148" t="n"/>
      <c r="AW3624" s="148" t="n"/>
      <c r="AX3624" s="148" t="n"/>
      <c r="AY3624" s="148" t="n"/>
      <c r="AZ3624" s="148" t="n"/>
      <c r="BA3624" s="148" t="n"/>
      <c r="BB3624" s="148" t="n"/>
      <c r="BC3624" s="148" t="n"/>
      <c r="BD3624" s="148" t="n"/>
      <c r="BE3624" s="148" t="n"/>
      <c r="BF3624" s="148" t="n"/>
      <c r="BG3624" s="148" t="n"/>
      <c r="BH3624" s="148" t="n"/>
      <c r="BI3624" s="149" t="n"/>
      <c r="BJ3624" s="2" t="n"/>
      <c r="BK3624" s="2" t="n"/>
      <c r="BL3624" s="2" t="n"/>
      <c r="BM3624" s="2" t="n"/>
      <c r="BN3624" s="2" t="n"/>
      <c r="BO3624" s="2" t="n"/>
      <c r="BP3624" s="147" t="n"/>
      <c r="BQ3624" s="148" t="n"/>
      <c r="BR3624" s="148" t="n"/>
      <c r="BS3624" s="148" t="n"/>
      <c r="BT3624" s="148" t="n"/>
      <c r="BU3624" s="42" t="n"/>
      <c r="BV3624" s="45" t="n"/>
      <c r="BW3624" s="148" t="n"/>
      <c r="BX3624" s="148" t="n"/>
      <c r="BY3624" s="148" t="n"/>
      <c r="BZ3624" s="148" t="n"/>
      <c r="CA3624" s="148" t="n"/>
      <c r="CB3624" s="148" t="n"/>
      <c r="CC3624" s="148" t="n"/>
      <c r="CD3624" s="148" t="n"/>
      <c r="CE3624" s="148" t="n"/>
      <c r="CF3624" s="148" t="n"/>
      <c r="CG3624" s="148" t="n"/>
      <c r="CH3624" s="148" t="n"/>
      <c r="CI3624" s="148" t="n"/>
      <c r="CJ3624" s="148" t="n"/>
      <c r="CK3624" s="148" t="n"/>
      <c r="CL3624" s="148" t="n"/>
      <c r="CM3624" s="148" t="n"/>
      <c r="CN3624" s="148" t="n"/>
      <c r="CO3624" s="148" t="n"/>
      <c r="CP3624" s="148" t="n"/>
      <c r="CQ3624" s="148" t="n"/>
      <c r="CR3624" s="148" t="n"/>
      <c r="CS3624" s="148" t="n"/>
      <c r="CT3624" s="148" t="n"/>
      <c r="CU3624" s="148" t="n"/>
      <c r="CV3624" s="148" t="n"/>
      <c r="CW3624" s="148" t="n"/>
      <c r="CX3624" s="148" t="n"/>
      <c r="CY3624" s="148" t="n"/>
      <c r="CZ3624" s="148" t="n"/>
      <c r="DA3624" s="148" t="n"/>
      <c r="DB3624" s="148" t="n"/>
      <c r="DC3624" s="148" t="n"/>
      <c r="DD3624" s="148" t="n"/>
      <c r="DE3624" s="148" t="n"/>
      <c r="DF3624" s="148" t="n"/>
      <c r="DG3624" s="148" t="n"/>
      <c r="DH3624" s="148" t="n"/>
      <c r="DI3624" s="148" t="n"/>
      <c r="DJ3624" s="148" t="n"/>
      <c r="DK3624" s="148" t="n"/>
      <c r="DL3624" s="148" t="n"/>
      <c r="DM3624" s="148" t="n"/>
      <c r="DN3624" s="148" t="n"/>
      <c r="DO3624" s="148" t="n"/>
      <c r="DP3624" s="148" t="n"/>
      <c r="DQ3624" s="148" t="n"/>
      <c r="DR3624" s="148" t="n"/>
      <c r="DS3624" s="148" t="n"/>
      <c r="DT3624" s="148" t="n"/>
      <c r="DU3624" s="149" t="n"/>
      <c r="DV3624" s="2" t="n"/>
      <c r="DW3624" s="2" t="n"/>
      <c r="DX3624" s="2" t="n"/>
      <c r="DY3624" s="2" t="n"/>
      <c r="DZ3624" s="2" t="n"/>
      <c r="EA3624" s="2" t="n"/>
      <c r="EB3624" s="2" t="n"/>
      <c r="EC3624" s="2" t="n"/>
    </row>
    <row r="3625" ht="6.75" customHeight="1" s="118">
      <c r="A3625" s="2" t="n"/>
      <c r="B3625" s="2" t="n"/>
      <c r="C3625" s="2" t="n"/>
      <c r="D3625" s="2" t="n"/>
      <c r="E3625" s="143" t="n"/>
      <c r="K3625" s="144" t="n"/>
      <c r="L3625" s="54" t="inlineStr">
        <is>
          <t>平成</t>
        </is>
      </c>
      <c r="M3625" s="140" t="n"/>
      <c r="N3625" s="140" t="n"/>
      <c r="O3625" s="140"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39" t="inlineStr">
        <is>
          <t>備　考</t>
        </is>
      </c>
      <c r="BQ3625" s="140" t="n"/>
      <c r="BR3625" s="140" t="n"/>
      <c r="BS3625" s="140" t="n"/>
      <c r="BT3625" s="140" t="n"/>
      <c r="BU3625" s="140" t="n"/>
      <c r="BV3625" s="141" t="n"/>
      <c r="BW3625" s="177">
        <f>計算!$AS$42</f>
        <v/>
      </c>
      <c r="BX3625" s="140" t="n"/>
      <c r="BY3625" s="140" t="n"/>
      <c r="BZ3625" s="140" t="n"/>
      <c r="CA3625" s="140" t="n"/>
      <c r="CB3625" s="140" t="n"/>
      <c r="CC3625" s="140" t="n"/>
      <c r="CD3625" s="140" t="n"/>
      <c r="CE3625" s="140" t="n"/>
      <c r="CF3625" s="140" t="n"/>
      <c r="CG3625" s="140" t="n"/>
      <c r="CH3625" s="140" t="n"/>
      <c r="CI3625" s="140" t="n"/>
      <c r="CJ3625" s="140" t="n"/>
      <c r="CK3625" s="140" t="n"/>
      <c r="CL3625" s="140" t="n"/>
      <c r="CM3625" s="140" t="n"/>
      <c r="CN3625" s="140" t="n"/>
      <c r="CO3625" s="140" t="n"/>
      <c r="CP3625" s="140" t="n"/>
      <c r="CQ3625" s="140" t="n"/>
      <c r="CR3625" s="140" t="n"/>
      <c r="CS3625" s="140" t="n"/>
      <c r="CT3625" s="140" t="n"/>
      <c r="CU3625" s="140" t="n"/>
      <c r="CV3625" s="140" t="n"/>
      <c r="CW3625" s="140" t="n"/>
      <c r="CX3625" s="140" t="n"/>
      <c r="CY3625" s="140" t="n"/>
      <c r="CZ3625" s="140" t="n"/>
      <c r="DA3625" s="140" t="n"/>
      <c r="DB3625" s="140" t="n"/>
      <c r="DC3625" s="140" t="n"/>
      <c r="DD3625" s="140" t="n"/>
      <c r="DE3625" s="140" t="n"/>
      <c r="DF3625" s="140" t="n"/>
      <c r="DG3625" s="140" t="n"/>
      <c r="DH3625" s="140" t="n"/>
      <c r="DI3625" s="140" t="n"/>
      <c r="DJ3625" s="140" t="n"/>
      <c r="DK3625" s="140" t="n"/>
      <c r="DL3625" s="140" t="n"/>
      <c r="DM3625" s="140" t="n"/>
      <c r="DN3625" s="140" t="n"/>
      <c r="DO3625" s="140" t="n"/>
      <c r="DP3625" s="140" t="n"/>
      <c r="DQ3625" s="140" t="n"/>
      <c r="DR3625" s="140" t="n"/>
      <c r="DS3625" s="140" t="n"/>
      <c r="DT3625" s="140" t="n"/>
      <c r="DU3625" s="141" t="n"/>
      <c r="DV3625" s="2" t="n"/>
      <c r="DW3625" s="2" t="n"/>
      <c r="DX3625" s="2" t="n"/>
      <c r="DY3625" s="2" t="n"/>
      <c r="DZ3625" s="2" t="n"/>
      <c r="EA3625" s="2" t="n"/>
      <c r="EB3625" s="2" t="n"/>
      <c r="EC3625" s="2" t="n"/>
    </row>
    <row r="3626" ht="6.75" customHeight="1" s="118">
      <c r="A3626" s="2" t="n"/>
      <c r="B3626" s="2" t="n"/>
      <c r="C3626" s="2" t="n"/>
      <c r="D3626" s="2" t="n"/>
      <c r="E3626" s="143" t="n"/>
      <c r="K3626" s="144" t="n"/>
      <c r="L3626" s="143"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43" t="n"/>
      <c r="BV3626" s="144" t="n"/>
      <c r="DU3626" s="144" t="n"/>
      <c r="DV3626" s="2" t="n"/>
      <c r="DW3626" s="2" t="n"/>
      <c r="DX3626" s="2" t="n"/>
      <c r="DY3626" s="2" t="n"/>
      <c r="DZ3626" s="2" t="n"/>
      <c r="EA3626" s="2" t="n"/>
      <c r="EB3626" s="2" t="n"/>
      <c r="EC3626" s="2" t="n"/>
    </row>
    <row r="3627" ht="6.75" customHeight="1" s="118">
      <c r="A3627" s="2" t="n"/>
      <c r="B3627" s="2" t="n"/>
      <c r="C3627" s="2" t="n"/>
      <c r="D3627" s="2" t="n"/>
      <c r="E3627" s="143" t="n"/>
      <c r="K3627" s="144" t="n"/>
      <c r="L3627" s="143" t="n"/>
      <c r="P3627" s="19" t="n"/>
      <c r="Q3627" s="19" t="n"/>
      <c r="R3627" s="19" t="n"/>
      <c r="S3627" s="52" t="inlineStr">
        <is>
          <t>年</t>
        </is>
      </c>
      <c r="U3627" s="11" t="n"/>
      <c r="V3627" s="11" t="n"/>
      <c r="W3627" s="53" t="inlineStr">
        <is>
          <t>月</t>
        </is>
      </c>
      <c r="X3627" s="144"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43" t="n"/>
      <c r="BV3627" s="144" t="n"/>
      <c r="DU3627" s="144" t="n"/>
      <c r="DV3627" s="2" t="n"/>
      <c r="DW3627" s="2" t="n"/>
      <c r="DX3627" s="2" t="n"/>
      <c r="DY3627" s="2" t="n"/>
      <c r="DZ3627" s="2" t="n"/>
      <c r="EA3627" s="2" t="n"/>
      <c r="EB3627" s="2" t="n"/>
      <c r="EC3627" s="2" t="n"/>
    </row>
    <row r="3628" ht="6.75" customHeight="1" s="118">
      <c r="A3628" s="2" t="n"/>
      <c r="B3628" s="2" t="n"/>
      <c r="C3628" s="2" t="n"/>
      <c r="D3628" s="2" t="n"/>
      <c r="E3628" s="143" t="n"/>
      <c r="K3628" s="144" t="n"/>
      <c r="L3628" s="49" t="inlineStr">
        <is>
          <t>令和</t>
        </is>
      </c>
      <c r="P3628" s="19" t="n"/>
      <c r="Q3628" s="19" t="n"/>
      <c r="R3628" s="19" t="n"/>
      <c r="U3628" s="11" t="n"/>
      <c r="V3628" s="11" t="n"/>
      <c r="X3628" s="144"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43" t="n"/>
      <c r="BV3628" s="144" t="n"/>
      <c r="DU3628" s="144" t="n"/>
      <c r="DV3628" s="2" t="n"/>
      <c r="DW3628" s="2" t="n"/>
      <c r="DX3628" s="2" t="n"/>
      <c r="DY3628" s="2" t="n"/>
      <c r="DZ3628" s="2" t="n"/>
      <c r="EA3628" s="2" t="n"/>
      <c r="EB3628" s="2" t="n"/>
      <c r="EC3628" s="2" t="n"/>
    </row>
    <row r="3629" ht="6.75" customHeight="1" s="118">
      <c r="A3629" s="2" t="n"/>
      <c r="B3629" s="2" t="n"/>
      <c r="C3629" s="2" t="n"/>
      <c r="D3629" s="2" t="n"/>
      <c r="E3629" s="143" t="n"/>
      <c r="K3629" s="144" t="n"/>
      <c r="L3629" s="143"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43" t="n"/>
      <c r="BV3629" s="144" t="n"/>
      <c r="DU3629" s="144" t="n"/>
      <c r="DV3629" s="2" t="n"/>
      <c r="DW3629" s="2" t="n"/>
      <c r="DX3629" s="2" t="n"/>
      <c r="DY3629" s="2" t="n"/>
      <c r="DZ3629" s="2" t="n"/>
      <c r="EA3629" s="2" t="n"/>
      <c r="EB3629" s="2" t="n"/>
      <c r="EC3629" s="2" t="n"/>
    </row>
    <row r="3630" ht="3.75" customHeight="1" s="118">
      <c r="A3630" s="2" t="n"/>
      <c r="B3630" s="2" t="n"/>
      <c r="C3630" s="2" t="n"/>
      <c r="D3630" s="2" t="n"/>
      <c r="E3630" s="143" t="n"/>
      <c r="K3630" s="144" t="n"/>
      <c r="L3630" s="147" t="n"/>
      <c r="M3630" s="148" t="n"/>
      <c r="N3630" s="148" t="n"/>
      <c r="O3630" s="148"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43" t="n"/>
      <c r="BV3630" s="144" t="n"/>
      <c r="DU3630" s="144" t="n"/>
      <c r="DV3630" s="2" t="n"/>
      <c r="DW3630" s="2" t="n"/>
      <c r="DX3630" s="2" t="n"/>
      <c r="DY3630" s="2" t="n"/>
      <c r="DZ3630" s="2" t="n"/>
      <c r="EA3630" s="2" t="n"/>
      <c r="EB3630" s="2" t="n"/>
      <c r="EC3630" s="2" t="n"/>
    </row>
    <row r="3631" ht="6.75" customHeight="1" s="118">
      <c r="A3631" s="2" t="n"/>
      <c r="B3631" s="2" t="n"/>
      <c r="C3631" s="2" t="n"/>
      <c r="D3631" s="2" t="n"/>
      <c r="E3631" s="143" t="n"/>
      <c r="K3631" s="144" t="n"/>
      <c r="L3631" s="54" t="inlineStr">
        <is>
          <t>平成</t>
        </is>
      </c>
      <c r="M3631" s="140" t="n"/>
      <c r="N3631" s="140" t="n"/>
      <c r="O3631" s="140"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43" t="n"/>
      <c r="BV3631" s="144" t="n"/>
      <c r="DU3631" s="144" t="n"/>
      <c r="DV3631" s="2" t="n"/>
      <c r="DW3631" s="2" t="n"/>
      <c r="DX3631" s="2" t="n"/>
      <c r="DY3631" s="2" t="n"/>
      <c r="DZ3631" s="2" t="n"/>
      <c r="EA3631" s="2" t="n"/>
      <c r="EB3631" s="2" t="n"/>
      <c r="EC3631" s="2" t="n"/>
    </row>
    <row r="3632" ht="6.75" customHeight="1" s="118">
      <c r="A3632" s="2" t="n"/>
      <c r="B3632" s="2" t="n"/>
      <c r="C3632" s="2" t="n"/>
      <c r="D3632" s="2" t="n"/>
      <c r="E3632" s="143" t="n"/>
      <c r="K3632" s="144" t="n"/>
      <c r="L3632" s="143"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43" t="n"/>
      <c r="BV3632" s="144" t="n"/>
      <c r="DU3632" s="144" t="n"/>
      <c r="DV3632" s="2" t="n"/>
      <c r="DW3632" s="2" t="n"/>
      <c r="DX3632" s="2" t="n"/>
      <c r="DY3632" s="2" t="n"/>
      <c r="DZ3632" s="2" t="n"/>
      <c r="EA3632" s="2" t="n"/>
      <c r="EB3632" s="2" t="n"/>
      <c r="EC3632" s="2" t="n"/>
    </row>
    <row r="3633" ht="6.75" customHeight="1" s="118">
      <c r="A3633" s="2" t="n"/>
      <c r="B3633" s="2" t="n"/>
      <c r="C3633" s="2" t="n"/>
      <c r="D3633" s="2" t="n"/>
      <c r="E3633" s="143" t="n"/>
      <c r="K3633" s="144" t="n"/>
      <c r="L3633" s="143" t="n"/>
      <c r="P3633" s="19" t="n"/>
      <c r="Q3633" s="19" t="n"/>
      <c r="R3633" s="19" t="n"/>
      <c r="S3633" s="52" t="inlineStr">
        <is>
          <t>年</t>
        </is>
      </c>
      <c r="U3633" s="11" t="n"/>
      <c r="V3633" s="11" t="n"/>
      <c r="W3633" s="53" t="inlineStr">
        <is>
          <t>月</t>
        </is>
      </c>
      <c r="X3633" s="144"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43" t="n"/>
      <c r="BV3633" s="144" t="n"/>
      <c r="DU3633" s="144" t="n"/>
      <c r="DV3633" s="2" t="n"/>
      <c r="DW3633" s="2" t="n"/>
      <c r="DX3633" s="2" t="n"/>
      <c r="DY3633" s="2" t="n"/>
      <c r="DZ3633" s="2" t="n"/>
      <c r="EA3633" s="2" t="n"/>
      <c r="EB3633" s="2" t="n"/>
      <c r="EC3633" s="2" t="n"/>
    </row>
    <row r="3634" ht="6.75" customHeight="1" s="118">
      <c r="A3634" s="2" t="n"/>
      <c r="B3634" s="2" t="n"/>
      <c r="C3634" s="2" t="n"/>
      <c r="D3634" s="2" t="n"/>
      <c r="E3634" s="143" t="n"/>
      <c r="K3634" s="144" t="n"/>
      <c r="L3634" s="49" t="inlineStr">
        <is>
          <t>令和</t>
        </is>
      </c>
      <c r="P3634" s="19" t="n"/>
      <c r="Q3634" s="19" t="n"/>
      <c r="R3634" s="19" t="n"/>
      <c r="U3634" s="11" t="n"/>
      <c r="V3634" s="11" t="n"/>
      <c r="X3634" s="144"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43" t="n"/>
      <c r="BV3634" s="144" t="n"/>
      <c r="DU3634" s="144" t="n"/>
      <c r="DV3634" s="2" t="n"/>
      <c r="DW3634" s="2" t="n"/>
      <c r="DX3634" s="2" t="n"/>
      <c r="DY3634" s="2" t="n"/>
      <c r="DZ3634" s="2" t="n"/>
      <c r="EA3634" s="2" t="n"/>
      <c r="EB3634" s="2" t="n"/>
      <c r="EC3634" s="2" t="n"/>
    </row>
    <row r="3635" ht="6.75" customHeight="1" s="118">
      <c r="A3635" s="2" t="n"/>
      <c r="B3635" s="2" t="n"/>
      <c r="C3635" s="2" t="n"/>
      <c r="D3635" s="2" t="n"/>
      <c r="E3635" s="143" t="n"/>
      <c r="K3635" s="144" t="n"/>
      <c r="L3635" s="143"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43" t="n"/>
      <c r="BV3635" s="144" t="n"/>
      <c r="DU3635" s="144" t="n"/>
      <c r="DV3635" s="2" t="n"/>
      <c r="DW3635" s="2" t="n"/>
      <c r="DX3635" s="2" t="n"/>
      <c r="DY3635" s="2" t="n"/>
      <c r="DZ3635" s="2" t="n"/>
      <c r="EA3635" s="2" t="n"/>
      <c r="EB3635" s="2" t="n"/>
      <c r="EC3635" s="2" t="n"/>
    </row>
    <row r="3636" ht="6.75" customHeight="1" s="118">
      <c r="A3636" s="2" t="n"/>
      <c r="B3636" s="2" t="n"/>
      <c r="C3636" s="2" t="n"/>
      <c r="D3636" s="2" t="n"/>
      <c r="E3636" s="147" t="n"/>
      <c r="F3636" s="148" t="n"/>
      <c r="G3636" s="148" t="n"/>
      <c r="H3636" s="148" t="n"/>
      <c r="I3636" s="148" t="n"/>
      <c r="J3636" s="148" t="n"/>
      <c r="K3636" s="149" t="n"/>
      <c r="L3636" s="147" t="n"/>
      <c r="M3636" s="148" t="n"/>
      <c r="N3636" s="148" t="n"/>
      <c r="O3636" s="148"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47" t="n"/>
      <c r="BQ3636" s="148" t="n"/>
      <c r="BR3636" s="148" t="n"/>
      <c r="BS3636" s="148" t="n"/>
      <c r="BT3636" s="148" t="n"/>
      <c r="BU3636" s="148" t="n"/>
      <c r="BV3636" s="149" t="n"/>
      <c r="BW3636" s="148" t="n"/>
      <c r="BX3636" s="148" t="n"/>
      <c r="BY3636" s="148" t="n"/>
      <c r="BZ3636" s="148" t="n"/>
      <c r="CA3636" s="148" t="n"/>
      <c r="CB3636" s="148" t="n"/>
      <c r="CC3636" s="148" t="n"/>
      <c r="CD3636" s="148" t="n"/>
      <c r="CE3636" s="148" t="n"/>
      <c r="CF3636" s="148" t="n"/>
      <c r="CG3636" s="148" t="n"/>
      <c r="CH3636" s="148" t="n"/>
      <c r="CI3636" s="148" t="n"/>
      <c r="CJ3636" s="148" t="n"/>
      <c r="CK3636" s="148" t="n"/>
      <c r="CL3636" s="148" t="n"/>
      <c r="CM3636" s="148" t="n"/>
      <c r="CN3636" s="148" t="n"/>
      <c r="CO3636" s="148" t="n"/>
      <c r="CP3636" s="148" t="n"/>
      <c r="CQ3636" s="148" t="n"/>
      <c r="CR3636" s="148" t="n"/>
      <c r="CS3636" s="148" t="n"/>
      <c r="CT3636" s="148" t="n"/>
      <c r="CU3636" s="148" t="n"/>
      <c r="CV3636" s="148" t="n"/>
      <c r="CW3636" s="148" t="n"/>
      <c r="CX3636" s="148" t="n"/>
      <c r="CY3636" s="148" t="n"/>
      <c r="CZ3636" s="148" t="n"/>
      <c r="DA3636" s="148" t="n"/>
      <c r="DB3636" s="148" t="n"/>
      <c r="DC3636" s="148" t="n"/>
      <c r="DD3636" s="148" t="n"/>
      <c r="DE3636" s="148" t="n"/>
      <c r="DF3636" s="148" t="n"/>
      <c r="DG3636" s="148" t="n"/>
      <c r="DH3636" s="148" t="n"/>
      <c r="DI3636" s="148" t="n"/>
      <c r="DJ3636" s="148" t="n"/>
      <c r="DK3636" s="148" t="n"/>
      <c r="DL3636" s="148" t="n"/>
      <c r="DM3636" s="148" t="n"/>
      <c r="DN3636" s="148" t="n"/>
      <c r="DO3636" s="148" t="n"/>
      <c r="DP3636" s="148" t="n"/>
      <c r="DQ3636" s="148" t="n"/>
      <c r="DR3636" s="148" t="n"/>
      <c r="DS3636" s="148" t="n"/>
      <c r="DT3636" s="148" t="n"/>
      <c r="DU3636" s="149"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outlinePr summaryBelow="1" summaryRight="1"/>
    <pageSetUpPr/>
  </sheetPr>
  <dimension ref="A1:E119"/>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0" t="inlineStr">
        <is>
          <t>文字の大きさを自動でそろえる（1回だけ設定します）</t>
        </is>
      </c>
      <c r="C1" s="183" t="inlineStr">
        <is>
          <t>' 【予備】★の方法で使う列。貼り付けたあとVBEのCtrl+Hで ” を半角の二重引用符に置換してください</t>
        </is>
      </c>
      <c r="E1" s="183" t="inlineStr">
        <is>
          <t>' ◆で ThisWorkbook に貼り付ける列（列ごとコピーしても壊れません）</t>
        </is>
      </c>
    </row>
    <row r="2">
      <c r="C2" s="183" t="inlineStr">
        <is>
          <t>Option Explicit</t>
        </is>
      </c>
      <c r="E2" s="183" t="inlineStr">
        <is>
          <t>Private Sub Workbook_BeforePrint(Cancel As Boolean)</t>
        </is>
      </c>
    </row>
    <row r="3">
      <c r="A3" s="184" t="inlineStr">
        <is>
          <t>■ これを入れると、資格の件数や文章の長さに合わせて文字の大きさが自動で決まります</t>
        </is>
      </c>
      <c r="C3" s="183" t="inlineStr">
        <is>
          <t> </t>
        </is>
      </c>
      <c r="E3" s="183" t="inlineStr">
        <is>
          <t xml:space="preserve">    ' 印刷・PDF出力の直前に、文字の大きさを自動でそろえる</t>
        </is>
      </c>
    </row>
    <row r="4">
      <c r="A4" t="inlineStr">
        <is>
          <t xml:space="preserve">　・基本（最大）は11ポイント。欄に入りきらないときだけ小さくします（最小6ポイント）。</t>
        </is>
      </c>
      <c r="C4" s="183" t="inlineStr">
        <is>
          <t>' ============================================================</t>
        </is>
      </c>
      <c r="E4" s="183" t="inlineStr">
        <is>
          <t xml:space="preserve">    Application.EnableEvents = False</t>
        </is>
      </c>
    </row>
    <row r="5">
      <c r="A5" t="inlineStr">
        <is>
          <t xml:space="preserve">　・変えるのは文字の大きさだけです。行の高さ・列の幅・枠は触らないので様式は崩れません。</t>
        </is>
      </c>
      <c r="C5" s="183" t="inlineStr">
        <is>
          <t>'  履歴書の文字を整える</t>
        </is>
      </c>
      <c r="E5" s="183" t="inlineStr">
        <is>
          <t xml:space="preserve">    On Error Resume Next</t>
        </is>
      </c>
    </row>
    <row r="6">
      <c r="A6" t="inlineStr">
        <is>
          <t xml:space="preserve">　・資格が多い生徒も、諸活動や志望の動機が長い生徒も、欄の中に全部おさまります。</t>
        </is>
      </c>
      <c r="C6" s="183" t="inlineStr">
        <is>
          <t>'</t>
        </is>
      </c>
      <c r="E6" s="183" t="inlineStr">
        <is>
          <t xml:space="preserve">    文字を整える実行</t>
        </is>
      </c>
    </row>
    <row r="7">
      <c r="A7" t="inlineStr"/>
      <c r="C7" s="183" t="inlineStr">
        <is>
          <t>'  資格の件数や文章の長さに合わせて、文字の大きさだけを自動で調整します。</t>
        </is>
      </c>
      <c r="E7" s="183" t="inlineStr">
        <is>
          <t xml:space="preserve">    On Error GoTo 0</t>
        </is>
      </c>
    </row>
    <row r="8">
      <c r="A8" s="184" t="inlineStr">
        <is>
          <t>■ 入れかた（1回だけ・3分ほど）</t>
        </is>
      </c>
      <c r="C8" s="183" t="inlineStr">
        <is>
          <t>'  行の高さ・列の幅・枠（画像）は一切変えないので、様式は崩れません。</t>
        </is>
      </c>
      <c r="E8" s="183" t="inlineStr">
        <is>
          <t xml:space="preserve">    Application.EnableEvents = True</t>
        </is>
      </c>
    </row>
    <row r="9">
      <c r="A9" t="inlineStr"/>
      <c r="C9" s="183" t="inlineStr">
        <is>
          <t>'  基本（最大）は11ポイント。入りきらないときだけ小さくします。</t>
        </is>
      </c>
      <c r="E9" s="183" t="inlineStr">
        <is>
          <t>End Sub</t>
        </is>
      </c>
    </row>
    <row r="10">
      <c r="A10" s="184" t="inlineStr">
        <is>
          <t>① このファイル（履歴書作成.xlsm）を開いたまま、Alt + F11 を押す</t>
        </is>
      </c>
      <c r="C10" s="183" t="inlineStr">
        <is>
          <t>'</t>
        </is>
      </c>
    </row>
    <row r="11">
      <c r="A11" t="inlineStr">
        <is>
          <t xml:space="preserve">　　黒っぽい別画面（VBAの画面）が開きます。</t>
        </is>
      </c>
      <c r="C11" s="183" t="inlineStr">
        <is>
          <t>'  使い方: Alt + F8 →「履歴書の文字を整える」→ 実行</t>
        </is>
      </c>
    </row>
    <row r="12">
      <c r="A12" t="inlineStr"/>
      <c r="C12" s="183" t="inlineStr">
        <is>
          <t>' ============================================================</t>
        </is>
      </c>
    </row>
    <row r="13">
      <c r="A13" s="184" t="inlineStr">
        <is>
          <t>② その画面のメニューで「ファイル」→「ファイルのインポート」をクリック</t>
        </is>
      </c>
      <c r="C13" s="183" t="inlineStr">
        <is>
          <t> </t>
        </is>
      </c>
    </row>
    <row r="14">
      <c r="A14" t="inlineStr">
        <is>
          <t xml:space="preserve">　　履歴書マクロ.bas を選んで「開く」（このファイルと同じ場所に入っています）</t>
        </is>
      </c>
      <c r="C14" s="183" t="inlineStr">
        <is>
          <t>Private Const SHEET_FORM As String = ”履歴書”</t>
        </is>
      </c>
    </row>
    <row r="15">
      <c r="A15" t="inlineStr">
        <is>
          <t xml:space="preserve">　　左側の一覧に「標準モジュール」→「履歴書マクロ」が増えれば成功です。</t>
        </is>
      </c>
      <c r="C15" s="183" t="inlineStr">
        <is>
          <t>Private Const BLOCK_ROWS As Long = 91          ' 1人分の行数（1ページ）</t>
        </is>
      </c>
    </row>
    <row r="16">
      <c r="A16" t="inlineStr"/>
      <c r="C16" s="183" t="inlineStr">
        <is>
          <t>Private Const STUDENT_COUNT As Long = 40         ' 名簿の人数</t>
        </is>
      </c>
    </row>
    <row r="17">
      <c r="A17" s="184" t="inlineStr">
        <is>
          <t>③ Alt + Q で元のExcelに戻り、Ctrl + S で上書き保存</t>
        </is>
      </c>
      <c r="C17" s="183" t="inlineStr">
        <is>
          <t>Private Const MAX_PT As Double = 11.0        ' 基本（最大）の文字の大きさ</t>
        </is>
      </c>
    </row>
    <row r="18">
      <c r="A18" t="inlineStr"/>
      <c r="C18" s="183" t="inlineStr">
        <is>
          <t>Private Const MIN_PT As Double = 6           ' これより小さくはしない</t>
        </is>
      </c>
    </row>
    <row r="19">
      <c r="A19" s="184" t="inlineStr">
        <is>
          <t>④ Alt + F8 →「履歴書の文字を整える」を選んで「実行」</t>
        </is>
      </c>
      <c r="C19" s="183" t="inlineStr">
        <is>
          <t> </t>
        </is>
      </c>
    </row>
    <row r="20">
      <c r="A20" t="inlineStr">
        <is>
          <t xml:space="preserve">　　数秒で全員分の文字の大きさがそろいます。</t>
        </is>
      </c>
      <c r="C20" s="183" t="inlineStr">
        <is>
          <t>Public Sub 履歴書の文字を整える()</t>
        </is>
      </c>
    </row>
    <row r="21">
      <c r="A21" t="inlineStr"/>
      <c r="C21" s="183" t="inlineStr">
        <is>
          <t xml:space="preserve">    If 文字を整える実行() Then</t>
        </is>
      </c>
    </row>
    <row r="22">
      <c r="A22" t="inlineStr">
        <is>
          <t>※ ①〜③は最初の1回だけです。次からは ④ だけでOKです。</t>
        </is>
      </c>
      <c r="C22" s="183" t="inlineStr">
        <is>
          <t xml:space="preserve">        MsgBox ”履歴書の文字を整えました。” &amp; vbLf &amp; _</t>
        </is>
      </c>
    </row>
    <row r="23">
      <c r="A23" t="inlineStr">
        <is>
          <t>※ 入力を変えたら、印刷の前に ④ をもう一度実行してください。</t>
        </is>
      </c>
      <c r="C23" s="183" t="inlineStr">
        <is>
          <t xml:space="preserve">               ”入力を変えたら、もう一度実行してください。”, vbInformation</t>
        </is>
      </c>
    </row>
    <row r="24">
      <c r="A24" t="inlineStr"/>
      <c r="C24" s="183" t="inlineStr">
        <is>
          <t xml:space="preserve">    End If</t>
        </is>
      </c>
    </row>
    <row r="25">
      <c r="A25" s="184" t="inlineStr">
        <is>
          <t>◆ 印刷の前に自動で実行させる（おすすめ・これをすると ④ が要らなくなります）</t>
        </is>
      </c>
      <c r="C25" s="183" t="inlineStr">
        <is>
          <t>End Sub</t>
        </is>
      </c>
    </row>
    <row r="26">
      <c r="A26" t="inlineStr">
        <is>
          <t xml:space="preserve">　　※ 必ず ②のインポートを先に済ませてから行ってください（順番が逆だとエラーになります）</t>
        </is>
      </c>
      <c r="C26" s="183" t="inlineStr">
        <is>
          <t> </t>
        </is>
      </c>
    </row>
    <row r="27">
      <c r="A27" t="inlineStr">
        <is>
          <t xml:space="preserve">　　Alt + F11 → 左の一覧の「ThisWorkbook」をダブルクリック →</t>
        </is>
      </c>
      <c r="C27" s="183" t="inlineStr">
        <is>
          <t>Public Function 文字を整える実行() As Boolean</t>
        </is>
      </c>
    </row>
    <row r="28">
      <c r="A28" t="inlineStr">
        <is>
          <t xml:space="preserve">　　このシートの E列 を（見出しの「E」をクリックして）まるごとコピーし、</t>
        </is>
      </c>
      <c r="C28" s="183" t="inlineStr">
        <is>
          <t xml:space="preserve">    Dim frm As Worksheet</t>
        </is>
      </c>
    </row>
    <row r="29">
      <c r="A29" t="inlineStr">
        <is>
          <t xml:space="preserve">　　開いた白い画面に貼り付け →</t>
        </is>
      </c>
      <c r="C29" s="183" t="inlineStr">
        <is>
          <t xml:space="preserve">    Dim i As Long, off As Long</t>
        </is>
      </c>
    </row>
    <row r="30">
      <c r="A30" t="inlineStr">
        <is>
          <t xml:space="preserve">　　Alt + Q → Ctrl + S で上書き保存。</t>
        </is>
      </c>
      <c r="C30" s="183" t="inlineStr">
        <is>
          <t xml:space="preserve">    Dim 年月 As Range, 名称 As Range</t>
        </is>
      </c>
    </row>
    <row r="31">
      <c r="A31" t="inlineStr">
        <is>
          <t xml:space="preserve">　　以後、印刷・PDF出力の直前に自動で文字がそろいます。</t>
        </is>
      </c>
      <c r="C31" s="183" t="inlineStr">
        <is>
          <t xml:space="preserve">    Dim pt As Double, pt2 As Double</t>
        </is>
      </c>
    </row>
    <row r="32">
      <c r="A32" t="inlineStr">
        <is>
          <t xml:space="preserve">　　（E列は二重引用符を含まないので、コピー＆貼り付けでも壊れません）</t>
        </is>
      </c>
      <c r="C32" s="183" t="inlineStr">
        <is>
          <t> </t>
        </is>
      </c>
    </row>
    <row r="33">
      <c r="A33" t="inlineStr"/>
      <c r="C33" s="183" t="inlineStr">
        <is>
          <t xml:space="preserve">    On Error GoTo エラー</t>
        </is>
      </c>
    </row>
    <row r="34">
      <c r="A34" s="184" t="inlineStr">
        <is>
          <t>■ うまくいかないとき</t>
        </is>
      </c>
      <c r="C34" s="183" t="inlineStr">
        <is>
          <t xml:space="preserve">    Set frm = ThisWorkbook.Worksheets(SHEET_FORM)</t>
        </is>
      </c>
    </row>
    <row r="35">
      <c r="A35" t="inlineStr">
        <is>
          <t>・「マクロが無効」と出る → 上部の黄色い帯の「コンテンツの有効化」を押してください。</t>
        </is>
      </c>
      <c r="C35" s="183" t="inlineStr">
        <is>
          <t xml:space="preserve">    Application.ScreenUpdating = False</t>
        </is>
      </c>
    </row>
    <row r="36">
      <c r="A36" t="inlineStr">
        <is>
          <t>・「ファイルのインポート」に 履歴書マクロ.bas が見えない →</t>
        </is>
      </c>
      <c r="C36" s="183" t="inlineStr">
        <is>
          <t> </t>
        </is>
      </c>
    </row>
    <row r="37">
      <c r="A37" t="inlineStr">
        <is>
          <t xml:space="preserve">　　ファイルの種類を「すべてのファイル」にするか、履歴書作成.xlsm と同じ場所に置いてください。</t>
        </is>
      </c>
      <c r="C37" s="183" t="inlineStr">
        <is>
          <t xml:space="preserve">    For i = 1 To STUDENT_COUNT</t>
        </is>
      </c>
    </row>
    <row r="38">
      <c r="A38" t="inlineStr"/>
      <c r="C38" s="183" t="inlineStr">
        <is>
          <t xml:space="preserve">        off = (i - 1) * BLOCK_ROWS</t>
        </is>
      </c>
    </row>
    <row r="39">
      <c r="A39" s="184" t="inlineStr">
        <is>
          <t>★ 履歴書マクロ.bas をなくしてしまったとき（予備・C列を使う方法）</t>
        </is>
      </c>
      <c r="C39" s="183" t="inlineStr">
        <is>
          <t> </t>
        </is>
      </c>
    </row>
    <row r="40">
      <c r="A40" t="inlineStr">
        <is>
          <t xml:space="preserve">　　C列を（見出しの「C」をクリックして）まるごとコピーし、②の代わりに</t>
        </is>
      </c>
      <c r="C40" s="183" t="inlineStr">
        <is>
          <t xml:space="preserve">        ' --- 資格等（取得年月と名称は、行がずれないよう同じ大きさにそろえる）</t>
        </is>
      </c>
    </row>
    <row r="41">
      <c r="A41" t="inlineStr">
        <is>
          <t xml:space="preserve">　　「挿入」→「標準モジュール」で開いた白い画面に貼り付け、</t>
        </is>
      </c>
      <c r="C41" s="183" t="inlineStr">
        <is>
          <t xml:space="preserve">        Set 年月 = frm.Range(”BW” &amp; (9 + off) &amp; ”:” &amp; ”CG” &amp; (29 + off))</t>
        </is>
      </c>
    </row>
    <row r="42">
      <c r="A42" t="inlineStr">
        <is>
          <t xml:space="preserve">　　そのあと VBAの画面で Ctrl + H を押し、” を " に「すべて置換」してください。</t>
        </is>
      </c>
      <c r="C42" s="183" t="inlineStr">
        <is>
          <t xml:space="preserve">        Set 名称 = frm.Range(”CH” &amp; (9 + off) &amp; ”:” &amp; ”DU” &amp; (29 + off))</t>
        </is>
      </c>
    </row>
    <row r="43">
      <c r="A43" t="inlineStr">
        <is>
          <t xml:space="preserve">　　※ Excelはコピーのときに " を二重にしてしまうため、C列では ” に置き換えてあります。</t>
        </is>
      </c>
      <c r="C43" s="183" t="inlineStr">
        <is>
          <t xml:space="preserve">        pt = 収まる大きさ(年月)</t>
        </is>
      </c>
    </row>
    <row r="44">
      <c r="A44" t="inlineStr">
        <is>
          <t xml:space="preserve">　　　この置換をしないと必ずエラーになります。ふだんは ② のインポートを使ってください。</t>
        </is>
      </c>
      <c r="C44" s="183" t="inlineStr">
        <is>
          <t xml:space="preserve">        pt2 = 収まる大きさ(名称)</t>
        </is>
      </c>
    </row>
    <row r="45">
      <c r="A45" t="inlineStr"/>
      <c r="C45" s="183" t="inlineStr">
        <is>
          <t xml:space="preserve">        If pt2 &lt; pt Then pt = pt2</t>
        </is>
      </c>
    </row>
    <row r="46">
      <c r="A46" t="inlineStr">
        <is>
          <t>※ これを入れなくても、これまでどおり11ポイントで印刷できます</t>
        </is>
      </c>
      <c r="C46" s="183" t="inlineStr">
        <is>
          <t xml:space="preserve">        年月.Font.Size = pt</t>
        </is>
      </c>
    </row>
    <row r="47">
      <c r="A47" t="inlineStr">
        <is>
          <t xml:space="preserve">　（そのときは、欄に入りきらない分は表示されません）。</t>
        </is>
      </c>
      <c r="C47" s="183" t="inlineStr">
        <is>
          <t xml:space="preserve">        名称.Font.Size = pt</t>
        </is>
      </c>
    </row>
    <row r="48">
      <c r="C48" s="183" t="inlineStr">
        <is>
          <t> </t>
        </is>
      </c>
    </row>
    <row r="49">
      <c r="C49" s="183" t="inlineStr">
        <is>
          <t xml:space="preserve">        ' --- 校内外の諸活動・志望の動機・備考</t>
        </is>
      </c>
    </row>
    <row r="50">
      <c r="C50" s="183" t="inlineStr">
        <is>
          <t xml:space="preserve">        文字を合わせる frm.Range(”BW” &amp; (30 + off) &amp; ”:” &amp; ”DU” &amp; (46 + off))</t>
        </is>
      </c>
    </row>
    <row r="51">
      <c r="C51" s="183" t="inlineStr">
        <is>
          <t xml:space="preserve">        文字を合わせる frm.Range(”BW” &amp; (47 + off) &amp; ”:” &amp; ”DU” &amp; (75 + off))</t>
        </is>
      </c>
    </row>
    <row r="52">
      <c r="C52" s="183" t="inlineStr">
        <is>
          <t xml:space="preserve">        文字を合わせる frm.Range(”BW” &amp; (76 + off) &amp; ”:” &amp; ”DU” &amp; (87 + off))</t>
        </is>
      </c>
    </row>
    <row r="53">
      <c r="C53" s="183" t="inlineStr">
        <is>
          <t xml:space="preserve">    Next i</t>
        </is>
      </c>
    </row>
    <row r="54">
      <c r="C54" s="183" t="inlineStr">
        <is>
          <t> </t>
        </is>
      </c>
    </row>
    <row r="55">
      <c r="C55" s="183" t="inlineStr">
        <is>
          <t xml:space="preserve">    Application.ScreenUpdating = True</t>
        </is>
      </c>
    </row>
    <row r="56">
      <c r="C56" s="183" t="inlineStr">
        <is>
          <t xml:space="preserve">    文字を整える実行 = True</t>
        </is>
      </c>
    </row>
    <row r="57">
      <c r="C57" s="183" t="inlineStr">
        <is>
          <t xml:space="preserve">    Exit Function</t>
        </is>
      </c>
    </row>
    <row r="58">
      <c r="C58" s="183" t="inlineStr">
        <is>
          <t> </t>
        </is>
      </c>
    </row>
    <row r="59">
      <c r="C59" s="183" t="inlineStr">
        <is>
          <t>エラー:</t>
        </is>
      </c>
    </row>
    <row r="60">
      <c r="C60" s="183" t="inlineStr">
        <is>
          <t xml:space="preserve">    Application.ScreenUpdating = True</t>
        </is>
      </c>
    </row>
    <row r="61">
      <c r="C61" s="183" t="inlineStr">
        <is>
          <t xml:space="preserve">    MsgBox ”うまくいきませんでした: ” &amp; Err.Description, vbExclamation</t>
        </is>
      </c>
    </row>
    <row r="62">
      <c r="C62" s="183" t="inlineStr">
        <is>
          <t>End Function</t>
        </is>
      </c>
    </row>
    <row r="63">
      <c r="C63" s="183" t="inlineStr">
        <is>
          <t> </t>
        </is>
      </c>
    </row>
    <row r="64">
      <c r="C64" s="183" t="inlineStr">
        <is>
          <t>Private Sub 文字を合わせる(対象 As Range)</t>
        </is>
      </c>
    </row>
    <row r="65">
      <c r="C65" s="183" t="inlineStr">
        <is>
          <t xml:space="preserve">    対象.Font.Size = 収まる大きさ(対象)</t>
        </is>
      </c>
    </row>
    <row r="66">
      <c r="C66" s="183" t="inlineStr">
        <is>
          <t>End Sub</t>
        </is>
      </c>
    </row>
    <row r="67">
      <c r="C67" s="183" t="inlineStr">
        <is>
          <t> </t>
        </is>
      </c>
    </row>
    <row r="68">
      <c r="C68" s="183" t="inlineStr">
        <is>
          <t>' 欄（対象）に文章がちょうど収まる文字の大きさを返す。</t>
        </is>
      </c>
    </row>
    <row r="69">
      <c r="C69" s="183" t="inlineStr">
        <is>
          <t>' 欄の高さ・幅はExcelから実寸（ポイント）で取るので、様式に合わせて自動で決まる。</t>
        </is>
      </c>
    </row>
    <row r="70">
      <c r="C70" s="183" t="inlineStr">
        <is>
          <t>Private Function 収まる大きさ(対象 As Range) As Double</t>
        </is>
      </c>
    </row>
    <row r="71">
      <c r="C71" s="183" t="inlineStr">
        <is>
          <t xml:space="preserve">    Dim v As Variant, s As String</t>
        </is>
      </c>
    </row>
    <row r="72">
      <c r="C72" s="183" t="inlineStr">
        <is>
          <t xml:space="preserve">    Dim pt As Double, 高さ As Double, 幅 As Double</t>
        </is>
      </c>
    </row>
    <row r="73">
      <c r="C73" s="183" t="inlineStr">
        <is>
          <t> </t>
        </is>
      </c>
    </row>
    <row r="74">
      <c r="C74" s="183" t="inlineStr">
        <is>
          <t xml:space="preserve">    収まる大きさ = MAX_PT</t>
        </is>
      </c>
    </row>
    <row r="75">
      <c r="C75" s="183" t="inlineStr">
        <is>
          <t xml:space="preserve">    v = 対象.Cells(1, 1).Value</t>
        </is>
      </c>
    </row>
    <row r="76">
      <c r="C76" s="183" t="inlineStr">
        <is>
          <t xml:space="preserve">    If IsError(v) Then Exit Function</t>
        </is>
      </c>
    </row>
    <row r="77">
      <c r="C77" s="183" t="inlineStr">
        <is>
          <t xml:space="preserve">    s = CStr(v)</t>
        </is>
      </c>
    </row>
    <row r="78">
      <c r="C78" s="183" t="inlineStr">
        <is>
          <t xml:space="preserve">    If Len(s) = 0 Then Exit Function</t>
        </is>
      </c>
    </row>
    <row r="79">
      <c r="C79" s="183" t="inlineStr">
        <is>
          <t> </t>
        </is>
      </c>
    </row>
    <row r="80">
      <c r="C80" s="183" t="inlineStr">
        <is>
          <t xml:space="preserve">    高さ = 対象.Height - 2                     ' 上下の余白</t>
        </is>
      </c>
    </row>
    <row r="81">
      <c r="C81" s="183" t="inlineStr">
        <is>
          <t xml:space="preserve">    For pt = MAX_PT To MIN_PT Step -0.5</t>
        </is>
      </c>
    </row>
    <row r="82">
      <c r="C82" s="183" t="inlineStr">
        <is>
          <t xml:space="preserve">        幅 = 対象.Width - 対象.Cells(1, 1).IndentLevel * pt - 4</t>
        </is>
      </c>
    </row>
    <row r="83">
      <c r="C83" s="183" t="inlineStr">
        <is>
          <t xml:space="preserve">        If 幅 &lt; pt Then 幅 = pt</t>
        </is>
      </c>
    </row>
    <row r="84">
      <c r="C84" s="183" t="inlineStr">
        <is>
          <t xml:space="preserve">        If 行数(s, 幅, pt) * pt * 1.32 &lt;= 高さ Then Exit For</t>
        </is>
      </c>
    </row>
    <row r="85">
      <c r="C85" s="183" t="inlineStr">
        <is>
          <t xml:space="preserve">    Next pt</t>
        </is>
      </c>
    </row>
    <row r="86">
      <c r="C86" s="183" t="inlineStr">
        <is>
          <t xml:space="preserve">    If pt &lt; MIN_PT Then pt = MIN_PT</t>
        </is>
      </c>
    </row>
    <row r="87">
      <c r="C87" s="183" t="inlineStr">
        <is>
          <t xml:space="preserve">    収まる大きさ = pt</t>
        </is>
      </c>
    </row>
    <row r="88">
      <c r="C88" s="183" t="inlineStr">
        <is>
          <t>End Function</t>
        </is>
      </c>
    </row>
    <row r="89">
      <c r="C89" s="183" t="inlineStr">
        <is>
          <t> </t>
        </is>
      </c>
    </row>
    <row r="90">
      <c r="C90" s="183" t="inlineStr">
        <is>
          <t>' 幅(ポイント)と文字の大きさから、折り返しを含めた行数を数える。</t>
        </is>
      </c>
    </row>
    <row r="91">
      <c r="C91" s="183" t="inlineStr">
        <is>
          <t>Private Function 行数(s As String, 幅 As Double, pt As Double) As Long</t>
        </is>
      </c>
    </row>
    <row r="92">
      <c r="C92" s="183" t="inlineStr">
        <is>
          <t xml:space="preserve">    Dim 一行の幅 As Double, 合計 As Long, 段落 As Variant, w As Double</t>
        </is>
      </c>
    </row>
    <row r="93">
      <c r="C93" s="183" t="inlineStr">
        <is>
          <t xml:space="preserve">    一行の幅 = 幅 / pt                          ' 全角何文字ぶんか</t>
        </is>
      </c>
    </row>
    <row r="94">
      <c r="C94" s="183" t="inlineStr">
        <is>
          <t xml:space="preserve">    If 一行の幅 &lt; 1 Then 一行の幅 = 1</t>
        </is>
      </c>
    </row>
    <row r="95">
      <c r="C95" s="183" t="inlineStr">
        <is>
          <t xml:space="preserve">    合計 = 0</t>
        </is>
      </c>
    </row>
    <row r="96">
      <c r="C96" s="183" t="inlineStr">
        <is>
          <t xml:space="preserve">    For Each 段落 In Split(s, vbLf)</t>
        </is>
      </c>
    </row>
    <row r="97">
      <c r="C97" s="183" t="inlineStr">
        <is>
          <t xml:space="preserve">        w = 文字幅(CStr(段落))</t>
        </is>
      </c>
    </row>
    <row r="98">
      <c r="C98" s="183" t="inlineStr">
        <is>
          <t xml:space="preserve">        If w &lt; 1 Then w = 1</t>
        </is>
      </c>
    </row>
    <row r="99">
      <c r="C99" s="183" t="inlineStr">
        <is>
          <t xml:space="preserve">        合計 = 合計 + Int((w - 0.001) / 一行の幅) + 1</t>
        </is>
      </c>
    </row>
    <row r="100">
      <c r="C100" s="183" t="inlineStr">
        <is>
          <t xml:space="preserve">    Next 段落</t>
        </is>
      </c>
    </row>
    <row r="101">
      <c r="C101" s="183" t="inlineStr">
        <is>
          <t xml:space="preserve">    行数 = 合計</t>
        </is>
      </c>
    </row>
    <row r="102">
      <c r="C102" s="183" t="inlineStr">
        <is>
          <t>End Function</t>
        </is>
      </c>
    </row>
    <row r="103">
      <c r="C103" s="183" t="inlineStr">
        <is>
          <t> </t>
        </is>
      </c>
    </row>
    <row r="104">
      <c r="C104" s="183" t="inlineStr">
        <is>
          <t>' 文字列の幅を「全角何文字ぶん」で返す（半角は0.5文字ぶん）。</t>
        </is>
      </c>
    </row>
    <row r="105">
      <c r="C105" s="183" t="inlineStr">
        <is>
          <t>Private Function 文字幅(s As String) As Double</t>
        </is>
      </c>
    </row>
    <row r="106">
      <c r="C106" s="183" t="inlineStr">
        <is>
          <t xml:space="preserve">    Dim i As Long, c As Long, w As Double</t>
        </is>
      </c>
    </row>
    <row r="107">
      <c r="C107" s="183" t="inlineStr">
        <is>
          <t xml:space="preserve">    For i = 1 To Len(s)</t>
        </is>
      </c>
    </row>
    <row r="108">
      <c r="C108" s="183" t="inlineStr">
        <is>
          <t xml:space="preserve">        c = AscW(Mid$(s, i, 1))</t>
        </is>
      </c>
    </row>
    <row r="109">
      <c r="C109" s="183" t="inlineStr">
        <is>
          <t xml:space="preserve">        If c &lt; 0 Then c = c + 65536          ' AscWは32767を超えると負の値を返す</t>
        </is>
      </c>
    </row>
    <row r="110">
      <c r="C110" s="183" t="inlineStr">
        <is>
          <t xml:space="preserve">        If c &lt; 128 Then</t>
        </is>
      </c>
    </row>
    <row r="111">
      <c r="C111" s="183" t="inlineStr">
        <is>
          <t xml:space="preserve">            w = w + 0.5                       ' 半角英数記号</t>
        </is>
      </c>
    </row>
    <row r="112">
      <c r="C112" s="183" t="inlineStr">
        <is>
          <t xml:space="preserve">        ElseIf c &gt;= 65377 And c &lt;= 65439 Then</t>
        </is>
      </c>
    </row>
    <row r="113">
      <c r="C113" s="183" t="inlineStr">
        <is>
          <t xml:space="preserve">            w = w + 0.5                       ' 半角カタカナ</t>
        </is>
      </c>
    </row>
    <row r="114">
      <c r="C114" s="183" t="inlineStr">
        <is>
          <t xml:space="preserve">        Else</t>
        </is>
      </c>
    </row>
    <row r="115">
      <c r="C115" s="183" t="inlineStr">
        <is>
          <t xml:space="preserve">            w = w + 1                         ' 全角</t>
        </is>
      </c>
    </row>
    <row r="116">
      <c r="C116" s="183" t="inlineStr">
        <is>
          <t xml:space="preserve">        End If</t>
        </is>
      </c>
    </row>
    <row r="117">
      <c r="C117" s="183" t="inlineStr">
        <is>
          <t xml:space="preserve">    Next i</t>
        </is>
      </c>
    </row>
    <row r="118">
      <c r="C118" s="183" t="inlineStr">
        <is>
          <t xml:space="preserve">    文字幅 = w</t>
        </is>
      </c>
    </row>
    <row r="119">
      <c r="C119" s="183" t="inlineStr">
        <is>
          <t>End Function</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56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29" t="inlineStr">
        <is>
          <t>資格集約（自動計算・さわらないでください）</t>
        </is>
      </c>
    </row>
    <row r="2">
      <c r="A2" s="185" t="inlineStr">
        <is>
          <t>生徒No</t>
        </is>
      </c>
      <c r="B2" s="185" t="inlineStr">
        <is>
          <t>枠</t>
        </is>
      </c>
      <c r="C2" s="185" t="inlineStr">
        <is>
          <t>取得年月</t>
        </is>
      </c>
      <c r="D2" s="185" t="inlineStr">
        <is>
          <t>入力した名称</t>
        </is>
      </c>
      <c r="E2" s="185" t="inlineStr">
        <is>
          <t>正式名称</t>
        </is>
      </c>
      <c r="F2" s="185" t="inlineStr">
        <is>
          <t>並び順キー</t>
        </is>
      </c>
      <c r="G2" s="185" t="inlineStr">
        <is>
          <t>順位</t>
        </is>
      </c>
      <c r="H2" s="185" t="inlineStr">
        <is>
          <t>表示（年月）</t>
        </is>
      </c>
    </row>
    <row r="3">
      <c r="A3" t="n">
        <v>1</v>
      </c>
      <c r="B3" t="n">
        <v>1</v>
      </c>
      <c r="C3" s="132">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IF(E3="","",COUNTIFS($F$3:$F$16,"&lt;"&amp;F3,$F$3:$F$16,"&lt;&gt;")+COUNTIFS($F$3:$F$16,F3,$B$3:$B$16,"&lt;"&amp;B3)+1)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IF(E4="","",COUNTIFS($F$3:$F$16,"&lt;"&amp;F4,$F$3:$F$16,"&lt;&gt;")+COUNTIFS($F$3:$F$16,F4,$B$3:$B$16,"&lt;"&amp;B4)+1)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IF(E5="","",COUNTIFS($F$3:$F$16,"&lt;"&amp;F5,$F$3:$F$16,"&lt;&gt;")+COUNTIFS($F$3:$F$16,F5,$B$3:$B$16,"&lt;"&amp;B5)+1)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IF(E6="","",COUNTIFS($F$3:$F$16,"&lt;"&amp;F6,$F$3:$F$16,"&lt;&gt;")+COUNTIFS($F$3:$F$16,F6,$B$3:$B$16,"&lt;"&amp;B6)+1)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IF(E7="","",COUNTIFS($F$3:$F$16,"&lt;"&amp;F7,$F$3:$F$16,"&lt;&gt;")+COUNTIFS($F$3:$F$16,F7,$B$3:$B$16,"&lt;"&amp;B7)+1)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IF(E8="","",COUNTIFS($F$3:$F$16,"&lt;"&amp;F8,$F$3:$F$16,"&lt;&gt;")+COUNTIFS($F$3:$F$16,F8,$B$3:$B$16,"&lt;"&amp;B8)+1)</f>
        <v/>
      </c>
      <c r="H8">
        <f>IF(OR(E8="",C8=""),"",IF(C8&gt;=DATE(2019,5,1),"令和"&amp;(YEAR(C8)-2018),IF(C8&gt;=DATE(1989,1,8),"平成"&amp;(YEAR(C8)-1988),"昭和"&amp;(YEAR(C8)-1925)))&amp;"年"&amp;MONTH(C8)&amp;"月")</f>
        <v/>
      </c>
    </row>
    <row r="9">
      <c r="A9" t="n">
        <v>1</v>
      </c>
      <c r="B9" t="n">
        <v>7</v>
      </c>
      <c r="C9">
        <f>IFERROR(INDEX(資格取込!$S$6:$S$205,MATCH(1&amp;"_"&amp;1,資格取込!$Z$6:$Z$205,0)),"")</f>
        <v/>
      </c>
      <c r="D9">
        <f>IFERROR(INDEX(資格取込!$R$6:$R$205,MATCH(1&amp;"_"&amp;1,資格取込!$Z$6:$Z$205,0)),"")</f>
        <v/>
      </c>
      <c r="E9">
        <f>IF(D9="","",IFERROR(INDEX(資格マスタ!$B:$B,MATCH(ASC(SUBSTITUTE(SUBSTITUTE(D9," ",""),"　","")),資格マスタ!$D:$D,0)),D9))</f>
        <v/>
      </c>
      <c r="F9">
        <f>IF(E9="","",IF(C9="",DATE(9999,1,1),C9))</f>
        <v/>
      </c>
      <c r="G9">
        <f>IF(E9="","",COUNTIFS($F$3:$F$16,"&lt;"&amp;F9,$F$3:$F$16,"&lt;&gt;")+COUNTIFS($F$3:$F$16,F9,$B$3:$B$16,"&lt;"&amp;B9)+1)</f>
        <v/>
      </c>
      <c r="H9">
        <f>IF(OR(E9="",C9=""),"",IF(C9&gt;=DATE(2019,5,1),"令和"&amp;(YEAR(C9)-2018),IF(C9&gt;=DATE(1989,1,8),"平成"&amp;(YEAR(C9)-1988),"昭和"&amp;(YEAR(C9)-1925)))&amp;"年"&amp;MONTH(C9)&amp;"月")</f>
        <v/>
      </c>
    </row>
    <row r="10">
      <c r="A10" t="n">
        <v>1</v>
      </c>
      <c r="B10" t="n">
        <v>8</v>
      </c>
      <c r="C10">
        <f>IFERROR(INDEX(資格取込!$S$6:$S$205,MATCH(1&amp;"_"&amp;2,資格取込!$Z$6:$Z$205,0)),"")</f>
        <v/>
      </c>
      <c r="D10">
        <f>IFERROR(INDEX(資格取込!$R$6:$R$205,MATCH(1&amp;"_"&amp;2,資格取込!$Z$6:$Z$205,0)),"")</f>
        <v/>
      </c>
      <c r="E10">
        <f>IF(D10="","",IFERROR(INDEX(資格マスタ!$B:$B,MATCH(ASC(SUBSTITUTE(SUBSTITUTE(D10," ",""),"　","")),資格マスタ!$D:$D,0)),D10))</f>
        <v/>
      </c>
      <c r="F10">
        <f>IF(E10="","",IF(C10="",DATE(9999,1,1),C10))</f>
        <v/>
      </c>
      <c r="G10">
        <f>IF(E10="","",COUNTIFS($F$3:$F$16,"&lt;"&amp;F10,$F$3:$F$16,"&lt;&gt;")+COUNTIFS($F$3:$F$16,F10,$B$3:$B$16,"&lt;"&amp;B10)+1)</f>
        <v/>
      </c>
      <c r="H10">
        <f>IF(OR(E10="",C10=""),"",IF(C10&gt;=DATE(2019,5,1),"令和"&amp;(YEAR(C10)-2018),IF(C10&gt;=DATE(1989,1,8),"平成"&amp;(YEAR(C10)-1988),"昭和"&amp;(YEAR(C10)-1925)))&amp;"年"&amp;MONTH(C10)&amp;"月")</f>
        <v/>
      </c>
    </row>
    <row r="11">
      <c r="A11" t="n">
        <v>1</v>
      </c>
      <c r="B11" t="n">
        <v>9</v>
      </c>
      <c r="C11">
        <f>IFERROR(INDEX(資格取込!$S$6:$S$205,MATCH(1&amp;"_"&amp;3,資格取込!$Z$6:$Z$205,0)),"")</f>
        <v/>
      </c>
      <c r="D11">
        <f>IFERROR(INDEX(資格取込!$R$6:$R$205,MATCH(1&amp;"_"&amp;3,資格取込!$Z$6:$Z$205,0)),"")</f>
        <v/>
      </c>
      <c r="E11">
        <f>IF(D11="","",IFERROR(INDEX(資格マスタ!$B:$B,MATCH(ASC(SUBSTITUTE(SUBSTITUTE(D11," ",""),"　","")),資格マスタ!$D:$D,0)),D11))</f>
        <v/>
      </c>
      <c r="F11">
        <f>IF(E11="","",IF(C11="",DATE(9999,1,1),C11))</f>
        <v/>
      </c>
      <c r="G11">
        <f>IF(E11="","",COUNTIFS($F$3:$F$16,"&lt;"&amp;F11,$F$3:$F$16,"&lt;&gt;")+COUNTIFS($F$3:$F$16,F11,$B$3:$B$16,"&lt;"&amp;B11)+1)</f>
        <v/>
      </c>
      <c r="H11">
        <f>IF(OR(E11="",C11=""),"",IF(C11&gt;=DATE(2019,5,1),"令和"&amp;(YEAR(C11)-2018),IF(C11&gt;=DATE(1989,1,8),"平成"&amp;(YEAR(C11)-1988),"昭和"&amp;(YEAR(C11)-1925)))&amp;"年"&amp;MONTH(C11)&amp;"月")</f>
        <v/>
      </c>
    </row>
    <row r="12">
      <c r="A12" t="n">
        <v>1</v>
      </c>
      <c r="B12" t="n">
        <v>10</v>
      </c>
      <c r="C12">
        <f>IFERROR(INDEX(資格取込!$S$6:$S$205,MATCH(1&amp;"_"&amp;4,資格取込!$Z$6:$Z$205,0)),"")</f>
        <v/>
      </c>
      <c r="D12">
        <f>IFERROR(INDEX(資格取込!$R$6:$R$205,MATCH(1&amp;"_"&amp;4,資格取込!$Z$6:$Z$205,0)),"")</f>
        <v/>
      </c>
      <c r="E12">
        <f>IF(D12="","",IFERROR(INDEX(資格マスタ!$B:$B,MATCH(ASC(SUBSTITUTE(SUBSTITUTE(D12," ",""),"　","")),資格マスタ!$D:$D,0)),D12))</f>
        <v/>
      </c>
      <c r="F12">
        <f>IF(E12="","",IF(C12="",DATE(9999,1,1),C12))</f>
        <v/>
      </c>
      <c r="G12">
        <f>IF(E12="","",COUNTIFS($F$3:$F$16,"&lt;"&amp;F12,$F$3:$F$16,"&lt;&gt;")+COUNTIFS($F$3:$F$16,F12,$B$3:$B$16,"&lt;"&amp;B12)+1)</f>
        <v/>
      </c>
      <c r="H12">
        <f>IF(OR(E12="",C12=""),"",IF(C12&gt;=DATE(2019,5,1),"令和"&amp;(YEAR(C12)-2018),IF(C12&gt;=DATE(1989,1,8),"平成"&amp;(YEAR(C12)-1988),"昭和"&amp;(YEAR(C12)-1925)))&amp;"年"&amp;MONTH(C12)&amp;"月")</f>
        <v/>
      </c>
    </row>
    <row r="13">
      <c r="A13" t="n">
        <v>1</v>
      </c>
      <c r="B13" t="n">
        <v>11</v>
      </c>
      <c r="C13">
        <f>IFERROR(INDEX(資格取込!$S$6:$S$205,MATCH(1&amp;"_"&amp;5,資格取込!$Z$6:$Z$205,0)),"")</f>
        <v/>
      </c>
      <c r="D13">
        <f>IFERROR(INDEX(資格取込!$R$6:$R$205,MATCH(1&amp;"_"&amp;5,資格取込!$Z$6:$Z$205,0)),"")</f>
        <v/>
      </c>
      <c r="E13">
        <f>IF(D13="","",IFERROR(INDEX(資格マスタ!$B:$B,MATCH(ASC(SUBSTITUTE(SUBSTITUTE(D13," ",""),"　","")),資格マスタ!$D:$D,0)),D13))</f>
        <v/>
      </c>
      <c r="F13">
        <f>IF(E13="","",IF(C13="",DATE(9999,1,1),C13))</f>
        <v/>
      </c>
      <c r="G13">
        <f>IF(E13="","",COUNTIFS($F$3:$F$16,"&lt;"&amp;F13,$F$3:$F$16,"&lt;&gt;")+COUNTIFS($F$3:$F$16,F13,$B$3:$B$16,"&lt;"&amp;B13)+1)</f>
        <v/>
      </c>
      <c r="H13">
        <f>IF(OR(E13="",C13=""),"",IF(C13&gt;=DATE(2019,5,1),"令和"&amp;(YEAR(C13)-2018),IF(C13&gt;=DATE(1989,1,8),"平成"&amp;(YEAR(C13)-1988),"昭和"&amp;(YEAR(C13)-1925)))&amp;"年"&amp;MONTH(C13)&amp;"月")</f>
        <v/>
      </c>
    </row>
    <row r="14">
      <c r="A14" t="n">
        <v>1</v>
      </c>
      <c r="B14" t="n">
        <v>12</v>
      </c>
      <c r="C14">
        <f>IFERROR(INDEX(資格取込!$S$6:$S$205,MATCH(1&amp;"_"&amp;6,資格取込!$Z$6:$Z$205,0)),"")</f>
        <v/>
      </c>
      <c r="D14">
        <f>IFERROR(INDEX(資格取込!$R$6:$R$205,MATCH(1&amp;"_"&amp;6,資格取込!$Z$6:$Z$205,0)),"")</f>
        <v/>
      </c>
      <c r="E14">
        <f>IF(D14="","",IFERROR(INDEX(資格マスタ!$B:$B,MATCH(ASC(SUBSTITUTE(SUBSTITUTE(D14," ",""),"　","")),資格マスタ!$D:$D,0)),D14))</f>
        <v/>
      </c>
      <c r="F14">
        <f>IF(E14="","",IF(C14="",DATE(9999,1,1),C14))</f>
        <v/>
      </c>
      <c r="G14">
        <f>IF(E14="","",COUNTIFS($F$3:$F$16,"&lt;"&amp;F14,$F$3:$F$16,"&lt;&gt;")+COUNTIFS($F$3:$F$16,F14,$B$3:$B$16,"&lt;"&amp;B14)+1)</f>
        <v/>
      </c>
      <c r="H14">
        <f>IF(OR(E14="",C14=""),"",IF(C14&gt;=DATE(2019,5,1),"令和"&amp;(YEAR(C14)-2018),IF(C14&gt;=DATE(1989,1,8),"平成"&amp;(YEAR(C14)-1988),"昭和"&amp;(YEAR(C14)-1925)))&amp;"年"&amp;MONTH(C14)&amp;"月")</f>
        <v/>
      </c>
    </row>
    <row r="15">
      <c r="A15" t="n">
        <v>1</v>
      </c>
      <c r="B15" t="n">
        <v>13</v>
      </c>
      <c r="C15">
        <f>IFERROR(INDEX(資格取込!$S$6:$S$205,MATCH(1&amp;"_"&amp;7,資格取込!$Z$6:$Z$205,0)),"")</f>
        <v/>
      </c>
      <c r="D15">
        <f>IFERROR(INDEX(資格取込!$R$6:$R$205,MATCH(1&amp;"_"&amp;7,資格取込!$Z$6:$Z$205,0)),"")</f>
        <v/>
      </c>
      <c r="E15">
        <f>IF(D15="","",IFERROR(INDEX(資格マスタ!$B:$B,MATCH(ASC(SUBSTITUTE(SUBSTITUTE(D15," ",""),"　","")),資格マスタ!$D:$D,0)),D15))</f>
        <v/>
      </c>
      <c r="F15">
        <f>IF(E15="","",IF(C15="",DATE(9999,1,1),C15))</f>
        <v/>
      </c>
      <c r="G15">
        <f>IF(E15="","",COUNTIFS($F$3:$F$16,"&lt;"&amp;F15,$F$3:$F$16,"&lt;&gt;")+COUNTIFS($F$3:$F$16,F15,$B$3:$B$16,"&lt;"&amp;B15)+1)</f>
        <v/>
      </c>
      <c r="H15">
        <f>IF(OR(E15="",C15=""),"",IF(C15&gt;=DATE(2019,5,1),"令和"&amp;(YEAR(C15)-2018),IF(C15&gt;=DATE(1989,1,8),"平成"&amp;(YEAR(C15)-1988),"昭和"&amp;(YEAR(C15)-1925)))&amp;"年"&amp;MONTH(C15)&amp;"月")</f>
        <v/>
      </c>
    </row>
    <row r="16">
      <c r="A16" t="n">
        <v>1</v>
      </c>
      <c r="B16" t="n">
        <v>14</v>
      </c>
      <c r="C16">
        <f>IFERROR(INDEX(資格取込!$S$6:$S$205,MATCH(1&amp;"_"&amp;8,資格取込!$Z$6:$Z$205,0)),"")</f>
        <v/>
      </c>
      <c r="D16">
        <f>IFERROR(INDEX(資格取込!$R$6:$R$205,MATCH(1&amp;"_"&amp;8,資格取込!$Z$6:$Z$205,0)),"")</f>
        <v/>
      </c>
      <c r="E16">
        <f>IF(D16="","",IFERROR(INDEX(資格マスタ!$B:$B,MATCH(ASC(SUBSTITUTE(SUBSTITUTE(D16," ",""),"　","")),資格マスタ!$D:$D,0)),D16))</f>
        <v/>
      </c>
      <c r="F16">
        <f>IF(E16="","",IF(C16="",DATE(9999,1,1),C16))</f>
        <v/>
      </c>
      <c r="G16">
        <f>IF(E16="","",COUNTIFS($F$3:$F$16,"&lt;"&amp;F16,$F$3:$F$16,"&lt;&gt;")+COUNTIFS($F$3:$F$16,F16,$B$3:$B$16,"&lt;"&amp;B16)+1)</f>
        <v/>
      </c>
      <c r="H16">
        <f>IF(OR(E16="",C16=""),"",IF(C16&gt;=DATE(2019,5,1),"令和"&amp;(YEAR(C16)-2018),IF(C16&gt;=DATE(1989,1,8),"平成"&amp;(YEAR(C16)-1988),"昭和"&amp;(YEAR(C16)-1925)))&amp;"年"&amp;MONTH(C16)&amp;"月")</f>
        <v/>
      </c>
    </row>
    <row r="17">
      <c r="A17" t="n">
        <v>2</v>
      </c>
      <c r="B17" t="n">
        <v>1</v>
      </c>
      <c r="C17" s="132">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17">
        <f>IF(入力!N6="","",入力!N6)</f>
        <v/>
      </c>
      <c r="E17">
        <f>IF(D17="","",IFERROR(INDEX(資格マスタ!$B:$B,MATCH(ASC(SUBSTITUTE(SUBSTITUTE(D17," ",""),"　","")),資格マスタ!$D:$D,0)),D17))</f>
        <v/>
      </c>
      <c r="F17">
        <f>IF(E17="","",IF(C17="",DATE(9999,1,1),C17))</f>
        <v/>
      </c>
      <c r="G17">
        <f>IF(E17="","",COUNTIFS($F$17:$F$30,"&lt;"&amp;F17,$F$17:$F$30,"&lt;&gt;")+COUNTIFS($F$17:$F$30,F17,$B$17:$B$30,"&lt;"&amp;B17)+1)</f>
        <v/>
      </c>
      <c r="H17">
        <f>IF(OR(E17="",C17=""),"",IF(C17&gt;=DATE(2019,5,1),"令和"&amp;(YEAR(C17)-2018),IF(C17&gt;=DATE(1989,1,8),"平成"&amp;(YEAR(C17)-1988),"昭和"&amp;(YEAR(C17)-1925)))&amp;"年"&amp;MONTH(C17)&amp;"月")</f>
        <v/>
      </c>
    </row>
    <row r="18">
      <c r="A18" t="n">
        <v>2</v>
      </c>
      <c r="B18" t="n">
        <v>2</v>
      </c>
      <c r="C18">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18">
        <f>IF(入力!P6="","",入力!P6)</f>
        <v/>
      </c>
      <c r="E18">
        <f>IF(D18="","",IFERROR(INDEX(資格マスタ!$B:$B,MATCH(ASC(SUBSTITUTE(SUBSTITUTE(D18," ",""),"　","")),資格マスタ!$D:$D,0)),D18))</f>
        <v/>
      </c>
      <c r="F18">
        <f>IF(E18="","",IF(C18="",DATE(9999,1,1),C18))</f>
        <v/>
      </c>
      <c r="G18">
        <f>IF(E18="","",COUNTIFS($F$17:$F$30,"&lt;"&amp;F18,$F$17:$F$30,"&lt;&gt;")+COUNTIFS($F$17:$F$30,F18,$B$17:$B$30,"&lt;"&amp;B18)+1)</f>
        <v/>
      </c>
      <c r="H18">
        <f>IF(OR(E18="",C18=""),"",IF(C18&gt;=DATE(2019,5,1),"令和"&amp;(YEAR(C18)-2018),IF(C18&gt;=DATE(1989,1,8),"平成"&amp;(YEAR(C18)-1988),"昭和"&amp;(YEAR(C18)-1925)))&amp;"年"&amp;MONTH(C18)&amp;"月")</f>
        <v/>
      </c>
    </row>
    <row r="19">
      <c r="A19" t="n">
        <v>2</v>
      </c>
      <c r="B19" t="n">
        <v>3</v>
      </c>
      <c r="C19">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19">
        <f>IF(入力!R6="","",入力!R6)</f>
        <v/>
      </c>
      <c r="E19">
        <f>IF(D19="","",IFERROR(INDEX(資格マスタ!$B:$B,MATCH(ASC(SUBSTITUTE(SUBSTITUTE(D19," ",""),"　","")),資格マスタ!$D:$D,0)),D19))</f>
        <v/>
      </c>
      <c r="F19">
        <f>IF(E19="","",IF(C19="",DATE(9999,1,1),C19))</f>
        <v/>
      </c>
      <c r="G19">
        <f>IF(E19="","",COUNTIFS($F$17:$F$30,"&lt;"&amp;F19,$F$17:$F$30,"&lt;&gt;")+COUNTIFS($F$17:$F$30,F19,$B$17:$B$30,"&lt;"&amp;B19)+1)</f>
        <v/>
      </c>
      <c r="H19">
        <f>IF(OR(E19="",C19=""),"",IF(C19&gt;=DATE(2019,5,1),"令和"&amp;(YEAR(C19)-2018),IF(C19&gt;=DATE(1989,1,8),"平成"&amp;(YEAR(C19)-1988),"昭和"&amp;(YEAR(C19)-1925)))&amp;"年"&amp;MONTH(C19)&amp;"月")</f>
        <v/>
      </c>
    </row>
    <row r="20">
      <c r="A20" t="n">
        <v>2</v>
      </c>
      <c r="B20" t="n">
        <v>4</v>
      </c>
      <c r="C20">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20">
        <f>IF(入力!T6="","",入力!T6)</f>
        <v/>
      </c>
      <c r="E20">
        <f>IF(D20="","",IFERROR(INDEX(資格マスタ!$B:$B,MATCH(ASC(SUBSTITUTE(SUBSTITUTE(D20," ",""),"　","")),資格マスタ!$D:$D,0)),D20))</f>
        <v/>
      </c>
      <c r="F20">
        <f>IF(E20="","",IF(C20="",DATE(9999,1,1),C20))</f>
        <v/>
      </c>
      <c r="G20">
        <f>IF(E20="","",COUNTIFS($F$17:$F$30,"&lt;"&amp;F20,$F$17:$F$30,"&lt;&gt;")+COUNTIFS($F$17:$F$30,F20,$B$17:$B$30,"&lt;"&amp;B20)+1)</f>
        <v/>
      </c>
      <c r="H20">
        <f>IF(OR(E20="",C20=""),"",IF(C20&gt;=DATE(2019,5,1),"令和"&amp;(YEAR(C20)-2018),IF(C20&gt;=DATE(1989,1,8),"平成"&amp;(YEAR(C20)-1988),"昭和"&amp;(YEAR(C20)-1925)))&amp;"年"&amp;MONTH(C20)&amp;"月")</f>
        <v/>
      </c>
    </row>
    <row r="21">
      <c r="A21" t="n">
        <v>2</v>
      </c>
      <c r="B21" t="n">
        <v>5</v>
      </c>
      <c r="C21">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21">
        <f>IF(入力!V6="","",入力!V6)</f>
        <v/>
      </c>
      <c r="E21">
        <f>IF(D21="","",IFERROR(INDEX(資格マスタ!$B:$B,MATCH(ASC(SUBSTITUTE(SUBSTITUTE(D21," ",""),"　","")),資格マスタ!$D:$D,0)),D21))</f>
        <v/>
      </c>
      <c r="F21">
        <f>IF(E21="","",IF(C21="",DATE(9999,1,1),C21))</f>
        <v/>
      </c>
      <c r="G21">
        <f>IF(E21="","",COUNTIFS($F$17:$F$30,"&lt;"&amp;F21,$F$17:$F$30,"&lt;&gt;")+COUNTIFS($F$17:$F$30,F21,$B$17:$B$30,"&lt;"&amp;B21)+1)</f>
        <v/>
      </c>
      <c r="H21">
        <f>IF(OR(E21="",C21=""),"",IF(C21&gt;=DATE(2019,5,1),"令和"&amp;(YEAR(C21)-2018),IF(C21&gt;=DATE(1989,1,8),"平成"&amp;(YEAR(C21)-1988),"昭和"&amp;(YEAR(C21)-1925)))&amp;"年"&amp;MONTH(C21)&amp;"月")</f>
        <v/>
      </c>
    </row>
    <row r="22">
      <c r="A22" t="n">
        <v>2</v>
      </c>
      <c r="B22" t="n">
        <v>6</v>
      </c>
      <c r="C22">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22">
        <f>IF(入力!X6="","",入力!X6)</f>
        <v/>
      </c>
      <c r="E22">
        <f>IF(D22="","",IFERROR(INDEX(資格マスタ!$B:$B,MATCH(ASC(SUBSTITUTE(SUBSTITUTE(D22," ",""),"　","")),資格マスタ!$D:$D,0)),D22))</f>
        <v/>
      </c>
      <c r="F22">
        <f>IF(E22="","",IF(C22="",DATE(9999,1,1),C22))</f>
        <v/>
      </c>
      <c r="G22">
        <f>IF(E22="","",COUNTIFS($F$17:$F$30,"&lt;"&amp;F22,$F$17:$F$30,"&lt;&gt;")+COUNTIFS($F$17:$F$30,F22,$B$17:$B$30,"&lt;"&amp;B22)+1)</f>
        <v/>
      </c>
      <c r="H22">
        <f>IF(OR(E22="",C22=""),"",IF(C22&gt;=DATE(2019,5,1),"令和"&amp;(YEAR(C22)-2018),IF(C22&gt;=DATE(1989,1,8),"平成"&amp;(YEAR(C22)-1988),"昭和"&amp;(YEAR(C22)-1925)))&amp;"年"&amp;MONTH(C22)&amp;"月")</f>
        <v/>
      </c>
    </row>
    <row r="23">
      <c r="A23" t="n">
        <v>2</v>
      </c>
      <c r="B23" t="n">
        <v>7</v>
      </c>
      <c r="C23">
        <f>IFERROR(INDEX(資格取込!$S$6:$S$205,MATCH(2&amp;"_"&amp;1,資格取込!$Z$6:$Z$205,0)),"")</f>
        <v/>
      </c>
      <c r="D23">
        <f>IFERROR(INDEX(資格取込!$R$6:$R$205,MATCH(2&amp;"_"&amp;1,資格取込!$Z$6:$Z$205,0)),"")</f>
        <v/>
      </c>
      <c r="E23">
        <f>IF(D23="","",IFERROR(INDEX(資格マスタ!$B:$B,MATCH(ASC(SUBSTITUTE(SUBSTITUTE(D23," ",""),"　","")),資格マスタ!$D:$D,0)),D23))</f>
        <v/>
      </c>
      <c r="F23">
        <f>IF(E23="","",IF(C23="",DATE(9999,1,1),C23))</f>
        <v/>
      </c>
      <c r="G23">
        <f>IF(E23="","",COUNTIFS($F$17:$F$30,"&lt;"&amp;F23,$F$17:$F$30,"&lt;&gt;")+COUNTIFS($F$17:$F$30,F23,$B$17:$B$30,"&lt;"&amp;B23)+1)</f>
        <v/>
      </c>
      <c r="H23">
        <f>IF(OR(E23="",C23=""),"",IF(C23&gt;=DATE(2019,5,1),"令和"&amp;(YEAR(C23)-2018),IF(C23&gt;=DATE(1989,1,8),"平成"&amp;(YEAR(C23)-1988),"昭和"&amp;(YEAR(C23)-1925)))&amp;"年"&amp;MONTH(C23)&amp;"月")</f>
        <v/>
      </c>
    </row>
    <row r="24">
      <c r="A24" t="n">
        <v>2</v>
      </c>
      <c r="B24" t="n">
        <v>8</v>
      </c>
      <c r="C24">
        <f>IFERROR(INDEX(資格取込!$S$6:$S$205,MATCH(2&amp;"_"&amp;2,資格取込!$Z$6:$Z$205,0)),"")</f>
        <v/>
      </c>
      <c r="D24">
        <f>IFERROR(INDEX(資格取込!$R$6:$R$205,MATCH(2&amp;"_"&amp;2,資格取込!$Z$6:$Z$205,0)),"")</f>
        <v/>
      </c>
      <c r="E24">
        <f>IF(D24="","",IFERROR(INDEX(資格マスタ!$B:$B,MATCH(ASC(SUBSTITUTE(SUBSTITUTE(D24," ",""),"　","")),資格マスタ!$D:$D,0)),D24))</f>
        <v/>
      </c>
      <c r="F24">
        <f>IF(E24="","",IF(C24="",DATE(9999,1,1),C24))</f>
        <v/>
      </c>
      <c r="G24">
        <f>IF(E24="","",COUNTIFS($F$17:$F$30,"&lt;"&amp;F24,$F$17:$F$30,"&lt;&gt;")+COUNTIFS($F$17:$F$30,F24,$B$17:$B$30,"&lt;"&amp;B24)+1)</f>
        <v/>
      </c>
      <c r="H24">
        <f>IF(OR(E24="",C24=""),"",IF(C24&gt;=DATE(2019,5,1),"令和"&amp;(YEAR(C24)-2018),IF(C24&gt;=DATE(1989,1,8),"平成"&amp;(YEAR(C24)-1988),"昭和"&amp;(YEAR(C24)-1925)))&amp;"年"&amp;MONTH(C24)&amp;"月")</f>
        <v/>
      </c>
    </row>
    <row r="25">
      <c r="A25" t="n">
        <v>2</v>
      </c>
      <c r="B25" t="n">
        <v>9</v>
      </c>
      <c r="C25">
        <f>IFERROR(INDEX(資格取込!$S$6:$S$205,MATCH(2&amp;"_"&amp;3,資格取込!$Z$6:$Z$205,0)),"")</f>
        <v/>
      </c>
      <c r="D25">
        <f>IFERROR(INDEX(資格取込!$R$6:$R$205,MATCH(2&amp;"_"&amp;3,資格取込!$Z$6:$Z$205,0)),"")</f>
        <v/>
      </c>
      <c r="E25">
        <f>IF(D25="","",IFERROR(INDEX(資格マスタ!$B:$B,MATCH(ASC(SUBSTITUTE(SUBSTITUTE(D25," ",""),"　","")),資格マスタ!$D:$D,0)),D25))</f>
        <v/>
      </c>
      <c r="F25">
        <f>IF(E25="","",IF(C25="",DATE(9999,1,1),C25))</f>
        <v/>
      </c>
      <c r="G25">
        <f>IF(E25="","",COUNTIFS($F$17:$F$30,"&lt;"&amp;F25,$F$17:$F$30,"&lt;&gt;")+COUNTIFS($F$17:$F$30,F25,$B$17:$B$30,"&lt;"&amp;B25)+1)</f>
        <v/>
      </c>
      <c r="H25">
        <f>IF(OR(E25="",C25=""),"",IF(C25&gt;=DATE(2019,5,1),"令和"&amp;(YEAR(C25)-2018),IF(C25&gt;=DATE(1989,1,8),"平成"&amp;(YEAR(C25)-1988),"昭和"&amp;(YEAR(C25)-1925)))&amp;"年"&amp;MONTH(C25)&amp;"月")</f>
        <v/>
      </c>
    </row>
    <row r="26">
      <c r="A26" t="n">
        <v>2</v>
      </c>
      <c r="B26" t="n">
        <v>10</v>
      </c>
      <c r="C26">
        <f>IFERROR(INDEX(資格取込!$S$6:$S$205,MATCH(2&amp;"_"&amp;4,資格取込!$Z$6:$Z$205,0)),"")</f>
        <v/>
      </c>
      <c r="D26">
        <f>IFERROR(INDEX(資格取込!$R$6:$R$205,MATCH(2&amp;"_"&amp;4,資格取込!$Z$6:$Z$205,0)),"")</f>
        <v/>
      </c>
      <c r="E26">
        <f>IF(D26="","",IFERROR(INDEX(資格マスタ!$B:$B,MATCH(ASC(SUBSTITUTE(SUBSTITUTE(D26," ",""),"　","")),資格マスタ!$D:$D,0)),D26))</f>
        <v/>
      </c>
      <c r="F26">
        <f>IF(E26="","",IF(C26="",DATE(9999,1,1),C26))</f>
        <v/>
      </c>
      <c r="G26">
        <f>IF(E26="","",COUNTIFS($F$17:$F$30,"&lt;"&amp;F26,$F$17:$F$30,"&lt;&gt;")+COUNTIFS($F$17:$F$30,F26,$B$17:$B$30,"&lt;"&amp;B26)+1)</f>
        <v/>
      </c>
      <c r="H26">
        <f>IF(OR(E26="",C26=""),"",IF(C26&gt;=DATE(2019,5,1),"令和"&amp;(YEAR(C26)-2018),IF(C26&gt;=DATE(1989,1,8),"平成"&amp;(YEAR(C26)-1988),"昭和"&amp;(YEAR(C26)-1925)))&amp;"年"&amp;MONTH(C26)&amp;"月")</f>
        <v/>
      </c>
    </row>
    <row r="27">
      <c r="A27" t="n">
        <v>2</v>
      </c>
      <c r="B27" t="n">
        <v>11</v>
      </c>
      <c r="C27">
        <f>IFERROR(INDEX(資格取込!$S$6:$S$205,MATCH(2&amp;"_"&amp;5,資格取込!$Z$6:$Z$205,0)),"")</f>
        <v/>
      </c>
      <c r="D27">
        <f>IFERROR(INDEX(資格取込!$R$6:$R$205,MATCH(2&amp;"_"&amp;5,資格取込!$Z$6:$Z$205,0)),"")</f>
        <v/>
      </c>
      <c r="E27">
        <f>IF(D27="","",IFERROR(INDEX(資格マスタ!$B:$B,MATCH(ASC(SUBSTITUTE(SUBSTITUTE(D27," ",""),"　","")),資格マスタ!$D:$D,0)),D27))</f>
        <v/>
      </c>
      <c r="F27">
        <f>IF(E27="","",IF(C27="",DATE(9999,1,1),C27))</f>
        <v/>
      </c>
      <c r="G27">
        <f>IF(E27="","",COUNTIFS($F$17:$F$30,"&lt;"&amp;F27,$F$17:$F$30,"&lt;&gt;")+COUNTIFS($F$17:$F$30,F27,$B$17:$B$30,"&lt;"&amp;B27)+1)</f>
        <v/>
      </c>
      <c r="H27">
        <f>IF(OR(E27="",C27=""),"",IF(C27&gt;=DATE(2019,5,1),"令和"&amp;(YEAR(C27)-2018),IF(C27&gt;=DATE(1989,1,8),"平成"&amp;(YEAR(C27)-1988),"昭和"&amp;(YEAR(C27)-1925)))&amp;"年"&amp;MONTH(C27)&amp;"月")</f>
        <v/>
      </c>
    </row>
    <row r="28">
      <c r="A28" t="n">
        <v>2</v>
      </c>
      <c r="B28" t="n">
        <v>12</v>
      </c>
      <c r="C28">
        <f>IFERROR(INDEX(資格取込!$S$6:$S$205,MATCH(2&amp;"_"&amp;6,資格取込!$Z$6:$Z$205,0)),"")</f>
        <v/>
      </c>
      <c r="D28">
        <f>IFERROR(INDEX(資格取込!$R$6:$R$205,MATCH(2&amp;"_"&amp;6,資格取込!$Z$6:$Z$205,0)),"")</f>
        <v/>
      </c>
      <c r="E28">
        <f>IF(D28="","",IFERROR(INDEX(資格マスタ!$B:$B,MATCH(ASC(SUBSTITUTE(SUBSTITUTE(D28," ",""),"　","")),資格マスタ!$D:$D,0)),D28))</f>
        <v/>
      </c>
      <c r="F28">
        <f>IF(E28="","",IF(C28="",DATE(9999,1,1),C28))</f>
        <v/>
      </c>
      <c r="G28">
        <f>IF(E28="","",COUNTIFS($F$17:$F$30,"&lt;"&amp;F28,$F$17:$F$30,"&lt;&gt;")+COUNTIFS($F$17:$F$30,F28,$B$17:$B$30,"&lt;"&amp;B28)+1)</f>
        <v/>
      </c>
      <c r="H28">
        <f>IF(OR(E28="",C28=""),"",IF(C28&gt;=DATE(2019,5,1),"令和"&amp;(YEAR(C28)-2018),IF(C28&gt;=DATE(1989,1,8),"平成"&amp;(YEAR(C28)-1988),"昭和"&amp;(YEAR(C28)-1925)))&amp;"年"&amp;MONTH(C28)&amp;"月")</f>
        <v/>
      </c>
    </row>
    <row r="29">
      <c r="A29" t="n">
        <v>2</v>
      </c>
      <c r="B29" t="n">
        <v>13</v>
      </c>
      <c r="C29">
        <f>IFERROR(INDEX(資格取込!$S$6:$S$205,MATCH(2&amp;"_"&amp;7,資格取込!$Z$6:$Z$205,0)),"")</f>
        <v/>
      </c>
      <c r="D29">
        <f>IFERROR(INDEX(資格取込!$R$6:$R$205,MATCH(2&amp;"_"&amp;7,資格取込!$Z$6:$Z$205,0)),"")</f>
        <v/>
      </c>
      <c r="E29">
        <f>IF(D29="","",IFERROR(INDEX(資格マスタ!$B:$B,MATCH(ASC(SUBSTITUTE(SUBSTITUTE(D29," ",""),"　","")),資格マスタ!$D:$D,0)),D29))</f>
        <v/>
      </c>
      <c r="F29">
        <f>IF(E29="","",IF(C29="",DATE(9999,1,1),C29))</f>
        <v/>
      </c>
      <c r="G29">
        <f>IF(E29="","",COUNTIFS($F$17:$F$30,"&lt;"&amp;F29,$F$17:$F$30,"&lt;&gt;")+COUNTIFS($F$17:$F$30,F29,$B$17:$B$30,"&lt;"&amp;B29)+1)</f>
        <v/>
      </c>
      <c r="H29">
        <f>IF(OR(E29="",C29=""),"",IF(C29&gt;=DATE(2019,5,1),"令和"&amp;(YEAR(C29)-2018),IF(C29&gt;=DATE(1989,1,8),"平成"&amp;(YEAR(C29)-1988),"昭和"&amp;(YEAR(C29)-1925)))&amp;"年"&amp;MONTH(C29)&amp;"月")</f>
        <v/>
      </c>
    </row>
    <row r="30">
      <c r="A30" t="n">
        <v>2</v>
      </c>
      <c r="B30" t="n">
        <v>14</v>
      </c>
      <c r="C30">
        <f>IFERROR(INDEX(資格取込!$S$6:$S$205,MATCH(2&amp;"_"&amp;8,資格取込!$Z$6:$Z$205,0)),"")</f>
        <v/>
      </c>
      <c r="D30">
        <f>IFERROR(INDEX(資格取込!$R$6:$R$205,MATCH(2&amp;"_"&amp;8,資格取込!$Z$6:$Z$205,0)),"")</f>
        <v/>
      </c>
      <c r="E30">
        <f>IF(D30="","",IFERROR(INDEX(資格マスタ!$B:$B,MATCH(ASC(SUBSTITUTE(SUBSTITUTE(D30," ",""),"　","")),資格マスタ!$D:$D,0)),D30))</f>
        <v/>
      </c>
      <c r="F30">
        <f>IF(E30="","",IF(C30="",DATE(9999,1,1),C30))</f>
        <v/>
      </c>
      <c r="G30">
        <f>IF(E30="","",COUNTIFS($F$17:$F$30,"&lt;"&amp;F30,$F$17:$F$30,"&lt;&gt;")+COUNTIFS($F$17:$F$30,F30,$B$17:$B$30,"&lt;"&amp;B30)+1)</f>
        <v/>
      </c>
      <c r="H30">
        <f>IF(OR(E30="",C30=""),"",IF(C30&gt;=DATE(2019,5,1),"令和"&amp;(YEAR(C30)-2018),IF(C30&gt;=DATE(1989,1,8),"平成"&amp;(YEAR(C30)-1988),"昭和"&amp;(YEAR(C30)-1925)))&amp;"年"&amp;MONTH(C30)&amp;"月")</f>
        <v/>
      </c>
    </row>
    <row r="31">
      <c r="A31" t="n">
        <v>3</v>
      </c>
      <c r="B31" t="n">
        <v>1</v>
      </c>
      <c r="C31" s="132">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31">
        <f>IF(入力!N7="","",入力!N7)</f>
        <v/>
      </c>
      <c r="E31">
        <f>IF(D31="","",IFERROR(INDEX(資格マスタ!$B:$B,MATCH(ASC(SUBSTITUTE(SUBSTITUTE(D31," ",""),"　","")),資格マスタ!$D:$D,0)),D31))</f>
        <v/>
      </c>
      <c r="F31">
        <f>IF(E31="","",IF(C31="",DATE(9999,1,1),C31))</f>
        <v/>
      </c>
      <c r="G31">
        <f>IF(E31="","",COUNTIFS($F$31:$F$44,"&lt;"&amp;F31,$F$31:$F$44,"&lt;&gt;")+COUNTIFS($F$31:$F$44,F31,$B$31:$B$44,"&lt;"&amp;B31)+1)</f>
        <v/>
      </c>
      <c r="H31">
        <f>IF(OR(E31="",C31=""),"",IF(C31&gt;=DATE(2019,5,1),"令和"&amp;(YEAR(C31)-2018),IF(C31&gt;=DATE(1989,1,8),"平成"&amp;(YEAR(C31)-1988),"昭和"&amp;(YEAR(C31)-1925)))&amp;"年"&amp;MONTH(C31)&amp;"月")</f>
        <v/>
      </c>
    </row>
    <row r="32">
      <c r="A32" t="n">
        <v>3</v>
      </c>
      <c r="B32" t="n">
        <v>2</v>
      </c>
      <c r="C32">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32">
        <f>IF(入力!P7="","",入力!P7)</f>
        <v/>
      </c>
      <c r="E32">
        <f>IF(D32="","",IFERROR(INDEX(資格マスタ!$B:$B,MATCH(ASC(SUBSTITUTE(SUBSTITUTE(D32," ",""),"　","")),資格マスタ!$D:$D,0)),D32))</f>
        <v/>
      </c>
      <c r="F32">
        <f>IF(E32="","",IF(C32="",DATE(9999,1,1),C32))</f>
        <v/>
      </c>
      <c r="G32">
        <f>IF(E32="","",COUNTIFS($F$31:$F$44,"&lt;"&amp;F32,$F$31:$F$44,"&lt;&gt;")+COUNTIFS($F$31:$F$44,F32,$B$31:$B$44,"&lt;"&amp;B32)+1)</f>
        <v/>
      </c>
      <c r="H32">
        <f>IF(OR(E32="",C32=""),"",IF(C32&gt;=DATE(2019,5,1),"令和"&amp;(YEAR(C32)-2018),IF(C32&gt;=DATE(1989,1,8),"平成"&amp;(YEAR(C32)-1988),"昭和"&amp;(YEAR(C32)-1925)))&amp;"年"&amp;MONTH(C32)&amp;"月")</f>
        <v/>
      </c>
    </row>
    <row r="33">
      <c r="A33" t="n">
        <v>3</v>
      </c>
      <c r="B33" t="n">
        <v>3</v>
      </c>
      <c r="C33">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33">
        <f>IF(入力!R7="","",入力!R7)</f>
        <v/>
      </c>
      <c r="E33">
        <f>IF(D33="","",IFERROR(INDEX(資格マスタ!$B:$B,MATCH(ASC(SUBSTITUTE(SUBSTITUTE(D33," ",""),"　","")),資格マスタ!$D:$D,0)),D33))</f>
        <v/>
      </c>
      <c r="F33">
        <f>IF(E33="","",IF(C33="",DATE(9999,1,1),C33))</f>
        <v/>
      </c>
      <c r="G33">
        <f>IF(E33="","",COUNTIFS($F$31:$F$44,"&lt;"&amp;F33,$F$31:$F$44,"&lt;&gt;")+COUNTIFS($F$31:$F$44,F33,$B$31:$B$44,"&lt;"&amp;B33)+1)</f>
        <v/>
      </c>
      <c r="H33">
        <f>IF(OR(E33="",C33=""),"",IF(C33&gt;=DATE(2019,5,1),"令和"&amp;(YEAR(C33)-2018),IF(C33&gt;=DATE(1989,1,8),"平成"&amp;(YEAR(C33)-1988),"昭和"&amp;(YEAR(C33)-1925)))&amp;"年"&amp;MONTH(C33)&amp;"月")</f>
        <v/>
      </c>
    </row>
    <row r="34">
      <c r="A34" t="n">
        <v>3</v>
      </c>
      <c r="B34" t="n">
        <v>4</v>
      </c>
      <c r="C34">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34">
        <f>IF(入力!T7="","",入力!T7)</f>
        <v/>
      </c>
      <c r="E34">
        <f>IF(D34="","",IFERROR(INDEX(資格マスタ!$B:$B,MATCH(ASC(SUBSTITUTE(SUBSTITUTE(D34," ",""),"　","")),資格マスタ!$D:$D,0)),D34))</f>
        <v/>
      </c>
      <c r="F34">
        <f>IF(E34="","",IF(C34="",DATE(9999,1,1),C34))</f>
        <v/>
      </c>
      <c r="G34">
        <f>IF(E34="","",COUNTIFS($F$31:$F$44,"&lt;"&amp;F34,$F$31:$F$44,"&lt;&gt;")+COUNTIFS($F$31:$F$44,F34,$B$31:$B$44,"&lt;"&amp;B34)+1)</f>
        <v/>
      </c>
      <c r="H34">
        <f>IF(OR(E34="",C34=""),"",IF(C34&gt;=DATE(2019,5,1),"令和"&amp;(YEAR(C34)-2018),IF(C34&gt;=DATE(1989,1,8),"平成"&amp;(YEAR(C34)-1988),"昭和"&amp;(YEAR(C34)-1925)))&amp;"年"&amp;MONTH(C34)&amp;"月")</f>
        <v/>
      </c>
    </row>
    <row r="35">
      <c r="A35" t="n">
        <v>3</v>
      </c>
      <c r="B35" t="n">
        <v>5</v>
      </c>
      <c r="C35">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35">
        <f>IF(入力!V7="","",入力!V7)</f>
        <v/>
      </c>
      <c r="E35">
        <f>IF(D35="","",IFERROR(INDEX(資格マスタ!$B:$B,MATCH(ASC(SUBSTITUTE(SUBSTITUTE(D35," ",""),"　","")),資格マスタ!$D:$D,0)),D35))</f>
        <v/>
      </c>
      <c r="F35">
        <f>IF(E35="","",IF(C35="",DATE(9999,1,1),C35))</f>
        <v/>
      </c>
      <c r="G35">
        <f>IF(E35="","",COUNTIFS($F$31:$F$44,"&lt;"&amp;F35,$F$31:$F$44,"&lt;&gt;")+COUNTIFS($F$31:$F$44,F35,$B$31:$B$44,"&lt;"&amp;B35)+1)</f>
        <v/>
      </c>
      <c r="H35">
        <f>IF(OR(E35="",C35=""),"",IF(C35&gt;=DATE(2019,5,1),"令和"&amp;(YEAR(C35)-2018),IF(C35&gt;=DATE(1989,1,8),"平成"&amp;(YEAR(C35)-1988),"昭和"&amp;(YEAR(C35)-1925)))&amp;"年"&amp;MONTH(C35)&amp;"月")</f>
        <v/>
      </c>
    </row>
    <row r="36">
      <c r="A36" t="n">
        <v>3</v>
      </c>
      <c r="B36" t="n">
        <v>6</v>
      </c>
      <c r="C36">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36">
        <f>IF(入力!X7="","",入力!X7)</f>
        <v/>
      </c>
      <c r="E36">
        <f>IF(D36="","",IFERROR(INDEX(資格マスタ!$B:$B,MATCH(ASC(SUBSTITUTE(SUBSTITUTE(D36," ",""),"　","")),資格マスタ!$D:$D,0)),D36))</f>
        <v/>
      </c>
      <c r="F36">
        <f>IF(E36="","",IF(C36="",DATE(9999,1,1),C36))</f>
        <v/>
      </c>
      <c r="G36">
        <f>IF(E36="","",COUNTIFS($F$31:$F$44,"&lt;"&amp;F36,$F$31:$F$44,"&lt;&gt;")+COUNTIFS($F$31:$F$44,F36,$B$31:$B$44,"&lt;"&amp;B36)+1)</f>
        <v/>
      </c>
      <c r="H36">
        <f>IF(OR(E36="",C36=""),"",IF(C36&gt;=DATE(2019,5,1),"令和"&amp;(YEAR(C36)-2018),IF(C36&gt;=DATE(1989,1,8),"平成"&amp;(YEAR(C36)-1988),"昭和"&amp;(YEAR(C36)-1925)))&amp;"年"&amp;MONTH(C36)&amp;"月")</f>
        <v/>
      </c>
    </row>
    <row r="37">
      <c r="A37" t="n">
        <v>3</v>
      </c>
      <c r="B37" t="n">
        <v>7</v>
      </c>
      <c r="C37">
        <f>IFERROR(INDEX(資格取込!$S$6:$S$205,MATCH(3&amp;"_"&amp;1,資格取込!$Z$6:$Z$205,0)),"")</f>
        <v/>
      </c>
      <c r="D37">
        <f>IFERROR(INDEX(資格取込!$R$6:$R$205,MATCH(3&amp;"_"&amp;1,資格取込!$Z$6:$Z$205,0)),"")</f>
        <v/>
      </c>
      <c r="E37">
        <f>IF(D37="","",IFERROR(INDEX(資格マスタ!$B:$B,MATCH(ASC(SUBSTITUTE(SUBSTITUTE(D37," ",""),"　","")),資格マスタ!$D:$D,0)),D37))</f>
        <v/>
      </c>
      <c r="F37">
        <f>IF(E37="","",IF(C37="",DATE(9999,1,1),C37))</f>
        <v/>
      </c>
      <c r="G37">
        <f>IF(E37="","",COUNTIFS($F$31:$F$44,"&lt;"&amp;F37,$F$31:$F$44,"&lt;&gt;")+COUNTIFS($F$31:$F$44,F37,$B$31:$B$44,"&lt;"&amp;B37)+1)</f>
        <v/>
      </c>
      <c r="H37">
        <f>IF(OR(E37="",C37=""),"",IF(C37&gt;=DATE(2019,5,1),"令和"&amp;(YEAR(C37)-2018),IF(C37&gt;=DATE(1989,1,8),"平成"&amp;(YEAR(C37)-1988),"昭和"&amp;(YEAR(C37)-1925)))&amp;"年"&amp;MONTH(C37)&amp;"月")</f>
        <v/>
      </c>
    </row>
    <row r="38">
      <c r="A38" t="n">
        <v>3</v>
      </c>
      <c r="B38" t="n">
        <v>8</v>
      </c>
      <c r="C38">
        <f>IFERROR(INDEX(資格取込!$S$6:$S$205,MATCH(3&amp;"_"&amp;2,資格取込!$Z$6:$Z$205,0)),"")</f>
        <v/>
      </c>
      <c r="D38">
        <f>IFERROR(INDEX(資格取込!$R$6:$R$205,MATCH(3&amp;"_"&amp;2,資格取込!$Z$6:$Z$205,0)),"")</f>
        <v/>
      </c>
      <c r="E38">
        <f>IF(D38="","",IFERROR(INDEX(資格マスタ!$B:$B,MATCH(ASC(SUBSTITUTE(SUBSTITUTE(D38," ",""),"　","")),資格マスタ!$D:$D,0)),D38))</f>
        <v/>
      </c>
      <c r="F38">
        <f>IF(E38="","",IF(C38="",DATE(9999,1,1),C38))</f>
        <v/>
      </c>
      <c r="G38">
        <f>IF(E38="","",COUNTIFS($F$31:$F$44,"&lt;"&amp;F38,$F$31:$F$44,"&lt;&gt;")+COUNTIFS($F$31:$F$44,F38,$B$31:$B$44,"&lt;"&amp;B38)+1)</f>
        <v/>
      </c>
      <c r="H38">
        <f>IF(OR(E38="",C38=""),"",IF(C38&gt;=DATE(2019,5,1),"令和"&amp;(YEAR(C38)-2018),IF(C38&gt;=DATE(1989,1,8),"平成"&amp;(YEAR(C38)-1988),"昭和"&amp;(YEAR(C38)-1925)))&amp;"年"&amp;MONTH(C38)&amp;"月")</f>
        <v/>
      </c>
    </row>
    <row r="39">
      <c r="A39" t="n">
        <v>3</v>
      </c>
      <c r="B39" t="n">
        <v>9</v>
      </c>
      <c r="C39">
        <f>IFERROR(INDEX(資格取込!$S$6:$S$205,MATCH(3&amp;"_"&amp;3,資格取込!$Z$6:$Z$205,0)),"")</f>
        <v/>
      </c>
      <c r="D39">
        <f>IFERROR(INDEX(資格取込!$R$6:$R$205,MATCH(3&amp;"_"&amp;3,資格取込!$Z$6:$Z$205,0)),"")</f>
        <v/>
      </c>
      <c r="E39">
        <f>IF(D39="","",IFERROR(INDEX(資格マスタ!$B:$B,MATCH(ASC(SUBSTITUTE(SUBSTITUTE(D39," ",""),"　","")),資格マスタ!$D:$D,0)),D39))</f>
        <v/>
      </c>
      <c r="F39">
        <f>IF(E39="","",IF(C39="",DATE(9999,1,1),C39))</f>
        <v/>
      </c>
      <c r="G39">
        <f>IF(E39="","",COUNTIFS($F$31:$F$44,"&lt;"&amp;F39,$F$31:$F$44,"&lt;&gt;")+COUNTIFS($F$31:$F$44,F39,$B$31:$B$44,"&lt;"&amp;B39)+1)</f>
        <v/>
      </c>
      <c r="H39">
        <f>IF(OR(E39="",C39=""),"",IF(C39&gt;=DATE(2019,5,1),"令和"&amp;(YEAR(C39)-2018),IF(C39&gt;=DATE(1989,1,8),"平成"&amp;(YEAR(C39)-1988),"昭和"&amp;(YEAR(C39)-1925)))&amp;"年"&amp;MONTH(C39)&amp;"月")</f>
        <v/>
      </c>
    </row>
    <row r="40">
      <c r="A40" t="n">
        <v>3</v>
      </c>
      <c r="B40" t="n">
        <v>10</v>
      </c>
      <c r="C40">
        <f>IFERROR(INDEX(資格取込!$S$6:$S$205,MATCH(3&amp;"_"&amp;4,資格取込!$Z$6:$Z$205,0)),"")</f>
        <v/>
      </c>
      <c r="D40">
        <f>IFERROR(INDEX(資格取込!$R$6:$R$205,MATCH(3&amp;"_"&amp;4,資格取込!$Z$6:$Z$205,0)),"")</f>
        <v/>
      </c>
      <c r="E40">
        <f>IF(D40="","",IFERROR(INDEX(資格マスタ!$B:$B,MATCH(ASC(SUBSTITUTE(SUBSTITUTE(D40," ",""),"　","")),資格マスタ!$D:$D,0)),D40))</f>
        <v/>
      </c>
      <c r="F40">
        <f>IF(E40="","",IF(C40="",DATE(9999,1,1),C40))</f>
        <v/>
      </c>
      <c r="G40">
        <f>IF(E40="","",COUNTIFS($F$31:$F$44,"&lt;"&amp;F40,$F$31:$F$44,"&lt;&gt;")+COUNTIFS($F$31:$F$44,F40,$B$31:$B$44,"&lt;"&amp;B40)+1)</f>
        <v/>
      </c>
      <c r="H40">
        <f>IF(OR(E40="",C40=""),"",IF(C40&gt;=DATE(2019,5,1),"令和"&amp;(YEAR(C40)-2018),IF(C40&gt;=DATE(1989,1,8),"平成"&amp;(YEAR(C40)-1988),"昭和"&amp;(YEAR(C40)-1925)))&amp;"年"&amp;MONTH(C40)&amp;"月")</f>
        <v/>
      </c>
    </row>
    <row r="41">
      <c r="A41" t="n">
        <v>3</v>
      </c>
      <c r="B41" t="n">
        <v>11</v>
      </c>
      <c r="C41">
        <f>IFERROR(INDEX(資格取込!$S$6:$S$205,MATCH(3&amp;"_"&amp;5,資格取込!$Z$6:$Z$205,0)),"")</f>
        <v/>
      </c>
      <c r="D41">
        <f>IFERROR(INDEX(資格取込!$R$6:$R$205,MATCH(3&amp;"_"&amp;5,資格取込!$Z$6:$Z$205,0)),"")</f>
        <v/>
      </c>
      <c r="E41">
        <f>IF(D41="","",IFERROR(INDEX(資格マスタ!$B:$B,MATCH(ASC(SUBSTITUTE(SUBSTITUTE(D41," ",""),"　","")),資格マスタ!$D:$D,0)),D41))</f>
        <v/>
      </c>
      <c r="F41">
        <f>IF(E41="","",IF(C41="",DATE(9999,1,1),C41))</f>
        <v/>
      </c>
      <c r="G41">
        <f>IF(E41="","",COUNTIFS($F$31:$F$44,"&lt;"&amp;F41,$F$31:$F$44,"&lt;&gt;")+COUNTIFS($F$31:$F$44,F41,$B$31:$B$44,"&lt;"&amp;B41)+1)</f>
        <v/>
      </c>
      <c r="H41">
        <f>IF(OR(E41="",C41=""),"",IF(C41&gt;=DATE(2019,5,1),"令和"&amp;(YEAR(C41)-2018),IF(C41&gt;=DATE(1989,1,8),"平成"&amp;(YEAR(C41)-1988),"昭和"&amp;(YEAR(C41)-1925)))&amp;"年"&amp;MONTH(C41)&amp;"月")</f>
        <v/>
      </c>
    </row>
    <row r="42">
      <c r="A42" t="n">
        <v>3</v>
      </c>
      <c r="B42" t="n">
        <v>12</v>
      </c>
      <c r="C42">
        <f>IFERROR(INDEX(資格取込!$S$6:$S$205,MATCH(3&amp;"_"&amp;6,資格取込!$Z$6:$Z$205,0)),"")</f>
        <v/>
      </c>
      <c r="D42">
        <f>IFERROR(INDEX(資格取込!$R$6:$R$205,MATCH(3&amp;"_"&amp;6,資格取込!$Z$6:$Z$205,0)),"")</f>
        <v/>
      </c>
      <c r="E42">
        <f>IF(D42="","",IFERROR(INDEX(資格マスタ!$B:$B,MATCH(ASC(SUBSTITUTE(SUBSTITUTE(D42," ",""),"　","")),資格マスタ!$D:$D,0)),D42))</f>
        <v/>
      </c>
      <c r="F42">
        <f>IF(E42="","",IF(C42="",DATE(9999,1,1),C42))</f>
        <v/>
      </c>
      <c r="G42">
        <f>IF(E42="","",COUNTIFS($F$31:$F$44,"&lt;"&amp;F42,$F$31:$F$44,"&lt;&gt;")+COUNTIFS($F$31:$F$44,F42,$B$31:$B$44,"&lt;"&amp;B42)+1)</f>
        <v/>
      </c>
      <c r="H42">
        <f>IF(OR(E42="",C42=""),"",IF(C42&gt;=DATE(2019,5,1),"令和"&amp;(YEAR(C42)-2018),IF(C42&gt;=DATE(1989,1,8),"平成"&amp;(YEAR(C42)-1988),"昭和"&amp;(YEAR(C42)-1925)))&amp;"年"&amp;MONTH(C42)&amp;"月")</f>
        <v/>
      </c>
    </row>
    <row r="43">
      <c r="A43" t="n">
        <v>3</v>
      </c>
      <c r="B43" t="n">
        <v>13</v>
      </c>
      <c r="C43">
        <f>IFERROR(INDEX(資格取込!$S$6:$S$205,MATCH(3&amp;"_"&amp;7,資格取込!$Z$6:$Z$205,0)),"")</f>
        <v/>
      </c>
      <c r="D43">
        <f>IFERROR(INDEX(資格取込!$R$6:$R$205,MATCH(3&amp;"_"&amp;7,資格取込!$Z$6:$Z$205,0)),"")</f>
        <v/>
      </c>
      <c r="E43">
        <f>IF(D43="","",IFERROR(INDEX(資格マスタ!$B:$B,MATCH(ASC(SUBSTITUTE(SUBSTITUTE(D43," ",""),"　","")),資格マスタ!$D:$D,0)),D43))</f>
        <v/>
      </c>
      <c r="F43">
        <f>IF(E43="","",IF(C43="",DATE(9999,1,1),C43))</f>
        <v/>
      </c>
      <c r="G43">
        <f>IF(E43="","",COUNTIFS($F$31:$F$44,"&lt;"&amp;F43,$F$31:$F$44,"&lt;&gt;")+COUNTIFS($F$31:$F$44,F43,$B$31:$B$44,"&lt;"&amp;B43)+1)</f>
        <v/>
      </c>
      <c r="H43">
        <f>IF(OR(E43="",C43=""),"",IF(C43&gt;=DATE(2019,5,1),"令和"&amp;(YEAR(C43)-2018),IF(C43&gt;=DATE(1989,1,8),"平成"&amp;(YEAR(C43)-1988),"昭和"&amp;(YEAR(C43)-1925)))&amp;"年"&amp;MONTH(C43)&amp;"月")</f>
        <v/>
      </c>
    </row>
    <row r="44">
      <c r="A44" t="n">
        <v>3</v>
      </c>
      <c r="B44" t="n">
        <v>14</v>
      </c>
      <c r="C44">
        <f>IFERROR(INDEX(資格取込!$S$6:$S$205,MATCH(3&amp;"_"&amp;8,資格取込!$Z$6:$Z$205,0)),"")</f>
        <v/>
      </c>
      <c r="D44">
        <f>IFERROR(INDEX(資格取込!$R$6:$R$205,MATCH(3&amp;"_"&amp;8,資格取込!$Z$6:$Z$205,0)),"")</f>
        <v/>
      </c>
      <c r="E44">
        <f>IF(D44="","",IFERROR(INDEX(資格マスタ!$B:$B,MATCH(ASC(SUBSTITUTE(SUBSTITUTE(D44," ",""),"　","")),資格マスタ!$D:$D,0)),D44))</f>
        <v/>
      </c>
      <c r="F44">
        <f>IF(E44="","",IF(C44="",DATE(9999,1,1),C44))</f>
        <v/>
      </c>
      <c r="G44">
        <f>IF(E44="","",COUNTIFS($F$31:$F$44,"&lt;"&amp;F44,$F$31:$F$44,"&lt;&gt;")+COUNTIFS($F$31:$F$44,F44,$B$31:$B$44,"&lt;"&amp;B44)+1)</f>
        <v/>
      </c>
      <c r="H44">
        <f>IF(OR(E44="",C44=""),"",IF(C44&gt;=DATE(2019,5,1),"令和"&amp;(YEAR(C44)-2018),IF(C44&gt;=DATE(1989,1,8),"平成"&amp;(YEAR(C44)-1988),"昭和"&amp;(YEAR(C44)-1925)))&amp;"年"&amp;MONTH(C44)&amp;"月")</f>
        <v/>
      </c>
    </row>
    <row r="45">
      <c r="A45" t="n">
        <v>4</v>
      </c>
      <c r="B45" t="n">
        <v>1</v>
      </c>
      <c r="C45" s="132">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45">
        <f>IF(入力!N8="","",入力!N8)</f>
        <v/>
      </c>
      <c r="E45">
        <f>IF(D45="","",IFERROR(INDEX(資格マスタ!$B:$B,MATCH(ASC(SUBSTITUTE(SUBSTITUTE(D45," ",""),"　","")),資格マスタ!$D:$D,0)),D45))</f>
        <v/>
      </c>
      <c r="F45">
        <f>IF(E45="","",IF(C45="",DATE(9999,1,1),C45))</f>
        <v/>
      </c>
      <c r="G45">
        <f>IF(E45="","",COUNTIFS($F$45:$F$58,"&lt;"&amp;F45,$F$45:$F$58,"&lt;&gt;")+COUNTIFS($F$45:$F$58,F45,$B$45:$B$58,"&lt;"&amp;B45)+1)</f>
        <v/>
      </c>
      <c r="H45">
        <f>IF(OR(E45="",C45=""),"",IF(C45&gt;=DATE(2019,5,1),"令和"&amp;(YEAR(C45)-2018),IF(C45&gt;=DATE(1989,1,8),"平成"&amp;(YEAR(C45)-1988),"昭和"&amp;(YEAR(C45)-1925)))&amp;"年"&amp;MONTH(C45)&amp;"月")</f>
        <v/>
      </c>
    </row>
    <row r="46">
      <c r="A46" t="n">
        <v>4</v>
      </c>
      <c r="B46" t="n">
        <v>2</v>
      </c>
      <c r="C46">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46">
        <f>IF(入力!P8="","",入力!P8)</f>
        <v/>
      </c>
      <c r="E46">
        <f>IF(D46="","",IFERROR(INDEX(資格マスタ!$B:$B,MATCH(ASC(SUBSTITUTE(SUBSTITUTE(D46," ",""),"　","")),資格マスタ!$D:$D,0)),D46))</f>
        <v/>
      </c>
      <c r="F46">
        <f>IF(E46="","",IF(C46="",DATE(9999,1,1),C46))</f>
        <v/>
      </c>
      <c r="G46">
        <f>IF(E46="","",COUNTIFS($F$45:$F$58,"&lt;"&amp;F46,$F$45:$F$58,"&lt;&gt;")+COUNTIFS($F$45:$F$58,F46,$B$45:$B$58,"&lt;"&amp;B46)+1)</f>
        <v/>
      </c>
      <c r="H46">
        <f>IF(OR(E46="",C46=""),"",IF(C46&gt;=DATE(2019,5,1),"令和"&amp;(YEAR(C46)-2018),IF(C46&gt;=DATE(1989,1,8),"平成"&amp;(YEAR(C46)-1988),"昭和"&amp;(YEAR(C46)-1925)))&amp;"年"&amp;MONTH(C46)&amp;"月")</f>
        <v/>
      </c>
    </row>
    <row r="47">
      <c r="A47" t="n">
        <v>4</v>
      </c>
      <c r="B47" t="n">
        <v>3</v>
      </c>
      <c r="C47">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47">
        <f>IF(入力!R8="","",入力!R8)</f>
        <v/>
      </c>
      <c r="E47">
        <f>IF(D47="","",IFERROR(INDEX(資格マスタ!$B:$B,MATCH(ASC(SUBSTITUTE(SUBSTITUTE(D47," ",""),"　","")),資格マスタ!$D:$D,0)),D47))</f>
        <v/>
      </c>
      <c r="F47">
        <f>IF(E47="","",IF(C47="",DATE(9999,1,1),C47))</f>
        <v/>
      </c>
      <c r="G47">
        <f>IF(E47="","",COUNTIFS($F$45:$F$58,"&lt;"&amp;F47,$F$45:$F$58,"&lt;&gt;")+COUNTIFS($F$45:$F$58,F47,$B$45:$B$58,"&lt;"&amp;B47)+1)</f>
        <v/>
      </c>
      <c r="H47">
        <f>IF(OR(E47="",C47=""),"",IF(C47&gt;=DATE(2019,5,1),"令和"&amp;(YEAR(C47)-2018),IF(C47&gt;=DATE(1989,1,8),"平成"&amp;(YEAR(C47)-1988),"昭和"&amp;(YEAR(C47)-1925)))&amp;"年"&amp;MONTH(C47)&amp;"月")</f>
        <v/>
      </c>
    </row>
    <row r="48">
      <c r="A48" t="n">
        <v>4</v>
      </c>
      <c r="B48" t="n">
        <v>4</v>
      </c>
      <c r="C48">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48">
        <f>IF(入力!T8="","",入力!T8)</f>
        <v/>
      </c>
      <c r="E48">
        <f>IF(D48="","",IFERROR(INDEX(資格マスタ!$B:$B,MATCH(ASC(SUBSTITUTE(SUBSTITUTE(D48," ",""),"　","")),資格マスタ!$D:$D,0)),D48))</f>
        <v/>
      </c>
      <c r="F48">
        <f>IF(E48="","",IF(C48="",DATE(9999,1,1),C48))</f>
        <v/>
      </c>
      <c r="G48">
        <f>IF(E48="","",COUNTIFS($F$45:$F$58,"&lt;"&amp;F48,$F$45:$F$58,"&lt;&gt;")+COUNTIFS($F$45:$F$58,F48,$B$45:$B$58,"&lt;"&amp;B48)+1)</f>
        <v/>
      </c>
      <c r="H48">
        <f>IF(OR(E48="",C48=""),"",IF(C48&gt;=DATE(2019,5,1),"令和"&amp;(YEAR(C48)-2018),IF(C48&gt;=DATE(1989,1,8),"平成"&amp;(YEAR(C48)-1988),"昭和"&amp;(YEAR(C48)-1925)))&amp;"年"&amp;MONTH(C48)&amp;"月")</f>
        <v/>
      </c>
    </row>
    <row r="49">
      <c r="A49" t="n">
        <v>4</v>
      </c>
      <c r="B49" t="n">
        <v>5</v>
      </c>
      <c r="C49">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49">
        <f>IF(入力!V8="","",入力!V8)</f>
        <v/>
      </c>
      <c r="E49">
        <f>IF(D49="","",IFERROR(INDEX(資格マスタ!$B:$B,MATCH(ASC(SUBSTITUTE(SUBSTITUTE(D49," ",""),"　","")),資格マスタ!$D:$D,0)),D49))</f>
        <v/>
      </c>
      <c r="F49">
        <f>IF(E49="","",IF(C49="",DATE(9999,1,1),C49))</f>
        <v/>
      </c>
      <c r="G49">
        <f>IF(E49="","",COUNTIFS($F$45:$F$58,"&lt;"&amp;F49,$F$45:$F$58,"&lt;&gt;")+COUNTIFS($F$45:$F$58,F49,$B$45:$B$58,"&lt;"&amp;B49)+1)</f>
        <v/>
      </c>
      <c r="H49">
        <f>IF(OR(E49="",C49=""),"",IF(C49&gt;=DATE(2019,5,1),"令和"&amp;(YEAR(C49)-2018),IF(C49&gt;=DATE(1989,1,8),"平成"&amp;(YEAR(C49)-1988),"昭和"&amp;(YEAR(C49)-1925)))&amp;"年"&amp;MONTH(C49)&amp;"月")</f>
        <v/>
      </c>
    </row>
    <row r="50">
      <c r="A50" t="n">
        <v>4</v>
      </c>
      <c r="B50" t="n">
        <v>6</v>
      </c>
      <c r="C50">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50">
        <f>IF(入力!X8="","",入力!X8)</f>
        <v/>
      </c>
      <c r="E50">
        <f>IF(D50="","",IFERROR(INDEX(資格マスタ!$B:$B,MATCH(ASC(SUBSTITUTE(SUBSTITUTE(D50," ",""),"　","")),資格マスタ!$D:$D,0)),D50))</f>
        <v/>
      </c>
      <c r="F50">
        <f>IF(E50="","",IF(C50="",DATE(9999,1,1),C50))</f>
        <v/>
      </c>
      <c r="G50">
        <f>IF(E50="","",COUNTIFS($F$45:$F$58,"&lt;"&amp;F50,$F$45:$F$58,"&lt;&gt;")+COUNTIFS($F$45:$F$58,F50,$B$45:$B$58,"&lt;"&amp;B50)+1)</f>
        <v/>
      </c>
      <c r="H50">
        <f>IF(OR(E50="",C50=""),"",IF(C50&gt;=DATE(2019,5,1),"令和"&amp;(YEAR(C50)-2018),IF(C50&gt;=DATE(1989,1,8),"平成"&amp;(YEAR(C50)-1988),"昭和"&amp;(YEAR(C50)-1925)))&amp;"年"&amp;MONTH(C50)&amp;"月")</f>
        <v/>
      </c>
    </row>
    <row r="51">
      <c r="A51" t="n">
        <v>4</v>
      </c>
      <c r="B51" t="n">
        <v>7</v>
      </c>
      <c r="C51">
        <f>IFERROR(INDEX(資格取込!$S$6:$S$205,MATCH(4&amp;"_"&amp;1,資格取込!$Z$6:$Z$205,0)),"")</f>
        <v/>
      </c>
      <c r="D51">
        <f>IFERROR(INDEX(資格取込!$R$6:$R$205,MATCH(4&amp;"_"&amp;1,資格取込!$Z$6:$Z$205,0)),"")</f>
        <v/>
      </c>
      <c r="E51">
        <f>IF(D51="","",IFERROR(INDEX(資格マスタ!$B:$B,MATCH(ASC(SUBSTITUTE(SUBSTITUTE(D51," ",""),"　","")),資格マスタ!$D:$D,0)),D51))</f>
        <v/>
      </c>
      <c r="F51">
        <f>IF(E51="","",IF(C51="",DATE(9999,1,1),C51))</f>
        <v/>
      </c>
      <c r="G51">
        <f>IF(E51="","",COUNTIFS($F$45:$F$58,"&lt;"&amp;F51,$F$45:$F$58,"&lt;&gt;")+COUNTIFS($F$45:$F$58,F51,$B$45:$B$58,"&lt;"&amp;B51)+1)</f>
        <v/>
      </c>
      <c r="H51">
        <f>IF(OR(E51="",C51=""),"",IF(C51&gt;=DATE(2019,5,1),"令和"&amp;(YEAR(C51)-2018),IF(C51&gt;=DATE(1989,1,8),"平成"&amp;(YEAR(C51)-1988),"昭和"&amp;(YEAR(C51)-1925)))&amp;"年"&amp;MONTH(C51)&amp;"月")</f>
        <v/>
      </c>
    </row>
    <row r="52">
      <c r="A52" t="n">
        <v>4</v>
      </c>
      <c r="B52" t="n">
        <v>8</v>
      </c>
      <c r="C52">
        <f>IFERROR(INDEX(資格取込!$S$6:$S$205,MATCH(4&amp;"_"&amp;2,資格取込!$Z$6:$Z$205,0)),"")</f>
        <v/>
      </c>
      <c r="D52">
        <f>IFERROR(INDEX(資格取込!$R$6:$R$205,MATCH(4&amp;"_"&amp;2,資格取込!$Z$6:$Z$205,0)),"")</f>
        <v/>
      </c>
      <c r="E52">
        <f>IF(D52="","",IFERROR(INDEX(資格マスタ!$B:$B,MATCH(ASC(SUBSTITUTE(SUBSTITUTE(D52," ",""),"　","")),資格マスタ!$D:$D,0)),D52))</f>
        <v/>
      </c>
      <c r="F52">
        <f>IF(E52="","",IF(C52="",DATE(9999,1,1),C52))</f>
        <v/>
      </c>
      <c r="G52">
        <f>IF(E52="","",COUNTIFS($F$45:$F$58,"&lt;"&amp;F52,$F$45:$F$58,"&lt;&gt;")+COUNTIFS($F$45:$F$58,F52,$B$45:$B$58,"&lt;"&amp;B52)+1)</f>
        <v/>
      </c>
      <c r="H52">
        <f>IF(OR(E52="",C52=""),"",IF(C52&gt;=DATE(2019,5,1),"令和"&amp;(YEAR(C52)-2018),IF(C52&gt;=DATE(1989,1,8),"平成"&amp;(YEAR(C52)-1988),"昭和"&amp;(YEAR(C52)-1925)))&amp;"年"&amp;MONTH(C52)&amp;"月")</f>
        <v/>
      </c>
    </row>
    <row r="53">
      <c r="A53" t="n">
        <v>4</v>
      </c>
      <c r="B53" t="n">
        <v>9</v>
      </c>
      <c r="C53">
        <f>IFERROR(INDEX(資格取込!$S$6:$S$205,MATCH(4&amp;"_"&amp;3,資格取込!$Z$6:$Z$205,0)),"")</f>
        <v/>
      </c>
      <c r="D53">
        <f>IFERROR(INDEX(資格取込!$R$6:$R$205,MATCH(4&amp;"_"&amp;3,資格取込!$Z$6:$Z$205,0)),"")</f>
        <v/>
      </c>
      <c r="E53">
        <f>IF(D53="","",IFERROR(INDEX(資格マスタ!$B:$B,MATCH(ASC(SUBSTITUTE(SUBSTITUTE(D53," ",""),"　","")),資格マスタ!$D:$D,0)),D53))</f>
        <v/>
      </c>
      <c r="F53">
        <f>IF(E53="","",IF(C53="",DATE(9999,1,1),C53))</f>
        <v/>
      </c>
      <c r="G53">
        <f>IF(E53="","",COUNTIFS($F$45:$F$58,"&lt;"&amp;F53,$F$45:$F$58,"&lt;&gt;")+COUNTIFS($F$45:$F$58,F53,$B$45:$B$58,"&lt;"&amp;B53)+1)</f>
        <v/>
      </c>
      <c r="H53">
        <f>IF(OR(E53="",C53=""),"",IF(C53&gt;=DATE(2019,5,1),"令和"&amp;(YEAR(C53)-2018),IF(C53&gt;=DATE(1989,1,8),"平成"&amp;(YEAR(C53)-1988),"昭和"&amp;(YEAR(C53)-1925)))&amp;"年"&amp;MONTH(C53)&amp;"月")</f>
        <v/>
      </c>
    </row>
    <row r="54">
      <c r="A54" t="n">
        <v>4</v>
      </c>
      <c r="B54" t="n">
        <v>10</v>
      </c>
      <c r="C54">
        <f>IFERROR(INDEX(資格取込!$S$6:$S$205,MATCH(4&amp;"_"&amp;4,資格取込!$Z$6:$Z$205,0)),"")</f>
        <v/>
      </c>
      <c r="D54">
        <f>IFERROR(INDEX(資格取込!$R$6:$R$205,MATCH(4&amp;"_"&amp;4,資格取込!$Z$6:$Z$205,0)),"")</f>
        <v/>
      </c>
      <c r="E54">
        <f>IF(D54="","",IFERROR(INDEX(資格マスタ!$B:$B,MATCH(ASC(SUBSTITUTE(SUBSTITUTE(D54," ",""),"　","")),資格マスタ!$D:$D,0)),D54))</f>
        <v/>
      </c>
      <c r="F54">
        <f>IF(E54="","",IF(C54="",DATE(9999,1,1),C54))</f>
        <v/>
      </c>
      <c r="G54">
        <f>IF(E54="","",COUNTIFS($F$45:$F$58,"&lt;"&amp;F54,$F$45:$F$58,"&lt;&gt;")+COUNTIFS($F$45:$F$58,F54,$B$45:$B$58,"&lt;"&amp;B54)+1)</f>
        <v/>
      </c>
      <c r="H54">
        <f>IF(OR(E54="",C54=""),"",IF(C54&gt;=DATE(2019,5,1),"令和"&amp;(YEAR(C54)-2018),IF(C54&gt;=DATE(1989,1,8),"平成"&amp;(YEAR(C54)-1988),"昭和"&amp;(YEAR(C54)-1925)))&amp;"年"&amp;MONTH(C54)&amp;"月")</f>
        <v/>
      </c>
    </row>
    <row r="55">
      <c r="A55" t="n">
        <v>4</v>
      </c>
      <c r="B55" t="n">
        <v>11</v>
      </c>
      <c r="C55">
        <f>IFERROR(INDEX(資格取込!$S$6:$S$205,MATCH(4&amp;"_"&amp;5,資格取込!$Z$6:$Z$205,0)),"")</f>
        <v/>
      </c>
      <c r="D55">
        <f>IFERROR(INDEX(資格取込!$R$6:$R$205,MATCH(4&amp;"_"&amp;5,資格取込!$Z$6:$Z$205,0)),"")</f>
        <v/>
      </c>
      <c r="E55">
        <f>IF(D55="","",IFERROR(INDEX(資格マスタ!$B:$B,MATCH(ASC(SUBSTITUTE(SUBSTITUTE(D55," ",""),"　","")),資格マスタ!$D:$D,0)),D55))</f>
        <v/>
      </c>
      <c r="F55">
        <f>IF(E55="","",IF(C55="",DATE(9999,1,1),C55))</f>
        <v/>
      </c>
      <c r="G55">
        <f>IF(E55="","",COUNTIFS($F$45:$F$58,"&lt;"&amp;F55,$F$45:$F$58,"&lt;&gt;")+COUNTIFS($F$45:$F$58,F55,$B$45:$B$58,"&lt;"&amp;B55)+1)</f>
        <v/>
      </c>
      <c r="H55">
        <f>IF(OR(E55="",C55=""),"",IF(C55&gt;=DATE(2019,5,1),"令和"&amp;(YEAR(C55)-2018),IF(C55&gt;=DATE(1989,1,8),"平成"&amp;(YEAR(C55)-1988),"昭和"&amp;(YEAR(C55)-1925)))&amp;"年"&amp;MONTH(C55)&amp;"月")</f>
        <v/>
      </c>
    </row>
    <row r="56">
      <c r="A56" t="n">
        <v>4</v>
      </c>
      <c r="B56" t="n">
        <v>12</v>
      </c>
      <c r="C56">
        <f>IFERROR(INDEX(資格取込!$S$6:$S$205,MATCH(4&amp;"_"&amp;6,資格取込!$Z$6:$Z$205,0)),"")</f>
        <v/>
      </c>
      <c r="D56">
        <f>IFERROR(INDEX(資格取込!$R$6:$R$205,MATCH(4&amp;"_"&amp;6,資格取込!$Z$6:$Z$205,0)),"")</f>
        <v/>
      </c>
      <c r="E56">
        <f>IF(D56="","",IFERROR(INDEX(資格マスタ!$B:$B,MATCH(ASC(SUBSTITUTE(SUBSTITUTE(D56," ",""),"　","")),資格マスタ!$D:$D,0)),D56))</f>
        <v/>
      </c>
      <c r="F56">
        <f>IF(E56="","",IF(C56="",DATE(9999,1,1),C56))</f>
        <v/>
      </c>
      <c r="G56">
        <f>IF(E56="","",COUNTIFS($F$45:$F$58,"&lt;"&amp;F56,$F$45:$F$58,"&lt;&gt;")+COUNTIFS($F$45:$F$58,F56,$B$45:$B$58,"&lt;"&amp;B56)+1)</f>
        <v/>
      </c>
      <c r="H56">
        <f>IF(OR(E56="",C56=""),"",IF(C56&gt;=DATE(2019,5,1),"令和"&amp;(YEAR(C56)-2018),IF(C56&gt;=DATE(1989,1,8),"平成"&amp;(YEAR(C56)-1988),"昭和"&amp;(YEAR(C56)-1925)))&amp;"年"&amp;MONTH(C56)&amp;"月")</f>
        <v/>
      </c>
    </row>
    <row r="57">
      <c r="A57" t="n">
        <v>4</v>
      </c>
      <c r="B57" t="n">
        <v>13</v>
      </c>
      <c r="C57">
        <f>IFERROR(INDEX(資格取込!$S$6:$S$205,MATCH(4&amp;"_"&amp;7,資格取込!$Z$6:$Z$205,0)),"")</f>
        <v/>
      </c>
      <c r="D57">
        <f>IFERROR(INDEX(資格取込!$R$6:$R$205,MATCH(4&amp;"_"&amp;7,資格取込!$Z$6:$Z$205,0)),"")</f>
        <v/>
      </c>
      <c r="E57">
        <f>IF(D57="","",IFERROR(INDEX(資格マスタ!$B:$B,MATCH(ASC(SUBSTITUTE(SUBSTITUTE(D57," ",""),"　","")),資格マスタ!$D:$D,0)),D57))</f>
        <v/>
      </c>
      <c r="F57">
        <f>IF(E57="","",IF(C57="",DATE(9999,1,1),C57))</f>
        <v/>
      </c>
      <c r="G57">
        <f>IF(E57="","",COUNTIFS($F$45:$F$58,"&lt;"&amp;F57,$F$45:$F$58,"&lt;&gt;")+COUNTIFS($F$45:$F$58,F57,$B$45:$B$58,"&lt;"&amp;B57)+1)</f>
        <v/>
      </c>
      <c r="H57">
        <f>IF(OR(E57="",C57=""),"",IF(C57&gt;=DATE(2019,5,1),"令和"&amp;(YEAR(C57)-2018),IF(C57&gt;=DATE(1989,1,8),"平成"&amp;(YEAR(C57)-1988),"昭和"&amp;(YEAR(C57)-1925)))&amp;"年"&amp;MONTH(C57)&amp;"月")</f>
        <v/>
      </c>
    </row>
    <row r="58">
      <c r="A58" t="n">
        <v>4</v>
      </c>
      <c r="B58" t="n">
        <v>14</v>
      </c>
      <c r="C58">
        <f>IFERROR(INDEX(資格取込!$S$6:$S$205,MATCH(4&amp;"_"&amp;8,資格取込!$Z$6:$Z$205,0)),"")</f>
        <v/>
      </c>
      <c r="D58">
        <f>IFERROR(INDEX(資格取込!$R$6:$R$205,MATCH(4&amp;"_"&amp;8,資格取込!$Z$6:$Z$205,0)),"")</f>
        <v/>
      </c>
      <c r="E58">
        <f>IF(D58="","",IFERROR(INDEX(資格マスタ!$B:$B,MATCH(ASC(SUBSTITUTE(SUBSTITUTE(D58," ",""),"　","")),資格マスタ!$D:$D,0)),D58))</f>
        <v/>
      </c>
      <c r="F58">
        <f>IF(E58="","",IF(C58="",DATE(9999,1,1),C58))</f>
        <v/>
      </c>
      <c r="G58">
        <f>IF(E58="","",COUNTIFS($F$45:$F$58,"&lt;"&amp;F58,$F$45:$F$58,"&lt;&gt;")+COUNTIFS($F$45:$F$58,F58,$B$45:$B$58,"&lt;"&amp;B58)+1)</f>
        <v/>
      </c>
      <c r="H58">
        <f>IF(OR(E58="",C58=""),"",IF(C58&gt;=DATE(2019,5,1),"令和"&amp;(YEAR(C58)-2018),IF(C58&gt;=DATE(1989,1,8),"平成"&amp;(YEAR(C58)-1988),"昭和"&amp;(YEAR(C58)-1925)))&amp;"年"&amp;MONTH(C58)&amp;"月")</f>
        <v/>
      </c>
    </row>
    <row r="59">
      <c r="A59" t="n">
        <v>5</v>
      </c>
      <c r="B59" t="n">
        <v>1</v>
      </c>
      <c r="C59" s="132">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59">
        <f>IF(入力!N9="","",入力!N9)</f>
        <v/>
      </c>
      <c r="E59">
        <f>IF(D59="","",IFERROR(INDEX(資格マスタ!$B:$B,MATCH(ASC(SUBSTITUTE(SUBSTITUTE(D59," ",""),"　","")),資格マスタ!$D:$D,0)),D59))</f>
        <v/>
      </c>
      <c r="F59">
        <f>IF(E59="","",IF(C59="",DATE(9999,1,1),C59))</f>
        <v/>
      </c>
      <c r="G59">
        <f>IF(E59="","",COUNTIFS($F$59:$F$72,"&lt;"&amp;F59,$F$59:$F$72,"&lt;&gt;")+COUNTIFS($F$59:$F$72,F59,$B$59:$B$72,"&lt;"&amp;B59)+1)</f>
        <v/>
      </c>
      <c r="H59">
        <f>IF(OR(E59="",C59=""),"",IF(C59&gt;=DATE(2019,5,1),"令和"&amp;(YEAR(C59)-2018),IF(C59&gt;=DATE(1989,1,8),"平成"&amp;(YEAR(C59)-1988),"昭和"&amp;(YEAR(C59)-1925)))&amp;"年"&amp;MONTH(C59)&amp;"月")</f>
        <v/>
      </c>
    </row>
    <row r="60">
      <c r="A60" t="n">
        <v>5</v>
      </c>
      <c r="B60" t="n">
        <v>2</v>
      </c>
      <c r="C60">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60">
        <f>IF(入力!P9="","",入力!P9)</f>
        <v/>
      </c>
      <c r="E60">
        <f>IF(D60="","",IFERROR(INDEX(資格マスタ!$B:$B,MATCH(ASC(SUBSTITUTE(SUBSTITUTE(D60," ",""),"　","")),資格マスタ!$D:$D,0)),D60))</f>
        <v/>
      </c>
      <c r="F60">
        <f>IF(E60="","",IF(C60="",DATE(9999,1,1),C60))</f>
        <v/>
      </c>
      <c r="G60">
        <f>IF(E60="","",COUNTIFS($F$59:$F$72,"&lt;"&amp;F60,$F$59:$F$72,"&lt;&gt;")+COUNTIFS($F$59:$F$72,F60,$B$59:$B$72,"&lt;"&amp;B60)+1)</f>
        <v/>
      </c>
      <c r="H60">
        <f>IF(OR(E60="",C60=""),"",IF(C60&gt;=DATE(2019,5,1),"令和"&amp;(YEAR(C60)-2018),IF(C60&gt;=DATE(1989,1,8),"平成"&amp;(YEAR(C60)-1988),"昭和"&amp;(YEAR(C60)-1925)))&amp;"年"&amp;MONTH(C60)&amp;"月")</f>
        <v/>
      </c>
    </row>
    <row r="61">
      <c r="A61" t="n">
        <v>5</v>
      </c>
      <c r="B61" t="n">
        <v>3</v>
      </c>
      <c r="C61">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61">
        <f>IF(入力!R9="","",入力!R9)</f>
        <v/>
      </c>
      <c r="E61">
        <f>IF(D61="","",IFERROR(INDEX(資格マスタ!$B:$B,MATCH(ASC(SUBSTITUTE(SUBSTITUTE(D61," ",""),"　","")),資格マスタ!$D:$D,0)),D61))</f>
        <v/>
      </c>
      <c r="F61">
        <f>IF(E61="","",IF(C61="",DATE(9999,1,1),C61))</f>
        <v/>
      </c>
      <c r="G61">
        <f>IF(E61="","",COUNTIFS($F$59:$F$72,"&lt;"&amp;F61,$F$59:$F$72,"&lt;&gt;")+COUNTIFS($F$59:$F$72,F61,$B$59:$B$72,"&lt;"&amp;B61)+1)</f>
        <v/>
      </c>
      <c r="H61">
        <f>IF(OR(E61="",C61=""),"",IF(C61&gt;=DATE(2019,5,1),"令和"&amp;(YEAR(C61)-2018),IF(C61&gt;=DATE(1989,1,8),"平成"&amp;(YEAR(C61)-1988),"昭和"&amp;(YEAR(C61)-1925)))&amp;"年"&amp;MONTH(C61)&amp;"月")</f>
        <v/>
      </c>
    </row>
    <row r="62">
      <c r="A62" t="n">
        <v>5</v>
      </c>
      <c r="B62" t="n">
        <v>4</v>
      </c>
      <c r="C62">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62">
        <f>IF(入力!T9="","",入力!T9)</f>
        <v/>
      </c>
      <c r="E62">
        <f>IF(D62="","",IFERROR(INDEX(資格マスタ!$B:$B,MATCH(ASC(SUBSTITUTE(SUBSTITUTE(D62," ",""),"　","")),資格マスタ!$D:$D,0)),D62))</f>
        <v/>
      </c>
      <c r="F62">
        <f>IF(E62="","",IF(C62="",DATE(9999,1,1),C62))</f>
        <v/>
      </c>
      <c r="G62">
        <f>IF(E62="","",COUNTIFS($F$59:$F$72,"&lt;"&amp;F62,$F$59:$F$72,"&lt;&gt;")+COUNTIFS($F$59:$F$72,F62,$B$59:$B$72,"&lt;"&amp;B62)+1)</f>
        <v/>
      </c>
      <c r="H62">
        <f>IF(OR(E62="",C62=""),"",IF(C62&gt;=DATE(2019,5,1),"令和"&amp;(YEAR(C62)-2018),IF(C62&gt;=DATE(1989,1,8),"平成"&amp;(YEAR(C62)-1988),"昭和"&amp;(YEAR(C62)-1925)))&amp;"年"&amp;MONTH(C62)&amp;"月")</f>
        <v/>
      </c>
    </row>
    <row r="63">
      <c r="A63" t="n">
        <v>5</v>
      </c>
      <c r="B63" t="n">
        <v>5</v>
      </c>
      <c r="C63">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63">
        <f>IF(入力!V9="","",入力!V9)</f>
        <v/>
      </c>
      <c r="E63">
        <f>IF(D63="","",IFERROR(INDEX(資格マスタ!$B:$B,MATCH(ASC(SUBSTITUTE(SUBSTITUTE(D63," ",""),"　","")),資格マスタ!$D:$D,0)),D63))</f>
        <v/>
      </c>
      <c r="F63">
        <f>IF(E63="","",IF(C63="",DATE(9999,1,1),C63))</f>
        <v/>
      </c>
      <c r="G63">
        <f>IF(E63="","",COUNTIFS($F$59:$F$72,"&lt;"&amp;F63,$F$59:$F$72,"&lt;&gt;")+COUNTIFS($F$59:$F$72,F63,$B$59:$B$72,"&lt;"&amp;B63)+1)</f>
        <v/>
      </c>
      <c r="H63">
        <f>IF(OR(E63="",C63=""),"",IF(C63&gt;=DATE(2019,5,1),"令和"&amp;(YEAR(C63)-2018),IF(C63&gt;=DATE(1989,1,8),"平成"&amp;(YEAR(C63)-1988),"昭和"&amp;(YEAR(C63)-1925)))&amp;"年"&amp;MONTH(C63)&amp;"月")</f>
        <v/>
      </c>
    </row>
    <row r="64">
      <c r="A64" t="n">
        <v>5</v>
      </c>
      <c r="B64" t="n">
        <v>6</v>
      </c>
      <c r="C64">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64">
        <f>IF(入力!X9="","",入力!X9)</f>
        <v/>
      </c>
      <c r="E64">
        <f>IF(D64="","",IFERROR(INDEX(資格マスタ!$B:$B,MATCH(ASC(SUBSTITUTE(SUBSTITUTE(D64," ",""),"　","")),資格マスタ!$D:$D,0)),D64))</f>
        <v/>
      </c>
      <c r="F64">
        <f>IF(E64="","",IF(C64="",DATE(9999,1,1),C64))</f>
        <v/>
      </c>
      <c r="G64">
        <f>IF(E64="","",COUNTIFS($F$59:$F$72,"&lt;"&amp;F64,$F$59:$F$72,"&lt;&gt;")+COUNTIFS($F$59:$F$72,F64,$B$59:$B$72,"&lt;"&amp;B64)+1)</f>
        <v/>
      </c>
      <c r="H64">
        <f>IF(OR(E64="",C64=""),"",IF(C64&gt;=DATE(2019,5,1),"令和"&amp;(YEAR(C64)-2018),IF(C64&gt;=DATE(1989,1,8),"平成"&amp;(YEAR(C64)-1988),"昭和"&amp;(YEAR(C64)-1925)))&amp;"年"&amp;MONTH(C64)&amp;"月")</f>
        <v/>
      </c>
    </row>
    <row r="65">
      <c r="A65" t="n">
        <v>5</v>
      </c>
      <c r="B65" t="n">
        <v>7</v>
      </c>
      <c r="C65">
        <f>IFERROR(INDEX(資格取込!$S$6:$S$205,MATCH(5&amp;"_"&amp;1,資格取込!$Z$6:$Z$205,0)),"")</f>
        <v/>
      </c>
      <c r="D65">
        <f>IFERROR(INDEX(資格取込!$R$6:$R$205,MATCH(5&amp;"_"&amp;1,資格取込!$Z$6:$Z$205,0)),"")</f>
        <v/>
      </c>
      <c r="E65">
        <f>IF(D65="","",IFERROR(INDEX(資格マスタ!$B:$B,MATCH(ASC(SUBSTITUTE(SUBSTITUTE(D65," ",""),"　","")),資格マスタ!$D:$D,0)),D65))</f>
        <v/>
      </c>
      <c r="F65">
        <f>IF(E65="","",IF(C65="",DATE(9999,1,1),C65))</f>
        <v/>
      </c>
      <c r="G65">
        <f>IF(E65="","",COUNTIFS($F$59:$F$72,"&lt;"&amp;F65,$F$59:$F$72,"&lt;&gt;")+COUNTIFS($F$59:$F$72,F65,$B$59:$B$72,"&lt;"&amp;B65)+1)</f>
        <v/>
      </c>
      <c r="H65">
        <f>IF(OR(E65="",C65=""),"",IF(C65&gt;=DATE(2019,5,1),"令和"&amp;(YEAR(C65)-2018),IF(C65&gt;=DATE(1989,1,8),"平成"&amp;(YEAR(C65)-1988),"昭和"&amp;(YEAR(C65)-1925)))&amp;"年"&amp;MONTH(C65)&amp;"月")</f>
        <v/>
      </c>
    </row>
    <row r="66">
      <c r="A66" t="n">
        <v>5</v>
      </c>
      <c r="B66" t="n">
        <v>8</v>
      </c>
      <c r="C66">
        <f>IFERROR(INDEX(資格取込!$S$6:$S$205,MATCH(5&amp;"_"&amp;2,資格取込!$Z$6:$Z$205,0)),"")</f>
        <v/>
      </c>
      <c r="D66">
        <f>IFERROR(INDEX(資格取込!$R$6:$R$205,MATCH(5&amp;"_"&amp;2,資格取込!$Z$6:$Z$205,0)),"")</f>
        <v/>
      </c>
      <c r="E66">
        <f>IF(D66="","",IFERROR(INDEX(資格マスタ!$B:$B,MATCH(ASC(SUBSTITUTE(SUBSTITUTE(D66," ",""),"　","")),資格マスタ!$D:$D,0)),D66))</f>
        <v/>
      </c>
      <c r="F66">
        <f>IF(E66="","",IF(C66="",DATE(9999,1,1),C66))</f>
        <v/>
      </c>
      <c r="G66">
        <f>IF(E66="","",COUNTIFS($F$59:$F$72,"&lt;"&amp;F66,$F$59:$F$72,"&lt;&gt;")+COUNTIFS($F$59:$F$72,F66,$B$59:$B$72,"&lt;"&amp;B66)+1)</f>
        <v/>
      </c>
      <c r="H66">
        <f>IF(OR(E66="",C66=""),"",IF(C66&gt;=DATE(2019,5,1),"令和"&amp;(YEAR(C66)-2018),IF(C66&gt;=DATE(1989,1,8),"平成"&amp;(YEAR(C66)-1988),"昭和"&amp;(YEAR(C66)-1925)))&amp;"年"&amp;MONTH(C66)&amp;"月")</f>
        <v/>
      </c>
    </row>
    <row r="67">
      <c r="A67" t="n">
        <v>5</v>
      </c>
      <c r="B67" t="n">
        <v>9</v>
      </c>
      <c r="C67">
        <f>IFERROR(INDEX(資格取込!$S$6:$S$205,MATCH(5&amp;"_"&amp;3,資格取込!$Z$6:$Z$205,0)),"")</f>
        <v/>
      </c>
      <c r="D67">
        <f>IFERROR(INDEX(資格取込!$R$6:$R$205,MATCH(5&amp;"_"&amp;3,資格取込!$Z$6:$Z$205,0)),"")</f>
        <v/>
      </c>
      <c r="E67">
        <f>IF(D67="","",IFERROR(INDEX(資格マスタ!$B:$B,MATCH(ASC(SUBSTITUTE(SUBSTITUTE(D67," ",""),"　","")),資格マスタ!$D:$D,0)),D67))</f>
        <v/>
      </c>
      <c r="F67">
        <f>IF(E67="","",IF(C67="",DATE(9999,1,1),C67))</f>
        <v/>
      </c>
      <c r="G67">
        <f>IF(E67="","",COUNTIFS($F$59:$F$72,"&lt;"&amp;F67,$F$59:$F$72,"&lt;&gt;")+COUNTIFS($F$59:$F$72,F67,$B$59:$B$72,"&lt;"&amp;B67)+1)</f>
        <v/>
      </c>
      <c r="H67">
        <f>IF(OR(E67="",C67=""),"",IF(C67&gt;=DATE(2019,5,1),"令和"&amp;(YEAR(C67)-2018),IF(C67&gt;=DATE(1989,1,8),"平成"&amp;(YEAR(C67)-1988),"昭和"&amp;(YEAR(C67)-1925)))&amp;"年"&amp;MONTH(C67)&amp;"月")</f>
        <v/>
      </c>
    </row>
    <row r="68">
      <c r="A68" t="n">
        <v>5</v>
      </c>
      <c r="B68" t="n">
        <v>10</v>
      </c>
      <c r="C68">
        <f>IFERROR(INDEX(資格取込!$S$6:$S$205,MATCH(5&amp;"_"&amp;4,資格取込!$Z$6:$Z$205,0)),"")</f>
        <v/>
      </c>
      <c r="D68">
        <f>IFERROR(INDEX(資格取込!$R$6:$R$205,MATCH(5&amp;"_"&amp;4,資格取込!$Z$6:$Z$205,0)),"")</f>
        <v/>
      </c>
      <c r="E68">
        <f>IF(D68="","",IFERROR(INDEX(資格マスタ!$B:$B,MATCH(ASC(SUBSTITUTE(SUBSTITUTE(D68," ",""),"　","")),資格マスタ!$D:$D,0)),D68))</f>
        <v/>
      </c>
      <c r="F68">
        <f>IF(E68="","",IF(C68="",DATE(9999,1,1),C68))</f>
        <v/>
      </c>
      <c r="G68">
        <f>IF(E68="","",COUNTIFS($F$59:$F$72,"&lt;"&amp;F68,$F$59:$F$72,"&lt;&gt;")+COUNTIFS($F$59:$F$72,F68,$B$59:$B$72,"&lt;"&amp;B68)+1)</f>
        <v/>
      </c>
      <c r="H68">
        <f>IF(OR(E68="",C68=""),"",IF(C68&gt;=DATE(2019,5,1),"令和"&amp;(YEAR(C68)-2018),IF(C68&gt;=DATE(1989,1,8),"平成"&amp;(YEAR(C68)-1988),"昭和"&amp;(YEAR(C68)-1925)))&amp;"年"&amp;MONTH(C68)&amp;"月")</f>
        <v/>
      </c>
    </row>
    <row r="69">
      <c r="A69" t="n">
        <v>5</v>
      </c>
      <c r="B69" t="n">
        <v>11</v>
      </c>
      <c r="C69">
        <f>IFERROR(INDEX(資格取込!$S$6:$S$205,MATCH(5&amp;"_"&amp;5,資格取込!$Z$6:$Z$205,0)),"")</f>
        <v/>
      </c>
      <c r="D69">
        <f>IFERROR(INDEX(資格取込!$R$6:$R$205,MATCH(5&amp;"_"&amp;5,資格取込!$Z$6:$Z$205,0)),"")</f>
        <v/>
      </c>
      <c r="E69">
        <f>IF(D69="","",IFERROR(INDEX(資格マスタ!$B:$B,MATCH(ASC(SUBSTITUTE(SUBSTITUTE(D69," ",""),"　","")),資格マスタ!$D:$D,0)),D69))</f>
        <v/>
      </c>
      <c r="F69">
        <f>IF(E69="","",IF(C69="",DATE(9999,1,1),C69))</f>
        <v/>
      </c>
      <c r="G69">
        <f>IF(E69="","",COUNTIFS($F$59:$F$72,"&lt;"&amp;F69,$F$59:$F$72,"&lt;&gt;")+COUNTIFS($F$59:$F$72,F69,$B$59:$B$72,"&lt;"&amp;B69)+1)</f>
        <v/>
      </c>
      <c r="H69">
        <f>IF(OR(E69="",C69=""),"",IF(C69&gt;=DATE(2019,5,1),"令和"&amp;(YEAR(C69)-2018),IF(C69&gt;=DATE(1989,1,8),"平成"&amp;(YEAR(C69)-1988),"昭和"&amp;(YEAR(C69)-1925)))&amp;"年"&amp;MONTH(C69)&amp;"月")</f>
        <v/>
      </c>
    </row>
    <row r="70">
      <c r="A70" t="n">
        <v>5</v>
      </c>
      <c r="B70" t="n">
        <v>12</v>
      </c>
      <c r="C70">
        <f>IFERROR(INDEX(資格取込!$S$6:$S$205,MATCH(5&amp;"_"&amp;6,資格取込!$Z$6:$Z$205,0)),"")</f>
        <v/>
      </c>
      <c r="D70">
        <f>IFERROR(INDEX(資格取込!$R$6:$R$205,MATCH(5&amp;"_"&amp;6,資格取込!$Z$6:$Z$205,0)),"")</f>
        <v/>
      </c>
      <c r="E70">
        <f>IF(D70="","",IFERROR(INDEX(資格マスタ!$B:$B,MATCH(ASC(SUBSTITUTE(SUBSTITUTE(D70," ",""),"　","")),資格マスタ!$D:$D,0)),D70))</f>
        <v/>
      </c>
      <c r="F70">
        <f>IF(E70="","",IF(C70="",DATE(9999,1,1),C70))</f>
        <v/>
      </c>
      <c r="G70">
        <f>IF(E70="","",COUNTIFS($F$59:$F$72,"&lt;"&amp;F70,$F$59:$F$72,"&lt;&gt;")+COUNTIFS($F$59:$F$72,F70,$B$59:$B$72,"&lt;"&amp;B70)+1)</f>
        <v/>
      </c>
      <c r="H70">
        <f>IF(OR(E70="",C70=""),"",IF(C70&gt;=DATE(2019,5,1),"令和"&amp;(YEAR(C70)-2018),IF(C70&gt;=DATE(1989,1,8),"平成"&amp;(YEAR(C70)-1988),"昭和"&amp;(YEAR(C70)-1925)))&amp;"年"&amp;MONTH(C70)&amp;"月")</f>
        <v/>
      </c>
    </row>
    <row r="71">
      <c r="A71" t="n">
        <v>5</v>
      </c>
      <c r="B71" t="n">
        <v>13</v>
      </c>
      <c r="C71">
        <f>IFERROR(INDEX(資格取込!$S$6:$S$205,MATCH(5&amp;"_"&amp;7,資格取込!$Z$6:$Z$205,0)),"")</f>
        <v/>
      </c>
      <c r="D71">
        <f>IFERROR(INDEX(資格取込!$R$6:$R$205,MATCH(5&amp;"_"&amp;7,資格取込!$Z$6:$Z$205,0)),"")</f>
        <v/>
      </c>
      <c r="E71">
        <f>IF(D71="","",IFERROR(INDEX(資格マスタ!$B:$B,MATCH(ASC(SUBSTITUTE(SUBSTITUTE(D71," ",""),"　","")),資格マスタ!$D:$D,0)),D71))</f>
        <v/>
      </c>
      <c r="F71">
        <f>IF(E71="","",IF(C71="",DATE(9999,1,1),C71))</f>
        <v/>
      </c>
      <c r="G71">
        <f>IF(E71="","",COUNTIFS($F$59:$F$72,"&lt;"&amp;F71,$F$59:$F$72,"&lt;&gt;")+COUNTIFS($F$59:$F$72,F71,$B$59:$B$72,"&lt;"&amp;B71)+1)</f>
        <v/>
      </c>
      <c r="H71">
        <f>IF(OR(E71="",C71=""),"",IF(C71&gt;=DATE(2019,5,1),"令和"&amp;(YEAR(C71)-2018),IF(C71&gt;=DATE(1989,1,8),"平成"&amp;(YEAR(C71)-1988),"昭和"&amp;(YEAR(C71)-1925)))&amp;"年"&amp;MONTH(C71)&amp;"月")</f>
        <v/>
      </c>
    </row>
    <row r="72">
      <c r="A72" t="n">
        <v>5</v>
      </c>
      <c r="B72" t="n">
        <v>14</v>
      </c>
      <c r="C72">
        <f>IFERROR(INDEX(資格取込!$S$6:$S$205,MATCH(5&amp;"_"&amp;8,資格取込!$Z$6:$Z$205,0)),"")</f>
        <v/>
      </c>
      <c r="D72">
        <f>IFERROR(INDEX(資格取込!$R$6:$R$205,MATCH(5&amp;"_"&amp;8,資格取込!$Z$6:$Z$205,0)),"")</f>
        <v/>
      </c>
      <c r="E72">
        <f>IF(D72="","",IFERROR(INDEX(資格マスタ!$B:$B,MATCH(ASC(SUBSTITUTE(SUBSTITUTE(D72," ",""),"　","")),資格マスタ!$D:$D,0)),D72))</f>
        <v/>
      </c>
      <c r="F72">
        <f>IF(E72="","",IF(C72="",DATE(9999,1,1),C72))</f>
        <v/>
      </c>
      <c r="G72">
        <f>IF(E72="","",COUNTIFS($F$59:$F$72,"&lt;"&amp;F72,$F$59:$F$72,"&lt;&gt;")+COUNTIFS($F$59:$F$72,F72,$B$59:$B$72,"&lt;"&amp;B72)+1)</f>
        <v/>
      </c>
      <c r="H72">
        <f>IF(OR(E72="",C72=""),"",IF(C72&gt;=DATE(2019,5,1),"令和"&amp;(YEAR(C72)-2018),IF(C72&gt;=DATE(1989,1,8),"平成"&amp;(YEAR(C72)-1988),"昭和"&amp;(YEAR(C72)-1925)))&amp;"年"&amp;MONTH(C72)&amp;"月")</f>
        <v/>
      </c>
    </row>
    <row r="73">
      <c r="A73" t="n">
        <v>6</v>
      </c>
      <c r="B73" t="n">
        <v>1</v>
      </c>
      <c r="C73" s="132">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73">
        <f>IF(入力!N10="","",入力!N10)</f>
        <v/>
      </c>
      <c r="E73">
        <f>IF(D73="","",IFERROR(INDEX(資格マスタ!$B:$B,MATCH(ASC(SUBSTITUTE(SUBSTITUTE(D73," ",""),"　","")),資格マスタ!$D:$D,0)),D73))</f>
        <v/>
      </c>
      <c r="F73">
        <f>IF(E73="","",IF(C73="",DATE(9999,1,1),C73))</f>
        <v/>
      </c>
      <c r="G73">
        <f>IF(E73="","",COUNTIFS($F$73:$F$86,"&lt;"&amp;F73,$F$73:$F$86,"&lt;&gt;")+COUNTIFS($F$73:$F$86,F73,$B$73:$B$86,"&lt;"&amp;B73)+1)</f>
        <v/>
      </c>
      <c r="H73">
        <f>IF(OR(E73="",C73=""),"",IF(C73&gt;=DATE(2019,5,1),"令和"&amp;(YEAR(C73)-2018),IF(C73&gt;=DATE(1989,1,8),"平成"&amp;(YEAR(C73)-1988),"昭和"&amp;(YEAR(C73)-1925)))&amp;"年"&amp;MONTH(C73)&amp;"月")</f>
        <v/>
      </c>
    </row>
    <row r="74">
      <c r="A74" t="n">
        <v>6</v>
      </c>
      <c r="B74" t="n">
        <v>2</v>
      </c>
      <c r="C7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74">
        <f>IF(入力!P10="","",入力!P10)</f>
        <v/>
      </c>
      <c r="E74">
        <f>IF(D74="","",IFERROR(INDEX(資格マスタ!$B:$B,MATCH(ASC(SUBSTITUTE(SUBSTITUTE(D74," ",""),"　","")),資格マスタ!$D:$D,0)),D74))</f>
        <v/>
      </c>
      <c r="F74">
        <f>IF(E74="","",IF(C74="",DATE(9999,1,1),C74))</f>
        <v/>
      </c>
      <c r="G74">
        <f>IF(E74="","",COUNTIFS($F$73:$F$86,"&lt;"&amp;F74,$F$73:$F$86,"&lt;&gt;")+COUNTIFS($F$73:$F$86,F74,$B$73:$B$86,"&lt;"&amp;B74)+1)</f>
        <v/>
      </c>
      <c r="H74">
        <f>IF(OR(E74="",C74=""),"",IF(C74&gt;=DATE(2019,5,1),"令和"&amp;(YEAR(C74)-2018),IF(C74&gt;=DATE(1989,1,8),"平成"&amp;(YEAR(C74)-1988),"昭和"&amp;(YEAR(C74)-1925)))&amp;"年"&amp;MONTH(C74)&amp;"月")</f>
        <v/>
      </c>
    </row>
    <row r="75">
      <c r="A75" t="n">
        <v>6</v>
      </c>
      <c r="B75" t="n">
        <v>3</v>
      </c>
      <c r="C7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75">
        <f>IF(入力!R10="","",入力!R10)</f>
        <v/>
      </c>
      <c r="E75">
        <f>IF(D75="","",IFERROR(INDEX(資格マスタ!$B:$B,MATCH(ASC(SUBSTITUTE(SUBSTITUTE(D75," ",""),"　","")),資格マスタ!$D:$D,0)),D75))</f>
        <v/>
      </c>
      <c r="F75">
        <f>IF(E75="","",IF(C75="",DATE(9999,1,1),C75))</f>
        <v/>
      </c>
      <c r="G75">
        <f>IF(E75="","",COUNTIFS($F$73:$F$86,"&lt;"&amp;F75,$F$73:$F$86,"&lt;&gt;")+COUNTIFS($F$73:$F$86,F75,$B$73:$B$86,"&lt;"&amp;B75)+1)</f>
        <v/>
      </c>
      <c r="H75">
        <f>IF(OR(E75="",C75=""),"",IF(C75&gt;=DATE(2019,5,1),"令和"&amp;(YEAR(C75)-2018),IF(C75&gt;=DATE(1989,1,8),"平成"&amp;(YEAR(C75)-1988),"昭和"&amp;(YEAR(C75)-1925)))&amp;"年"&amp;MONTH(C75)&amp;"月")</f>
        <v/>
      </c>
    </row>
    <row r="76">
      <c r="A76" t="n">
        <v>6</v>
      </c>
      <c r="B76" t="n">
        <v>4</v>
      </c>
      <c r="C7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76">
        <f>IF(入力!T10="","",入力!T10)</f>
        <v/>
      </c>
      <c r="E76">
        <f>IF(D76="","",IFERROR(INDEX(資格マスタ!$B:$B,MATCH(ASC(SUBSTITUTE(SUBSTITUTE(D76," ",""),"　","")),資格マスタ!$D:$D,0)),D76))</f>
        <v/>
      </c>
      <c r="F76">
        <f>IF(E76="","",IF(C76="",DATE(9999,1,1),C76))</f>
        <v/>
      </c>
      <c r="G76">
        <f>IF(E76="","",COUNTIFS($F$73:$F$86,"&lt;"&amp;F76,$F$73:$F$86,"&lt;&gt;")+COUNTIFS($F$73:$F$86,F76,$B$73:$B$86,"&lt;"&amp;B76)+1)</f>
        <v/>
      </c>
      <c r="H76">
        <f>IF(OR(E76="",C76=""),"",IF(C76&gt;=DATE(2019,5,1),"令和"&amp;(YEAR(C76)-2018),IF(C76&gt;=DATE(1989,1,8),"平成"&amp;(YEAR(C76)-1988),"昭和"&amp;(YEAR(C76)-1925)))&amp;"年"&amp;MONTH(C76)&amp;"月")</f>
        <v/>
      </c>
    </row>
    <row r="77">
      <c r="A77" t="n">
        <v>6</v>
      </c>
      <c r="B77" t="n">
        <v>5</v>
      </c>
      <c r="C7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77">
        <f>IF(入力!V10="","",入力!V10)</f>
        <v/>
      </c>
      <c r="E77">
        <f>IF(D77="","",IFERROR(INDEX(資格マスタ!$B:$B,MATCH(ASC(SUBSTITUTE(SUBSTITUTE(D77," ",""),"　","")),資格マスタ!$D:$D,0)),D77))</f>
        <v/>
      </c>
      <c r="F77">
        <f>IF(E77="","",IF(C77="",DATE(9999,1,1),C77))</f>
        <v/>
      </c>
      <c r="G77">
        <f>IF(E77="","",COUNTIFS($F$73:$F$86,"&lt;"&amp;F77,$F$73:$F$86,"&lt;&gt;")+COUNTIFS($F$73:$F$86,F77,$B$73:$B$86,"&lt;"&amp;B77)+1)</f>
        <v/>
      </c>
      <c r="H77">
        <f>IF(OR(E77="",C77=""),"",IF(C77&gt;=DATE(2019,5,1),"令和"&amp;(YEAR(C77)-2018),IF(C77&gt;=DATE(1989,1,8),"平成"&amp;(YEAR(C77)-1988),"昭和"&amp;(YEAR(C77)-1925)))&amp;"年"&amp;MONTH(C77)&amp;"月")</f>
        <v/>
      </c>
    </row>
    <row r="78">
      <c r="A78" t="n">
        <v>6</v>
      </c>
      <c r="B78" t="n">
        <v>6</v>
      </c>
      <c r="C7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78">
        <f>IF(入力!X10="","",入力!X10)</f>
        <v/>
      </c>
      <c r="E78">
        <f>IF(D78="","",IFERROR(INDEX(資格マスタ!$B:$B,MATCH(ASC(SUBSTITUTE(SUBSTITUTE(D78," ",""),"　","")),資格マスタ!$D:$D,0)),D78))</f>
        <v/>
      </c>
      <c r="F78">
        <f>IF(E78="","",IF(C78="",DATE(9999,1,1),C78))</f>
        <v/>
      </c>
      <c r="G78">
        <f>IF(E78="","",COUNTIFS($F$73:$F$86,"&lt;"&amp;F78,$F$73:$F$86,"&lt;&gt;")+COUNTIFS($F$73:$F$86,F78,$B$73:$B$86,"&lt;"&amp;B78)+1)</f>
        <v/>
      </c>
      <c r="H78">
        <f>IF(OR(E78="",C78=""),"",IF(C78&gt;=DATE(2019,5,1),"令和"&amp;(YEAR(C78)-2018),IF(C78&gt;=DATE(1989,1,8),"平成"&amp;(YEAR(C78)-1988),"昭和"&amp;(YEAR(C78)-1925)))&amp;"年"&amp;MONTH(C78)&amp;"月")</f>
        <v/>
      </c>
    </row>
    <row r="79">
      <c r="A79" t="n">
        <v>6</v>
      </c>
      <c r="B79" t="n">
        <v>7</v>
      </c>
      <c r="C79">
        <f>IFERROR(INDEX(資格取込!$S$6:$S$205,MATCH(6&amp;"_"&amp;1,資格取込!$Z$6:$Z$205,0)),"")</f>
        <v/>
      </c>
      <c r="D79">
        <f>IFERROR(INDEX(資格取込!$R$6:$R$205,MATCH(6&amp;"_"&amp;1,資格取込!$Z$6:$Z$205,0)),"")</f>
        <v/>
      </c>
      <c r="E79">
        <f>IF(D79="","",IFERROR(INDEX(資格マスタ!$B:$B,MATCH(ASC(SUBSTITUTE(SUBSTITUTE(D79," ",""),"　","")),資格マスタ!$D:$D,0)),D79))</f>
        <v/>
      </c>
      <c r="F79">
        <f>IF(E79="","",IF(C79="",DATE(9999,1,1),C79))</f>
        <v/>
      </c>
      <c r="G79">
        <f>IF(E79="","",COUNTIFS($F$73:$F$86,"&lt;"&amp;F79,$F$73:$F$86,"&lt;&gt;")+COUNTIFS($F$73:$F$86,F79,$B$73:$B$86,"&lt;"&amp;B79)+1)</f>
        <v/>
      </c>
      <c r="H79">
        <f>IF(OR(E79="",C79=""),"",IF(C79&gt;=DATE(2019,5,1),"令和"&amp;(YEAR(C79)-2018),IF(C79&gt;=DATE(1989,1,8),"平成"&amp;(YEAR(C79)-1988),"昭和"&amp;(YEAR(C79)-1925)))&amp;"年"&amp;MONTH(C79)&amp;"月")</f>
        <v/>
      </c>
    </row>
    <row r="80">
      <c r="A80" t="n">
        <v>6</v>
      </c>
      <c r="B80" t="n">
        <v>8</v>
      </c>
      <c r="C80">
        <f>IFERROR(INDEX(資格取込!$S$6:$S$205,MATCH(6&amp;"_"&amp;2,資格取込!$Z$6:$Z$205,0)),"")</f>
        <v/>
      </c>
      <c r="D80">
        <f>IFERROR(INDEX(資格取込!$R$6:$R$205,MATCH(6&amp;"_"&amp;2,資格取込!$Z$6:$Z$205,0)),"")</f>
        <v/>
      </c>
      <c r="E80">
        <f>IF(D80="","",IFERROR(INDEX(資格マスタ!$B:$B,MATCH(ASC(SUBSTITUTE(SUBSTITUTE(D80," ",""),"　","")),資格マスタ!$D:$D,0)),D80))</f>
        <v/>
      </c>
      <c r="F80">
        <f>IF(E80="","",IF(C80="",DATE(9999,1,1),C80))</f>
        <v/>
      </c>
      <c r="G80">
        <f>IF(E80="","",COUNTIFS($F$73:$F$86,"&lt;"&amp;F80,$F$73:$F$86,"&lt;&gt;")+COUNTIFS($F$73:$F$86,F80,$B$73:$B$86,"&lt;"&amp;B80)+1)</f>
        <v/>
      </c>
      <c r="H80">
        <f>IF(OR(E80="",C80=""),"",IF(C80&gt;=DATE(2019,5,1),"令和"&amp;(YEAR(C80)-2018),IF(C80&gt;=DATE(1989,1,8),"平成"&amp;(YEAR(C80)-1988),"昭和"&amp;(YEAR(C80)-1925)))&amp;"年"&amp;MONTH(C80)&amp;"月")</f>
        <v/>
      </c>
    </row>
    <row r="81">
      <c r="A81" t="n">
        <v>6</v>
      </c>
      <c r="B81" t="n">
        <v>9</v>
      </c>
      <c r="C81">
        <f>IFERROR(INDEX(資格取込!$S$6:$S$205,MATCH(6&amp;"_"&amp;3,資格取込!$Z$6:$Z$205,0)),"")</f>
        <v/>
      </c>
      <c r="D81">
        <f>IFERROR(INDEX(資格取込!$R$6:$R$205,MATCH(6&amp;"_"&amp;3,資格取込!$Z$6:$Z$205,0)),"")</f>
        <v/>
      </c>
      <c r="E81">
        <f>IF(D81="","",IFERROR(INDEX(資格マスタ!$B:$B,MATCH(ASC(SUBSTITUTE(SUBSTITUTE(D81," ",""),"　","")),資格マスタ!$D:$D,0)),D81))</f>
        <v/>
      </c>
      <c r="F81">
        <f>IF(E81="","",IF(C81="",DATE(9999,1,1),C81))</f>
        <v/>
      </c>
      <c r="G81">
        <f>IF(E81="","",COUNTIFS($F$73:$F$86,"&lt;"&amp;F81,$F$73:$F$86,"&lt;&gt;")+COUNTIFS($F$73:$F$86,F81,$B$73:$B$86,"&lt;"&amp;B81)+1)</f>
        <v/>
      </c>
      <c r="H81">
        <f>IF(OR(E81="",C81=""),"",IF(C81&gt;=DATE(2019,5,1),"令和"&amp;(YEAR(C81)-2018),IF(C81&gt;=DATE(1989,1,8),"平成"&amp;(YEAR(C81)-1988),"昭和"&amp;(YEAR(C81)-1925)))&amp;"年"&amp;MONTH(C81)&amp;"月")</f>
        <v/>
      </c>
    </row>
    <row r="82">
      <c r="A82" t="n">
        <v>6</v>
      </c>
      <c r="B82" t="n">
        <v>10</v>
      </c>
      <c r="C82">
        <f>IFERROR(INDEX(資格取込!$S$6:$S$205,MATCH(6&amp;"_"&amp;4,資格取込!$Z$6:$Z$205,0)),"")</f>
        <v/>
      </c>
      <c r="D82">
        <f>IFERROR(INDEX(資格取込!$R$6:$R$205,MATCH(6&amp;"_"&amp;4,資格取込!$Z$6:$Z$205,0)),"")</f>
        <v/>
      </c>
      <c r="E82">
        <f>IF(D82="","",IFERROR(INDEX(資格マスタ!$B:$B,MATCH(ASC(SUBSTITUTE(SUBSTITUTE(D82," ",""),"　","")),資格マスタ!$D:$D,0)),D82))</f>
        <v/>
      </c>
      <c r="F82">
        <f>IF(E82="","",IF(C82="",DATE(9999,1,1),C82))</f>
        <v/>
      </c>
      <c r="G82">
        <f>IF(E82="","",COUNTIFS($F$73:$F$86,"&lt;"&amp;F82,$F$73:$F$86,"&lt;&gt;")+COUNTIFS($F$73:$F$86,F82,$B$73:$B$86,"&lt;"&amp;B82)+1)</f>
        <v/>
      </c>
      <c r="H82">
        <f>IF(OR(E82="",C82=""),"",IF(C82&gt;=DATE(2019,5,1),"令和"&amp;(YEAR(C82)-2018),IF(C82&gt;=DATE(1989,1,8),"平成"&amp;(YEAR(C82)-1988),"昭和"&amp;(YEAR(C82)-1925)))&amp;"年"&amp;MONTH(C82)&amp;"月")</f>
        <v/>
      </c>
    </row>
    <row r="83">
      <c r="A83" t="n">
        <v>6</v>
      </c>
      <c r="B83" t="n">
        <v>11</v>
      </c>
      <c r="C83">
        <f>IFERROR(INDEX(資格取込!$S$6:$S$205,MATCH(6&amp;"_"&amp;5,資格取込!$Z$6:$Z$205,0)),"")</f>
        <v/>
      </c>
      <c r="D83">
        <f>IFERROR(INDEX(資格取込!$R$6:$R$205,MATCH(6&amp;"_"&amp;5,資格取込!$Z$6:$Z$205,0)),"")</f>
        <v/>
      </c>
      <c r="E83">
        <f>IF(D83="","",IFERROR(INDEX(資格マスタ!$B:$B,MATCH(ASC(SUBSTITUTE(SUBSTITUTE(D83," ",""),"　","")),資格マスタ!$D:$D,0)),D83))</f>
        <v/>
      </c>
      <c r="F83">
        <f>IF(E83="","",IF(C83="",DATE(9999,1,1),C83))</f>
        <v/>
      </c>
      <c r="G83">
        <f>IF(E83="","",COUNTIFS($F$73:$F$86,"&lt;"&amp;F83,$F$73:$F$86,"&lt;&gt;")+COUNTIFS($F$73:$F$86,F83,$B$73:$B$86,"&lt;"&amp;B83)+1)</f>
        <v/>
      </c>
      <c r="H83">
        <f>IF(OR(E83="",C83=""),"",IF(C83&gt;=DATE(2019,5,1),"令和"&amp;(YEAR(C83)-2018),IF(C83&gt;=DATE(1989,1,8),"平成"&amp;(YEAR(C83)-1988),"昭和"&amp;(YEAR(C83)-1925)))&amp;"年"&amp;MONTH(C83)&amp;"月")</f>
        <v/>
      </c>
    </row>
    <row r="84">
      <c r="A84" t="n">
        <v>6</v>
      </c>
      <c r="B84" t="n">
        <v>12</v>
      </c>
      <c r="C84">
        <f>IFERROR(INDEX(資格取込!$S$6:$S$205,MATCH(6&amp;"_"&amp;6,資格取込!$Z$6:$Z$205,0)),"")</f>
        <v/>
      </c>
      <c r="D84">
        <f>IFERROR(INDEX(資格取込!$R$6:$R$205,MATCH(6&amp;"_"&amp;6,資格取込!$Z$6:$Z$205,0)),"")</f>
        <v/>
      </c>
      <c r="E84">
        <f>IF(D84="","",IFERROR(INDEX(資格マスタ!$B:$B,MATCH(ASC(SUBSTITUTE(SUBSTITUTE(D84," ",""),"　","")),資格マスタ!$D:$D,0)),D84))</f>
        <v/>
      </c>
      <c r="F84">
        <f>IF(E84="","",IF(C84="",DATE(9999,1,1),C84))</f>
        <v/>
      </c>
      <c r="G84">
        <f>IF(E84="","",COUNTIFS($F$73:$F$86,"&lt;"&amp;F84,$F$73:$F$86,"&lt;&gt;")+COUNTIFS($F$73:$F$86,F84,$B$73:$B$86,"&lt;"&amp;B84)+1)</f>
        <v/>
      </c>
      <c r="H84">
        <f>IF(OR(E84="",C84=""),"",IF(C84&gt;=DATE(2019,5,1),"令和"&amp;(YEAR(C84)-2018),IF(C84&gt;=DATE(1989,1,8),"平成"&amp;(YEAR(C84)-1988),"昭和"&amp;(YEAR(C84)-1925)))&amp;"年"&amp;MONTH(C84)&amp;"月")</f>
        <v/>
      </c>
    </row>
    <row r="85">
      <c r="A85" t="n">
        <v>6</v>
      </c>
      <c r="B85" t="n">
        <v>13</v>
      </c>
      <c r="C85">
        <f>IFERROR(INDEX(資格取込!$S$6:$S$205,MATCH(6&amp;"_"&amp;7,資格取込!$Z$6:$Z$205,0)),"")</f>
        <v/>
      </c>
      <c r="D85">
        <f>IFERROR(INDEX(資格取込!$R$6:$R$205,MATCH(6&amp;"_"&amp;7,資格取込!$Z$6:$Z$205,0)),"")</f>
        <v/>
      </c>
      <c r="E85">
        <f>IF(D85="","",IFERROR(INDEX(資格マスタ!$B:$B,MATCH(ASC(SUBSTITUTE(SUBSTITUTE(D85," ",""),"　","")),資格マスタ!$D:$D,0)),D85))</f>
        <v/>
      </c>
      <c r="F85">
        <f>IF(E85="","",IF(C85="",DATE(9999,1,1),C85))</f>
        <v/>
      </c>
      <c r="G85">
        <f>IF(E85="","",COUNTIFS($F$73:$F$86,"&lt;"&amp;F85,$F$73:$F$86,"&lt;&gt;")+COUNTIFS($F$73:$F$86,F85,$B$73:$B$86,"&lt;"&amp;B85)+1)</f>
        <v/>
      </c>
      <c r="H85">
        <f>IF(OR(E85="",C85=""),"",IF(C85&gt;=DATE(2019,5,1),"令和"&amp;(YEAR(C85)-2018),IF(C85&gt;=DATE(1989,1,8),"平成"&amp;(YEAR(C85)-1988),"昭和"&amp;(YEAR(C85)-1925)))&amp;"年"&amp;MONTH(C85)&amp;"月")</f>
        <v/>
      </c>
    </row>
    <row r="86">
      <c r="A86" t="n">
        <v>6</v>
      </c>
      <c r="B86" t="n">
        <v>14</v>
      </c>
      <c r="C86">
        <f>IFERROR(INDEX(資格取込!$S$6:$S$205,MATCH(6&amp;"_"&amp;8,資格取込!$Z$6:$Z$205,0)),"")</f>
        <v/>
      </c>
      <c r="D86">
        <f>IFERROR(INDEX(資格取込!$R$6:$R$205,MATCH(6&amp;"_"&amp;8,資格取込!$Z$6:$Z$205,0)),"")</f>
        <v/>
      </c>
      <c r="E86">
        <f>IF(D86="","",IFERROR(INDEX(資格マスタ!$B:$B,MATCH(ASC(SUBSTITUTE(SUBSTITUTE(D86," ",""),"　","")),資格マスタ!$D:$D,0)),D86))</f>
        <v/>
      </c>
      <c r="F86">
        <f>IF(E86="","",IF(C86="",DATE(9999,1,1),C86))</f>
        <v/>
      </c>
      <c r="G86">
        <f>IF(E86="","",COUNTIFS($F$73:$F$86,"&lt;"&amp;F86,$F$73:$F$86,"&lt;&gt;")+COUNTIFS($F$73:$F$86,F86,$B$73:$B$86,"&lt;"&amp;B86)+1)</f>
        <v/>
      </c>
      <c r="H86">
        <f>IF(OR(E86="",C86=""),"",IF(C86&gt;=DATE(2019,5,1),"令和"&amp;(YEAR(C86)-2018),IF(C86&gt;=DATE(1989,1,8),"平成"&amp;(YEAR(C86)-1988),"昭和"&amp;(YEAR(C86)-1925)))&amp;"年"&amp;MONTH(C86)&amp;"月")</f>
        <v/>
      </c>
    </row>
    <row r="87">
      <c r="A87" t="n">
        <v>7</v>
      </c>
      <c r="B87" t="n">
        <v>1</v>
      </c>
      <c r="C87" s="132">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87">
        <f>IF(入力!N11="","",入力!N11)</f>
        <v/>
      </c>
      <c r="E87">
        <f>IF(D87="","",IFERROR(INDEX(資格マスタ!$B:$B,MATCH(ASC(SUBSTITUTE(SUBSTITUTE(D87," ",""),"　","")),資格マスタ!$D:$D,0)),D87))</f>
        <v/>
      </c>
      <c r="F87">
        <f>IF(E87="","",IF(C87="",DATE(9999,1,1),C87))</f>
        <v/>
      </c>
      <c r="G87">
        <f>IF(E87="","",COUNTIFS($F$87:$F$100,"&lt;"&amp;F87,$F$87:$F$100,"&lt;&gt;")+COUNTIFS($F$87:$F$100,F87,$B$87:$B$100,"&lt;"&amp;B87)+1)</f>
        <v/>
      </c>
      <c r="H87">
        <f>IF(OR(E87="",C87=""),"",IF(C87&gt;=DATE(2019,5,1),"令和"&amp;(YEAR(C87)-2018),IF(C87&gt;=DATE(1989,1,8),"平成"&amp;(YEAR(C87)-1988),"昭和"&amp;(YEAR(C87)-1925)))&amp;"年"&amp;MONTH(C87)&amp;"月")</f>
        <v/>
      </c>
    </row>
    <row r="88">
      <c r="A88" t="n">
        <v>7</v>
      </c>
      <c r="B88" t="n">
        <v>2</v>
      </c>
      <c r="C88">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88">
        <f>IF(入力!P11="","",入力!P11)</f>
        <v/>
      </c>
      <c r="E88">
        <f>IF(D88="","",IFERROR(INDEX(資格マスタ!$B:$B,MATCH(ASC(SUBSTITUTE(SUBSTITUTE(D88," ",""),"　","")),資格マスタ!$D:$D,0)),D88))</f>
        <v/>
      </c>
      <c r="F88">
        <f>IF(E88="","",IF(C88="",DATE(9999,1,1),C88))</f>
        <v/>
      </c>
      <c r="G88">
        <f>IF(E88="","",COUNTIFS($F$87:$F$100,"&lt;"&amp;F88,$F$87:$F$100,"&lt;&gt;")+COUNTIFS($F$87:$F$100,F88,$B$87:$B$100,"&lt;"&amp;B88)+1)</f>
        <v/>
      </c>
      <c r="H88">
        <f>IF(OR(E88="",C88=""),"",IF(C88&gt;=DATE(2019,5,1),"令和"&amp;(YEAR(C88)-2018),IF(C88&gt;=DATE(1989,1,8),"平成"&amp;(YEAR(C88)-1988),"昭和"&amp;(YEAR(C88)-1925)))&amp;"年"&amp;MONTH(C88)&amp;"月")</f>
        <v/>
      </c>
    </row>
    <row r="89">
      <c r="A89" t="n">
        <v>7</v>
      </c>
      <c r="B89" t="n">
        <v>3</v>
      </c>
      <c r="C89">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89">
        <f>IF(入力!R11="","",入力!R11)</f>
        <v/>
      </c>
      <c r="E89">
        <f>IF(D89="","",IFERROR(INDEX(資格マスタ!$B:$B,MATCH(ASC(SUBSTITUTE(SUBSTITUTE(D89," ",""),"　","")),資格マスタ!$D:$D,0)),D89))</f>
        <v/>
      </c>
      <c r="F89">
        <f>IF(E89="","",IF(C89="",DATE(9999,1,1),C89))</f>
        <v/>
      </c>
      <c r="G89">
        <f>IF(E89="","",COUNTIFS($F$87:$F$100,"&lt;"&amp;F89,$F$87:$F$100,"&lt;&gt;")+COUNTIFS($F$87:$F$100,F89,$B$87:$B$100,"&lt;"&amp;B89)+1)</f>
        <v/>
      </c>
      <c r="H89">
        <f>IF(OR(E89="",C89=""),"",IF(C89&gt;=DATE(2019,5,1),"令和"&amp;(YEAR(C89)-2018),IF(C89&gt;=DATE(1989,1,8),"平成"&amp;(YEAR(C89)-1988),"昭和"&amp;(YEAR(C89)-1925)))&amp;"年"&amp;MONTH(C89)&amp;"月")</f>
        <v/>
      </c>
    </row>
    <row r="90">
      <c r="A90" t="n">
        <v>7</v>
      </c>
      <c r="B90" t="n">
        <v>4</v>
      </c>
      <c r="C90">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90">
        <f>IF(入力!T11="","",入力!T11)</f>
        <v/>
      </c>
      <c r="E90">
        <f>IF(D90="","",IFERROR(INDEX(資格マスタ!$B:$B,MATCH(ASC(SUBSTITUTE(SUBSTITUTE(D90," ",""),"　","")),資格マスタ!$D:$D,0)),D90))</f>
        <v/>
      </c>
      <c r="F90">
        <f>IF(E90="","",IF(C90="",DATE(9999,1,1),C90))</f>
        <v/>
      </c>
      <c r="G90">
        <f>IF(E90="","",COUNTIFS($F$87:$F$100,"&lt;"&amp;F90,$F$87:$F$100,"&lt;&gt;")+COUNTIFS($F$87:$F$100,F90,$B$87:$B$100,"&lt;"&amp;B90)+1)</f>
        <v/>
      </c>
      <c r="H90">
        <f>IF(OR(E90="",C90=""),"",IF(C90&gt;=DATE(2019,5,1),"令和"&amp;(YEAR(C90)-2018),IF(C90&gt;=DATE(1989,1,8),"平成"&amp;(YEAR(C90)-1988),"昭和"&amp;(YEAR(C90)-1925)))&amp;"年"&amp;MONTH(C90)&amp;"月")</f>
        <v/>
      </c>
    </row>
    <row r="91">
      <c r="A91" t="n">
        <v>7</v>
      </c>
      <c r="B91" t="n">
        <v>5</v>
      </c>
      <c r="C91">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91">
        <f>IF(入力!V11="","",入力!V11)</f>
        <v/>
      </c>
      <c r="E91">
        <f>IF(D91="","",IFERROR(INDEX(資格マスタ!$B:$B,MATCH(ASC(SUBSTITUTE(SUBSTITUTE(D91," ",""),"　","")),資格マスタ!$D:$D,0)),D91))</f>
        <v/>
      </c>
      <c r="F91">
        <f>IF(E91="","",IF(C91="",DATE(9999,1,1),C91))</f>
        <v/>
      </c>
      <c r="G91">
        <f>IF(E91="","",COUNTIFS($F$87:$F$100,"&lt;"&amp;F91,$F$87:$F$100,"&lt;&gt;")+COUNTIFS($F$87:$F$100,F91,$B$87:$B$100,"&lt;"&amp;B91)+1)</f>
        <v/>
      </c>
      <c r="H91">
        <f>IF(OR(E91="",C91=""),"",IF(C91&gt;=DATE(2019,5,1),"令和"&amp;(YEAR(C91)-2018),IF(C91&gt;=DATE(1989,1,8),"平成"&amp;(YEAR(C91)-1988),"昭和"&amp;(YEAR(C91)-1925)))&amp;"年"&amp;MONTH(C91)&amp;"月")</f>
        <v/>
      </c>
    </row>
    <row r="92">
      <c r="A92" t="n">
        <v>7</v>
      </c>
      <c r="B92" t="n">
        <v>6</v>
      </c>
      <c r="C92">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92">
        <f>IF(入力!X11="","",入力!X11)</f>
        <v/>
      </c>
      <c r="E92">
        <f>IF(D92="","",IFERROR(INDEX(資格マスタ!$B:$B,MATCH(ASC(SUBSTITUTE(SUBSTITUTE(D92," ",""),"　","")),資格マスタ!$D:$D,0)),D92))</f>
        <v/>
      </c>
      <c r="F92">
        <f>IF(E92="","",IF(C92="",DATE(9999,1,1),C92))</f>
        <v/>
      </c>
      <c r="G92">
        <f>IF(E92="","",COUNTIFS($F$87:$F$100,"&lt;"&amp;F92,$F$87:$F$100,"&lt;&gt;")+COUNTIFS($F$87:$F$100,F92,$B$87:$B$100,"&lt;"&amp;B92)+1)</f>
        <v/>
      </c>
      <c r="H92">
        <f>IF(OR(E92="",C92=""),"",IF(C92&gt;=DATE(2019,5,1),"令和"&amp;(YEAR(C92)-2018),IF(C92&gt;=DATE(1989,1,8),"平成"&amp;(YEAR(C92)-1988),"昭和"&amp;(YEAR(C92)-1925)))&amp;"年"&amp;MONTH(C92)&amp;"月")</f>
        <v/>
      </c>
    </row>
    <row r="93">
      <c r="A93" t="n">
        <v>7</v>
      </c>
      <c r="B93" t="n">
        <v>7</v>
      </c>
      <c r="C93">
        <f>IFERROR(INDEX(資格取込!$S$6:$S$205,MATCH(7&amp;"_"&amp;1,資格取込!$Z$6:$Z$205,0)),"")</f>
        <v/>
      </c>
      <c r="D93">
        <f>IFERROR(INDEX(資格取込!$R$6:$R$205,MATCH(7&amp;"_"&amp;1,資格取込!$Z$6:$Z$205,0)),"")</f>
        <v/>
      </c>
      <c r="E93">
        <f>IF(D93="","",IFERROR(INDEX(資格マスタ!$B:$B,MATCH(ASC(SUBSTITUTE(SUBSTITUTE(D93," ",""),"　","")),資格マスタ!$D:$D,0)),D93))</f>
        <v/>
      </c>
      <c r="F93">
        <f>IF(E93="","",IF(C93="",DATE(9999,1,1),C93))</f>
        <v/>
      </c>
      <c r="G93">
        <f>IF(E93="","",COUNTIFS($F$87:$F$100,"&lt;"&amp;F93,$F$87:$F$100,"&lt;&gt;")+COUNTIFS($F$87:$F$100,F93,$B$87:$B$100,"&lt;"&amp;B93)+1)</f>
        <v/>
      </c>
      <c r="H93">
        <f>IF(OR(E93="",C93=""),"",IF(C93&gt;=DATE(2019,5,1),"令和"&amp;(YEAR(C93)-2018),IF(C93&gt;=DATE(1989,1,8),"平成"&amp;(YEAR(C93)-1988),"昭和"&amp;(YEAR(C93)-1925)))&amp;"年"&amp;MONTH(C93)&amp;"月")</f>
        <v/>
      </c>
    </row>
    <row r="94">
      <c r="A94" t="n">
        <v>7</v>
      </c>
      <c r="B94" t="n">
        <v>8</v>
      </c>
      <c r="C94">
        <f>IFERROR(INDEX(資格取込!$S$6:$S$205,MATCH(7&amp;"_"&amp;2,資格取込!$Z$6:$Z$205,0)),"")</f>
        <v/>
      </c>
      <c r="D94">
        <f>IFERROR(INDEX(資格取込!$R$6:$R$205,MATCH(7&amp;"_"&amp;2,資格取込!$Z$6:$Z$205,0)),"")</f>
        <v/>
      </c>
      <c r="E94">
        <f>IF(D94="","",IFERROR(INDEX(資格マスタ!$B:$B,MATCH(ASC(SUBSTITUTE(SUBSTITUTE(D94," ",""),"　","")),資格マスタ!$D:$D,0)),D94))</f>
        <v/>
      </c>
      <c r="F94">
        <f>IF(E94="","",IF(C94="",DATE(9999,1,1),C94))</f>
        <v/>
      </c>
      <c r="G94">
        <f>IF(E94="","",COUNTIFS($F$87:$F$100,"&lt;"&amp;F94,$F$87:$F$100,"&lt;&gt;")+COUNTIFS($F$87:$F$100,F94,$B$87:$B$100,"&lt;"&amp;B94)+1)</f>
        <v/>
      </c>
      <c r="H94">
        <f>IF(OR(E94="",C94=""),"",IF(C94&gt;=DATE(2019,5,1),"令和"&amp;(YEAR(C94)-2018),IF(C94&gt;=DATE(1989,1,8),"平成"&amp;(YEAR(C94)-1988),"昭和"&amp;(YEAR(C94)-1925)))&amp;"年"&amp;MONTH(C94)&amp;"月")</f>
        <v/>
      </c>
    </row>
    <row r="95">
      <c r="A95" t="n">
        <v>7</v>
      </c>
      <c r="B95" t="n">
        <v>9</v>
      </c>
      <c r="C95">
        <f>IFERROR(INDEX(資格取込!$S$6:$S$205,MATCH(7&amp;"_"&amp;3,資格取込!$Z$6:$Z$205,0)),"")</f>
        <v/>
      </c>
      <c r="D95">
        <f>IFERROR(INDEX(資格取込!$R$6:$R$205,MATCH(7&amp;"_"&amp;3,資格取込!$Z$6:$Z$205,0)),"")</f>
        <v/>
      </c>
      <c r="E95">
        <f>IF(D95="","",IFERROR(INDEX(資格マスタ!$B:$B,MATCH(ASC(SUBSTITUTE(SUBSTITUTE(D95," ",""),"　","")),資格マスタ!$D:$D,0)),D95))</f>
        <v/>
      </c>
      <c r="F95">
        <f>IF(E95="","",IF(C95="",DATE(9999,1,1),C95))</f>
        <v/>
      </c>
      <c r="G95">
        <f>IF(E95="","",COUNTIFS($F$87:$F$100,"&lt;"&amp;F95,$F$87:$F$100,"&lt;&gt;")+COUNTIFS($F$87:$F$100,F95,$B$87:$B$100,"&lt;"&amp;B95)+1)</f>
        <v/>
      </c>
      <c r="H95">
        <f>IF(OR(E95="",C95=""),"",IF(C95&gt;=DATE(2019,5,1),"令和"&amp;(YEAR(C95)-2018),IF(C95&gt;=DATE(1989,1,8),"平成"&amp;(YEAR(C95)-1988),"昭和"&amp;(YEAR(C95)-1925)))&amp;"年"&amp;MONTH(C95)&amp;"月")</f>
        <v/>
      </c>
    </row>
    <row r="96">
      <c r="A96" t="n">
        <v>7</v>
      </c>
      <c r="B96" t="n">
        <v>10</v>
      </c>
      <c r="C96">
        <f>IFERROR(INDEX(資格取込!$S$6:$S$205,MATCH(7&amp;"_"&amp;4,資格取込!$Z$6:$Z$205,0)),"")</f>
        <v/>
      </c>
      <c r="D96">
        <f>IFERROR(INDEX(資格取込!$R$6:$R$205,MATCH(7&amp;"_"&amp;4,資格取込!$Z$6:$Z$205,0)),"")</f>
        <v/>
      </c>
      <c r="E96">
        <f>IF(D96="","",IFERROR(INDEX(資格マスタ!$B:$B,MATCH(ASC(SUBSTITUTE(SUBSTITUTE(D96," ",""),"　","")),資格マスタ!$D:$D,0)),D96))</f>
        <v/>
      </c>
      <c r="F96">
        <f>IF(E96="","",IF(C96="",DATE(9999,1,1),C96))</f>
        <v/>
      </c>
      <c r="G96">
        <f>IF(E96="","",COUNTIFS($F$87:$F$100,"&lt;"&amp;F96,$F$87:$F$100,"&lt;&gt;")+COUNTIFS($F$87:$F$100,F96,$B$87:$B$100,"&lt;"&amp;B96)+1)</f>
        <v/>
      </c>
      <c r="H96">
        <f>IF(OR(E96="",C96=""),"",IF(C96&gt;=DATE(2019,5,1),"令和"&amp;(YEAR(C96)-2018),IF(C96&gt;=DATE(1989,1,8),"平成"&amp;(YEAR(C96)-1988),"昭和"&amp;(YEAR(C96)-1925)))&amp;"年"&amp;MONTH(C96)&amp;"月")</f>
        <v/>
      </c>
    </row>
    <row r="97">
      <c r="A97" t="n">
        <v>7</v>
      </c>
      <c r="B97" t="n">
        <v>11</v>
      </c>
      <c r="C97">
        <f>IFERROR(INDEX(資格取込!$S$6:$S$205,MATCH(7&amp;"_"&amp;5,資格取込!$Z$6:$Z$205,0)),"")</f>
        <v/>
      </c>
      <c r="D97">
        <f>IFERROR(INDEX(資格取込!$R$6:$R$205,MATCH(7&amp;"_"&amp;5,資格取込!$Z$6:$Z$205,0)),"")</f>
        <v/>
      </c>
      <c r="E97">
        <f>IF(D97="","",IFERROR(INDEX(資格マスタ!$B:$B,MATCH(ASC(SUBSTITUTE(SUBSTITUTE(D97," ",""),"　","")),資格マスタ!$D:$D,0)),D97))</f>
        <v/>
      </c>
      <c r="F97">
        <f>IF(E97="","",IF(C97="",DATE(9999,1,1),C97))</f>
        <v/>
      </c>
      <c r="G97">
        <f>IF(E97="","",COUNTIFS($F$87:$F$100,"&lt;"&amp;F97,$F$87:$F$100,"&lt;&gt;")+COUNTIFS($F$87:$F$100,F97,$B$87:$B$100,"&lt;"&amp;B97)+1)</f>
        <v/>
      </c>
      <c r="H97">
        <f>IF(OR(E97="",C97=""),"",IF(C97&gt;=DATE(2019,5,1),"令和"&amp;(YEAR(C97)-2018),IF(C97&gt;=DATE(1989,1,8),"平成"&amp;(YEAR(C97)-1988),"昭和"&amp;(YEAR(C97)-1925)))&amp;"年"&amp;MONTH(C97)&amp;"月")</f>
        <v/>
      </c>
    </row>
    <row r="98">
      <c r="A98" t="n">
        <v>7</v>
      </c>
      <c r="B98" t="n">
        <v>12</v>
      </c>
      <c r="C98">
        <f>IFERROR(INDEX(資格取込!$S$6:$S$205,MATCH(7&amp;"_"&amp;6,資格取込!$Z$6:$Z$205,0)),"")</f>
        <v/>
      </c>
      <c r="D98">
        <f>IFERROR(INDEX(資格取込!$R$6:$R$205,MATCH(7&amp;"_"&amp;6,資格取込!$Z$6:$Z$205,0)),"")</f>
        <v/>
      </c>
      <c r="E98">
        <f>IF(D98="","",IFERROR(INDEX(資格マスタ!$B:$B,MATCH(ASC(SUBSTITUTE(SUBSTITUTE(D98," ",""),"　","")),資格マスタ!$D:$D,0)),D98))</f>
        <v/>
      </c>
      <c r="F98">
        <f>IF(E98="","",IF(C98="",DATE(9999,1,1),C98))</f>
        <v/>
      </c>
      <c r="G98">
        <f>IF(E98="","",COUNTIFS($F$87:$F$100,"&lt;"&amp;F98,$F$87:$F$100,"&lt;&gt;")+COUNTIFS($F$87:$F$100,F98,$B$87:$B$100,"&lt;"&amp;B98)+1)</f>
        <v/>
      </c>
      <c r="H98">
        <f>IF(OR(E98="",C98=""),"",IF(C98&gt;=DATE(2019,5,1),"令和"&amp;(YEAR(C98)-2018),IF(C98&gt;=DATE(1989,1,8),"平成"&amp;(YEAR(C98)-1988),"昭和"&amp;(YEAR(C98)-1925)))&amp;"年"&amp;MONTH(C98)&amp;"月")</f>
        <v/>
      </c>
    </row>
    <row r="99">
      <c r="A99" t="n">
        <v>7</v>
      </c>
      <c r="B99" t="n">
        <v>13</v>
      </c>
      <c r="C99">
        <f>IFERROR(INDEX(資格取込!$S$6:$S$205,MATCH(7&amp;"_"&amp;7,資格取込!$Z$6:$Z$205,0)),"")</f>
        <v/>
      </c>
      <c r="D99">
        <f>IFERROR(INDEX(資格取込!$R$6:$R$205,MATCH(7&amp;"_"&amp;7,資格取込!$Z$6:$Z$205,0)),"")</f>
        <v/>
      </c>
      <c r="E99">
        <f>IF(D99="","",IFERROR(INDEX(資格マスタ!$B:$B,MATCH(ASC(SUBSTITUTE(SUBSTITUTE(D99," ",""),"　","")),資格マスタ!$D:$D,0)),D99))</f>
        <v/>
      </c>
      <c r="F99">
        <f>IF(E99="","",IF(C99="",DATE(9999,1,1),C99))</f>
        <v/>
      </c>
      <c r="G99">
        <f>IF(E99="","",COUNTIFS($F$87:$F$100,"&lt;"&amp;F99,$F$87:$F$100,"&lt;&gt;")+COUNTIFS($F$87:$F$100,F99,$B$87:$B$100,"&lt;"&amp;B99)+1)</f>
        <v/>
      </c>
      <c r="H99">
        <f>IF(OR(E99="",C99=""),"",IF(C99&gt;=DATE(2019,5,1),"令和"&amp;(YEAR(C99)-2018),IF(C99&gt;=DATE(1989,1,8),"平成"&amp;(YEAR(C99)-1988),"昭和"&amp;(YEAR(C99)-1925)))&amp;"年"&amp;MONTH(C99)&amp;"月")</f>
        <v/>
      </c>
    </row>
    <row r="100">
      <c r="A100" t="n">
        <v>7</v>
      </c>
      <c r="B100" t="n">
        <v>14</v>
      </c>
      <c r="C100">
        <f>IFERROR(INDEX(資格取込!$S$6:$S$205,MATCH(7&amp;"_"&amp;8,資格取込!$Z$6:$Z$205,0)),"")</f>
        <v/>
      </c>
      <c r="D100">
        <f>IFERROR(INDEX(資格取込!$R$6:$R$205,MATCH(7&amp;"_"&amp;8,資格取込!$Z$6:$Z$205,0)),"")</f>
        <v/>
      </c>
      <c r="E100">
        <f>IF(D100="","",IFERROR(INDEX(資格マスタ!$B:$B,MATCH(ASC(SUBSTITUTE(SUBSTITUTE(D100," ",""),"　","")),資格マスタ!$D:$D,0)),D100))</f>
        <v/>
      </c>
      <c r="F100">
        <f>IF(E100="","",IF(C100="",DATE(9999,1,1),C100))</f>
        <v/>
      </c>
      <c r="G100">
        <f>IF(E100="","",COUNTIFS($F$87:$F$100,"&lt;"&amp;F100,$F$87:$F$100,"&lt;&gt;")+COUNTIFS($F$87:$F$100,F100,$B$87:$B$100,"&lt;"&amp;B100)+1)</f>
        <v/>
      </c>
      <c r="H100">
        <f>IF(OR(E100="",C100=""),"",IF(C100&gt;=DATE(2019,5,1),"令和"&amp;(YEAR(C100)-2018),IF(C100&gt;=DATE(1989,1,8),"平成"&amp;(YEAR(C100)-1988),"昭和"&amp;(YEAR(C100)-1925)))&amp;"年"&amp;MONTH(C100)&amp;"月")</f>
        <v/>
      </c>
    </row>
    <row r="101">
      <c r="A101" t="n">
        <v>8</v>
      </c>
      <c r="B101" t="n">
        <v>1</v>
      </c>
      <c r="C101" s="132">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01">
        <f>IF(入力!N12="","",入力!N12)</f>
        <v/>
      </c>
      <c r="E101">
        <f>IF(D101="","",IFERROR(INDEX(資格マスタ!$B:$B,MATCH(ASC(SUBSTITUTE(SUBSTITUTE(D101," ",""),"　","")),資格マスタ!$D:$D,0)),D101))</f>
        <v/>
      </c>
      <c r="F101">
        <f>IF(E101="","",IF(C101="",DATE(9999,1,1),C101))</f>
        <v/>
      </c>
      <c r="G101">
        <f>IF(E101="","",COUNTIFS($F$101:$F$114,"&lt;"&amp;F101,$F$101:$F$114,"&lt;&gt;")+COUNTIFS($F$101:$F$114,F101,$B$101:$B$114,"&lt;"&amp;B101)+1)</f>
        <v/>
      </c>
      <c r="H101">
        <f>IF(OR(E101="",C101=""),"",IF(C101&gt;=DATE(2019,5,1),"令和"&amp;(YEAR(C101)-2018),IF(C101&gt;=DATE(1989,1,8),"平成"&amp;(YEAR(C101)-1988),"昭和"&amp;(YEAR(C101)-1925)))&amp;"年"&amp;MONTH(C101)&amp;"月")</f>
        <v/>
      </c>
    </row>
    <row r="102">
      <c r="A102" t="n">
        <v>8</v>
      </c>
      <c r="B102" t="n">
        <v>2</v>
      </c>
      <c r="C102">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02">
        <f>IF(入力!P12="","",入力!P12)</f>
        <v/>
      </c>
      <c r="E102">
        <f>IF(D102="","",IFERROR(INDEX(資格マスタ!$B:$B,MATCH(ASC(SUBSTITUTE(SUBSTITUTE(D102," ",""),"　","")),資格マスタ!$D:$D,0)),D102))</f>
        <v/>
      </c>
      <c r="F102">
        <f>IF(E102="","",IF(C102="",DATE(9999,1,1),C102))</f>
        <v/>
      </c>
      <c r="G102">
        <f>IF(E102="","",COUNTIFS($F$101:$F$114,"&lt;"&amp;F102,$F$101:$F$114,"&lt;&gt;")+COUNTIFS($F$101:$F$114,F102,$B$101:$B$114,"&lt;"&amp;B102)+1)</f>
        <v/>
      </c>
      <c r="H102">
        <f>IF(OR(E102="",C102=""),"",IF(C102&gt;=DATE(2019,5,1),"令和"&amp;(YEAR(C102)-2018),IF(C102&gt;=DATE(1989,1,8),"平成"&amp;(YEAR(C102)-1988),"昭和"&amp;(YEAR(C102)-1925)))&amp;"年"&amp;MONTH(C102)&amp;"月")</f>
        <v/>
      </c>
    </row>
    <row r="103">
      <c r="A103" t="n">
        <v>8</v>
      </c>
      <c r="B103" t="n">
        <v>3</v>
      </c>
      <c r="C103">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03">
        <f>IF(入力!R12="","",入力!R12)</f>
        <v/>
      </c>
      <c r="E103">
        <f>IF(D103="","",IFERROR(INDEX(資格マスタ!$B:$B,MATCH(ASC(SUBSTITUTE(SUBSTITUTE(D103," ",""),"　","")),資格マスタ!$D:$D,0)),D103))</f>
        <v/>
      </c>
      <c r="F103">
        <f>IF(E103="","",IF(C103="",DATE(9999,1,1),C103))</f>
        <v/>
      </c>
      <c r="G103">
        <f>IF(E103="","",COUNTIFS($F$101:$F$114,"&lt;"&amp;F103,$F$101:$F$114,"&lt;&gt;")+COUNTIFS($F$101:$F$114,F103,$B$101:$B$114,"&lt;"&amp;B103)+1)</f>
        <v/>
      </c>
      <c r="H103">
        <f>IF(OR(E103="",C103=""),"",IF(C103&gt;=DATE(2019,5,1),"令和"&amp;(YEAR(C103)-2018),IF(C103&gt;=DATE(1989,1,8),"平成"&amp;(YEAR(C103)-1988),"昭和"&amp;(YEAR(C103)-1925)))&amp;"年"&amp;MONTH(C103)&amp;"月")</f>
        <v/>
      </c>
    </row>
    <row r="104">
      <c r="A104" t="n">
        <v>8</v>
      </c>
      <c r="B104" t="n">
        <v>4</v>
      </c>
      <c r="C104">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04">
        <f>IF(入力!T12="","",入力!T12)</f>
        <v/>
      </c>
      <c r="E104">
        <f>IF(D104="","",IFERROR(INDEX(資格マスタ!$B:$B,MATCH(ASC(SUBSTITUTE(SUBSTITUTE(D104," ",""),"　","")),資格マスタ!$D:$D,0)),D104))</f>
        <v/>
      </c>
      <c r="F104">
        <f>IF(E104="","",IF(C104="",DATE(9999,1,1),C104))</f>
        <v/>
      </c>
      <c r="G104">
        <f>IF(E104="","",COUNTIFS($F$101:$F$114,"&lt;"&amp;F104,$F$101:$F$114,"&lt;&gt;")+COUNTIFS($F$101:$F$114,F104,$B$101:$B$114,"&lt;"&amp;B104)+1)</f>
        <v/>
      </c>
      <c r="H104">
        <f>IF(OR(E104="",C104=""),"",IF(C104&gt;=DATE(2019,5,1),"令和"&amp;(YEAR(C104)-2018),IF(C104&gt;=DATE(1989,1,8),"平成"&amp;(YEAR(C104)-1988),"昭和"&amp;(YEAR(C104)-1925)))&amp;"年"&amp;MONTH(C104)&amp;"月")</f>
        <v/>
      </c>
    </row>
    <row r="105">
      <c r="A105" t="n">
        <v>8</v>
      </c>
      <c r="B105" t="n">
        <v>5</v>
      </c>
      <c r="C105">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05">
        <f>IF(入力!V12="","",入力!V12)</f>
        <v/>
      </c>
      <c r="E105">
        <f>IF(D105="","",IFERROR(INDEX(資格マスタ!$B:$B,MATCH(ASC(SUBSTITUTE(SUBSTITUTE(D105," ",""),"　","")),資格マスタ!$D:$D,0)),D105))</f>
        <v/>
      </c>
      <c r="F105">
        <f>IF(E105="","",IF(C105="",DATE(9999,1,1),C105))</f>
        <v/>
      </c>
      <c r="G105">
        <f>IF(E105="","",COUNTIFS($F$101:$F$114,"&lt;"&amp;F105,$F$101:$F$114,"&lt;&gt;")+COUNTIFS($F$101:$F$114,F105,$B$101:$B$114,"&lt;"&amp;B105)+1)</f>
        <v/>
      </c>
      <c r="H105">
        <f>IF(OR(E105="",C105=""),"",IF(C105&gt;=DATE(2019,5,1),"令和"&amp;(YEAR(C105)-2018),IF(C105&gt;=DATE(1989,1,8),"平成"&amp;(YEAR(C105)-1988),"昭和"&amp;(YEAR(C105)-1925)))&amp;"年"&amp;MONTH(C105)&amp;"月")</f>
        <v/>
      </c>
    </row>
    <row r="106">
      <c r="A106" t="n">
        <v>8</v>
      </c>
      <c r="B106" t="n">
        <v>6</v>
      </c>
      <c r="C106">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06">
        <f>IF(入力!X12="","",入力!X12)</f>
        <v/>
      </c>
      <c r="E106">
        <f>IF(D106="","",IFERROR(INDEX(資格マスタ!$B:$B,MATCH(ASC(SUBSTITUTE(SUBSTITUTE(D106," ",""),"　","")),資格マスタ!$D:$D,0)),D106))</f>
        <v/>
      </c>
      <c r="F106">
        <f>IF(E106="","",IF(C106="",DATE(9999,1,1),C106))</f>
        <v/>
      </c>
      <c r="G106">
        <f>IF(E106="","",COUNTIFS($F$101:$F$114,"&lt;"&amp;F106,$F$101:$F$114,"&lt;&gt;")+COUNTIFS($F$101:$F$114,F106,$B$101:$B$114,"&lt;"&amp;B106)+1)</f>
        <v/>
      </c>
      <c r="H106">
        <f>IF(OR(E106="",C106=""),"",IF(C106&gt;=DATE(2019,5,1),"令和"&amp;(YEAR(C106)-2018),IF(C106&gt;=DATE(1989,1,8),"平成"&amp;(YEAR(C106)-1988),"昭和"&amp;(YEAR(C106)-1925)))&amp;"年"&amp;MONTH(C106)&amp;"月")</f>
        <v/>
      </c>
    </row>
    <row r="107">
      <c r="A107" t="n">
        <v>8</v>
      </c>
      <c r="B107" t="n">
        <v>7</v>
      </c>
      <c r="C107">
        <f>IFERROR(INDEX(資格取込!$S$6:$S$205,MATCH(8&amp;"_"&amp;1,資格取込!$Z$6:$Z$205,0)),"")</f>
        <v/>
      </c>
      <c r="D107">
        <f>IFERROR(INDEX(資格取込!$R$6:$R$205,MATCH(8&amp;"_"&amp;1,資格取込!$Z$6:$Z$205,0)),"")</f>
        <v/>
      </c>
      <c r="E107">
        <f>IF(D107="","",IFERROR(INDEX(資格マスタ!$B:$B,MATCH(ASC(SUBSTITUTE(SUBSTITUTE(D107," ",""),"　","")),資格マスタ!$D:$D,0)),D107))</f>
        <v/>
      </c>
      <c r="F107">
        <f>IF(E107="","",IF(C107="",DATE(9999,1,1),C107))</f>
        <v/>
      </c>
      <c r="G107">
        <f>IF(E107="","",COUNTIFS($F$101:$F$114,"&lt;"&amp;F107,$F$101:$F$114,"&lt;&gt;")+COUNTIFS($F$101:$F$114,F107,$B$101:$B$114,"&lt;"&amp;B107)+1)</f>
        <v/>
      </c>
      <c r="H107">
        <f>IF(OR(E107="",C107=""),"",IF(C107&gt;=DATE(2019,5,1),"令和"&amp;(YEAR(C107)-2018),IF(C107&gt;=DATE(1989,1,8),"平成"&amp;(YEAR(C107)-1988),"昭和"&amp;(YEAR(C107)-1925)))&amp;"年"&amp;MONTH(C107)&amp;"月")</f>
        <v/>
      </c>
    </row>
    <row r="108">
      <c r="A108" t="n">
        <v>8</v>
      </c>
      <c r="B108" t="n">
        <v>8</v>
      </c>
      <c r="C108">
        <f>IFERROR(INDEX(資格取込!$S$6:$S$205,MATCH(8&amp;"_"&amp;2,資格取込!$Z$6:$Z$205,0)),"")</f>
        <v/>
      </c>
      <c r="D108">
        <f>IFERROR(INDEX(資格取込!$R$6:$R$205,MATCH(8&amp;"_"&amp;2,資格取込!$Z$6:$Z$205,0)),"")</f>
        <v/>
      </c>
      <c r="E108">
        <f>IF(D108="","",IFERROR(INDEX(資格マスタ!$B:$B,MATCH(ASC(SUBSTITUTE(SUBSTITUTE(D108," ",""),"　","")),資格マスタ!$D:$D,0)),D108))</f>
        <v/>
      </c>
      <c r="F108">
        <f>IF(E108="","",IF(C108="",DATE(9999,1,1),C108))</f>
        <v/>
      </c>
      <c r="G108">
        <f>IF(E108="","",COUNTIFS($F$101:$F$114,"&lt;"&amp;F108,$F$101:$F$114,"&lt;&gt;")+COUNTIFS($F$101:$F$114,F108,$B$101:$B$114,"&lt;"&amp;B108)+1)</f>
        <v/>
      </c>
      <c r="H108">
        <f>IF(OR(E108="",C108=""),"",IF(C108&gt;=DATE(2019,5,1),"令和"&amp;(YEAR(C108)-2018),IF(C108&gt;=DATE(1989,1,8),"平成"&amp;(YEAR(C108)-1988),"昭和"&amp;(YEAR(C108)-1925)))&amp;"年"&amp;MONTH(C108)&amp;"月")</f>
        <v/>
      </c>
    </row>
    <row r="109">
      <c r="A109" t="n">
        <v>8</v>
      </c>
      <c r="B109" t="n">
        <v>9</v>
      </c>
      <c r="C109">
        <f>IFERROR(INDEX(資格取込!$S$6:$S$205,MATCH(8&amp;"_"&amp;3,資格取込!$Z$6:$Z$205,0)),"")</f>
        <v/>
      </c>
      <c r="D109">
        <f>IFERROR(INDEX(資格取込!$R$6:$R$205,MATCH(8&amp;"_"&amp;3,資格取込!$Z$6:$Z$205,0)),"")</f>
        <v/>
      </c>
      <c r="E109">
        <f>IF(D109="","",IFERROR(INDEX(資格マスタ!$B:$B,MATCH(ASC(SUBSTITUTE(SUBSTITUTE(D109," ",""),"　","")),資格マスタ!$D:$D,0)),D109))</f>
        <v/>
      </c>
      <c r="F109">
        <f>IF(E109="","",IF(C109="",DATE(9999,1,1),C109))</f>
        <v/>
      </c>
      <c r="G109">
        <f>IF(E109="","",COUNTIFS($F$101:$F$114,"&lt;"&amp;F109,$F$101:$F$114,"&lt;&gt;")+COUNTIFS($F$101:$F$114,F109,$B$101:$B$114,"&lt;"&amp;B109)+1)</f>
        <v/>
      </c>
      <c r="H109">
        <f>IF(OR(E109="",C109=""),"",IF(C109&gt;=DATE(2019,5,1),"令和"&amp;(YEAR(C109)-2018),IF(C109&gt;=DATE(1989,1,8),"平成"&amp;(YEAR(C109)-1988),"昭和"&amp;(YEAR(C109)-1925)))&amp;"年"&amp;MONTH(C109)&amp;"月")</f>
        <v/>
      </c>
    </row>
    <row r="110">
      <c r="A110" t="n">
        <v>8</v>
      </c>
      <c r="B110" t="n">
        <v>10</v>
      </c>
      <c r="C110">
        <f>IFERROR(INDEX(資格取込!$S$6:$S$205,MATCH(8&amp;"_"&amp;4,資格取込!$Z$6:$Z$205,0)),"")</f>
        <v/>
      </c>
      <c r="D110">
        <f>IFERROR(INDEX(資格取込!$R$6:$R$205,MATCH(8&amp;"_"&amp;4,資格取込!$Z$6:$Z$205,0)),"")</f>
        <v/>
      </c>
      <c r="E110">
        <f>IF(D110="","",IFERROR(INDEX(資格マスタ!$B:$B,MATCH(ASC(SUBSTITUTE(SUBSTITUTE(D110," ",""),"　","")),資格マスタ!$D:$D,0)),D110))</f>
        <v/>
      </c>
      <c r="F110">
        <f>IF(E110="","",IF(C110="",DATE(9999,1,1),C110))</f>
        <v/>
      </c>
      <c r="G110">
        <f>IF(E110="","",COUNTIFS($F$101:$F$114,"&lt;"&amp;F110,$F$101:$F$114,"&lt;&gt;")+COUNTIFS($F$101:$F$114,F110,$B$101:$B$114,"&lt;"&amp;B110)+1)</f>
        <v/>
      </c>
      <c r="H110">
        <f>IF(OR(E110="",C110=""),"",IF(C110&gt;=DATE(2019,5,1),"令和"&amp;(YEAR(C110)-2018),IF(C110&gt;=DATE(1989,1,8),"平成"&amp;(YEAR(C110)-1988),"昭和"&amp;(YEAR(C110)-1925)))&amp;"年"&amp;MONTH(C110)&amp;"月")</f>
        <v/>
      </c>
    </row>
    <row r="111">
      <c r="A111" t="n">
        <v>8</v>
      </c>
      <c r="B111" t="n">
        <v>11</v>
      </c>
      <c r="C111">
        <f>IFERROR(INDEX(資格取込!$S$6:$S$205,MATCH(8&amp;"_"&amp;5,資格取込!$Z$6:$Z$205,0)),"")</f>
        <v/>
      </c>
      <c r="D111">
        <f>IFERROR(INDEX(資格取込!$R$6:$R$205,MATCH(8&amp;"_"&amp;5,資格取込!$Z$6:$Z$205,0)),"")</f>
        <v/>
      </c>
      <c r="E111">
        <f>IF(D111="","",IFERROR(INDEX(資格マスタ!$B:$B,MATCH(ASC(SUBSTITUTE(SUBSTITUTE(D111," ",""),"　","")),資格マスタ!$D:$D,0)),D111))</f>
        <v/>
      </c>
      <c r="F111">
        <f>IF(E111="","",IF(C111="",DATE(9999,1,1),C111))</f>
        <v/>
      </c>
      <c r="G111">
        <f>IF(E111="","",COUNTIFS($F$101:$F$114,"&lt;"&amp;F111,$F$101:$F$114,"&lt;&gt;")+COUNTIFS($F$101:$F$114,F111,$B$101:$B$114,"&lt;"&amp;B111)+1)</f>
        <v/>
      </c>
      <c r="H111">
        <f>IF(OR(E111="",C111=""),"",IF(C111&gt;=DATE(2019,5,1),"令和"&amp;(YEAR(C111)-2018),IF(C111&gt;=DATE(1989,1,8),"平成"&amp;(YEAR(C111)-1988),"昭和"&amp;(YEAR(C111)-1925)))&amp;"年"&amp;MONTH(C111)&amp;"月")</f>
        <v/>
      </c>
    </row>
    <row r="112">
      <c r="A112" t="n">
        <v>8</v>
      </c>
      <c r="B112" t="n">
        <v>12</v>
      </c>
      <c r="C112">
        <f>IFERROR(INDEX(資格取込!$S$6:$S$205,MATCH(8&amp;"_"&amp;6,資格取込!$Z$6:$Z$205,0)),"")</f>
        <v/>
      </c>
      <c r="D112">
        <f>IFERROR(INDEX(資格取込!$R$6:$R$205,MATCH(8&amp;"_"&amp;6,資格取込!$Z$6:$Z$205,0)),"")</f>
        <v/>
      </c>
      <c r="E112">
        <f>IF(D112="","",IFERROR(INDEX(資格マスタ!$B:$B,MATCH(ASC(SUBSTITUTE(SUBSTITUTE(D112," ",""),"　","")),資格マスタ!$D:$D,0)),D112))</f>
        <v/>
      </c>
      <c r="F112">
        <f>IF(E112="","",IF(C112="",DATE(9999,1,1),C112))</f>
        <v/>
      </c>
      <c r="G112">
        <f>IF(E112="","",COUNTIFS($F$101:$F$114,"&lt;"&amp;F112,$F$101:$F$114,"&lt;&gt;")+COUNTIFS($F$101:$F$114,F112,$B$101:$B$114,"&lt;"&amp;B112)+1)</f>
        <v/>
      </c>
      <c r="H112">
        <f>IF(OR(E112="",C112=""),"",IF(C112&gt;=DATE(2019,5,1),"令和"&amp;(YEAR(C112)-2018),IF(C112&gt;=DATE(1989,1,8),"平成"&amp;(YEAR(C112)-1988),"昭和"&amp;(YEAR(C112)-1925)))&amp;"年"&amp;MONTH(C112)&amp;"月")</f>
        <v/>
      </c>
    </row>
    <row r="113">
      <c r="A113" t="n">
        <v>8</v>
      </c>
      <c r="B113" t="n">
        <v>13</v>
      </c>
      <c r="C113">
        <f>IFERROR(INDEX(資格取込!$S$6:$S$205,MATCH(8&amp;"_"&amp;7,資格取込!$Z$6:$Z$205,0)),"")</f>
        <v/>
      </c>
      <c r="D113">
        <f>IFERROR(INDEX(資格取込!$R$6:$R$205,MATCH(8&amp;"_"&amp;7,資格取込!$Z$6:$Z$205,0)),"")</f>
        <v/>
      </c>
      <c r="E113">
        <f>IF(D113="","",IFERROR(INDEX(資格マスタ!$B:$B,MATCH(ASC(SUBSTITUTE(SUBSTITUTE(D113," ",""),"　","")),資格マスタ!$D:$D,0)),D113))</f>
        <v/>
      </c>
      <c r="F113">
        <f>IF(E113="","",IF(C113="",DATE(9999,1,1),C113))</f>
        <v/>
      </c>
      <c r="G113">
        <f>IF(E113="","",COUNTIFS($F$101:$F$114,"&lt;"&amp;F113,$F$101:$F$114,"&lt;&gt;")+COUNTIFS($F$101:$F$114,F113,$B$101:$B$114,"&lt;"&amp;B113)+1)</f>
        <v/>
      </c>
      <c r="H113">
        <f>IF(OR(E113="",C113=""),"",IF(C113&gt;=DATE(2019,5,1),"令和"&amp;(YEAR(C113)-2018),IF(C113&gt;=DATE(1989,1,8),"平成"&amp;(YEAR(C113)-1988),"昭和"&amp;(YEAR(C113)-1925)))&amp;"年"&amp;MONTH(C113)&amp;"月")</f>
        <v/>
      </c>
    </row>
    <row r="114">
      <c r="A114" t="n">
        <v>8</v>
      </c>
      <c r="B114" t="n">
        <v>14</v>
      </c>
      <c r="C114">
        <f>IFERROR(INDEX(資格取込!$S$6:$S$205,MATCH(8&amp;"_"&amp;8,資格取込!$Z$6:$Z$205,0)),"")</f>
        <v/>
      </c>
      <c r="D114">
        <f>IFERROR(INDEX(資格取込!$R$6:$R$205,MATCH(8&amp;"_"&amp;8,資格取込!$Z$6:$Z$205,0)),"")</f>
        <v/>
      </c>
      <c r="E114">
        <f>IF(D114="","",IFERROR(INDEX(資格マスタ!$B:$B,MATCH(ASC(SUBSTITUTE(SUBSTITUTE(D114," ",""),"　","")),資格マスタ!$D:$D,0)),D114))</f>
        <v/>
      </c>
      <c r="F114">
        <f>IF(E114="","",IF(C114="",DATE(9999,1,1),C114))</f>
        <v/>
      </c>
      <c r="G114">
        <f>IF(E114="","",COUNTIFS($F$101:$F$114,"&lt;"&amp;F114,$F$101:$F$114,"&lt;&gt;")+COUNTIFS($F$101:$F$114,F114,$B$101:$B$114,"&lt;"&amp;B114)+1)</f>
        <v/>
      </c>
      <c r="H114">
        <f>IF(OR(E114="",C114=""),"",IF(C114&gt;=DATE(2019,5,1),"令和"&amp;(YEAR(C114)-2018),IF(C114&gt;=DATE(1989,1,8),"平成"&amp;(YEAR(C114)-1988),"昭和"&amp;(YEAR(C114)-1925)))&amp;"年"&amp;MONTH(C114)&amp;"月")</f>
        <v/>
      </c>
    </row>
    <row r="115">
      <c r="A115" t="n">
        <v>9</v>
      </c>
      <c r="B115" t="n">
        <v>1</v>
      </c>
      <c r="C115" s="132">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115">
        <f>IF(入力!N13="","",入力!N13)</f>
        <v/>
      </c>
      <c r="E115">
        <f>IF(D115="","",IFERROR(INDEX(資格マスタ!$B:$B,MATCH(ASC(SUBSTITUTE(SUBSTITUTE(D115," ",""),"　","")),資格マスタ!$D:$D,0)),D115))</f>
        <v/>
      </c>
      <c r="F115">
        <f>IF(E115="","",IF(C115="",DATE(9999,1,1),C115))</f>
        <v/>
      </c>
      <c r="G115">
        <f>IF(E115="","",COUNTIFS($F$115:$F$128,"&lt;"&amp;F115,$F$115:$F$128,"&lt;&gt;")+COUNTIFS($F$115:$F$128,F115,$B$115:$B$128,"&lt;"&amp;B115)+1)</f>
        <v/>
      </c>
      <c r="H115">
        <f>IF(OR(E115="",C115=""),"",IF(C115&gt;=DATE(2019,5,1),"令和"&amp;(YEAR(C115)-2018),IF(C115&gt;=DATE(1989,1,8),"平成"&amp;(YEAR(C115)-1988),"昭和"&amp;(YEAR(C115)-1925)))&amp;"年"&amp;MONTH(C115)&amp;"月")</f>
        <v/>
      </c>
    </row>
    <row r="116">
      <c r="A116" t="n">
        <v>9</v>
      </c>
      <c r="B116" t="n">
        <v>2</v>
      </c>
      <c r="C116">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116">
        <f>IF(入力!P13="","",入力!P13)</f>
        <v/>
      </c>
      <c r="E116">
        <f>IF(D116="","",IFERROR(INDEX(資格マスタ!$B:$B,MATCH(ASC(SUBSTITUTE(SUBSTITUTE(D116," ",""),"　","")),資格マスタ!$D:$D,0)),D116))</f>
        <v/>
      </c>
      <c r="F116">
        <f>IF(E116="","",IF(C116="",DATE(9999,1,1),C116))</f>
        <v/>
      </c>
      <c r="G116">
        <f>IF(E116="","",COUNTIFS($F$115:$F$128,"&lt;"&amp;F116,$F$115:$F$128,"&lt;&gt;")+COUNTIFS($F$115:$F$128,F116,$B$115:$B$128,"&lt;"&amp;B116)+1)</f>
        <v/>
      </c>
      <c r="H116">
        <f>IF(OR(E116="",C116=""),"",IF(C116&gt;=DATE(2019,5,1),"令和"&amp;(YEAR(C116)-2018),IF(C116&gt;=DATE(1989,1,8),"平成"&amp;(YEAR(C116)-1988),"昭和"&amp;(YEAR(C116)-1925)))&amp;"年"&amp;MONTH(C116)&amp;"月")</f>
        <v/>
      </c>
    </row>
    <row r="117">
      <c r="A117" t="n">
        <v>9</v>
      </c>
      <c r="B117" t="n">
        <v>3</v>
      </c>
      <c r="C117">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117">
        <f>IF(入力!R13="","",入力!R13)</f>
        <v/>
      </c>
      <c r="E117">
        <f>IF(D117="","",IFERROR(INDEX(資格マスタ!$B:$B,MATCH(ASC(SUBSTITUTE(SUBSTITUTE(D117," ",""),"　","")),資格マスタ!$D:$D,0)),D117))</f>
        <v/>
      </c>
      <c r="F117">
        <f>IF(E117="","",IF(C117="",DATE(9999,1,1),C117))</f>
        <v/>
      </c>
      <c r="G117">
        <f>IF(E117="","",COUNTIFS($F$115:$F$128,"&lt;"&amp;F117,$F$115:$F$128,"&lt;&gt;")+COUNTIFS($F$115:$F$128,F117,$B$115:$B$128,"&lt;"&amp;B117)+1)</f>
        <v/>
      </c>
      <c r="H117">
        <f>IF(OR(E117="",C117=""),"",IF(C117&gt;=DATE(2019,5,1),"令和"&amp;(YEAR(C117)-2018),IF(C117&gt;=DATE(1989,1,8),"平成"&amp;(YEAR(C117)-1988),"昭和"&amp;(YEAR(C117)-1925)))&amp;"年"&amp;MONTH(C117)&amp;"月")</f>
        <v/>
      </c>
    </row>
    <row r="118">
      <c r="A118" t="n">
        <v>9</v>
      </c>
      <c r="B118" t="n">
        <v>4</v>
      </c>
      <c r="C118">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118">
        <f>IF(入力!T13="","",入力!T13)</f>
        <v/>
      </c>
      <c r="E118">
        <f>IF(D118="","",IFERROR(INDEX(資格マスタ!$B:$B,MATCH(ASC(SUBSTITUTE(SUBSTITUTE(D118," ",""),"　","")),資格マスタ!$D:$D,0)),D118))</f>
        <v/>
      </c>
      <c r="F118">
        <f>IF(E118="","",IF(C118="",DATE(9999,1,1),C118))</f>
        <v/>
      </c>
      <c r="G118">
        <f>IF(E118="","",COUNTIFS($F$115:$F$128,"&lt;"&amp;F118,$F$115:$F$128,"&lt;&gt;")+COUNTIFS($F$115:$F$128,F118,$B$115:$B$128,"&lt;"&amp;B118)+1)</f>
        <v/>
      </c>
      <c r="H118">
        <f>IF(OR(E118="",C118=""),"",IF(C118&gt;=DATE(2019,5,1),"令和"&amp;(YEAR(C118)-2018),IF(C118&gt;=DATE(1989,1,8),"平成"&amp;(YEAR(C118)-1988),"昭和"&amp;(YEAR(C118)-1925)))&amp;"年"&amp;MONTH(C118)&amp;"月")</f>
        <v/>
      </c>
    </row>
    <row r="119">
      <c r="A119" t="n">
        <v>9</v>
      </c>
      <c r="B119" t="n">
        <v>5</v>
      </c>
      <c r="C119">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119">
        <f>IF(入力!V13="","",入力!V13)</f>
        <v/>
      </c>
      <c r="E119">
        <f>IF(D119="","",IFERROR(INDEX(資格マスタ!$B:$B,MATCH(ASC(SUBSTITUTE(SUBSTITUTE(D119," ",""),"　","")),資格マスタ!$D:$D,0)),D119))</f>
        <v/>
      </c>
      <c r="F119">
        <f>IF(E119="","",IF(C119="",DATE(9999,1,1),C119))</f>
        <v/>
      </c>
      <c r="G119">
        <f>IF(E119="","",COUNTIFS($F$115:$F$128,"&lt;"&amp;F119,$F$115:$F$128,"&lt;&gt;")+COUNTIFS($F$115:$F$128,F119,$B$115:$B$128,"&lt;"&amp;B119)+1)</f>
        <v/>
      </c>
      <c r="H119">
        <f>IF(OR(E119="",C119=""),"",IF(C119&gt;=DATE(2019,5,1),"令和"&amp;(YEAR(C119)-2018),IF(C119&gt;=DATE(1989,1,8),"平成"&amp;(YEAR(C119)-1988),"昭和"&amp;(YEAR(C119)-1925)))&amp;"年"&amp;MONTH(C119)&amp;"月")</f>
        <v/>
      </c>
    </row>
    <row r="120">
      <c r="A120" t="n">
        <v>9</v>
      </c>
      <c r="B120" t="n">
        <v>6</v>
      </c>
      <c r="C120">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120">
        <f>IF(入力!X13="","",入力!X13)</f>
        <v/>
      </c>
      <c r="E120">
        <f>IF(D120="","",IFERROR(INDEX(資格マスタ!$B:$B,MATCH(ASC(SUBSTITUTE(SUBSTITUTE(D120," ",""),"　","")),資格マスタ!$D:$D,0)),D120))</f>
        <v/>
      </c>
      <c r="F120">
        <f>IF(E120="","",IF(C120="",DATE(9999,1,1),C120))</f>
        <v/>
      </c>
      <c r="G120">
        <f>IF(E120="","",COUNTIFS($F$115:$F$128,"&lt;"&amp;F120,$F$115:$F$128,"&lt;&gt;")+COUNTIFS($F$115:$F$128,F120,$B$115:$B$128,"&lt;"&amp;B120)+1)</f>
        <v/>
      </c>
      <c r="H120">
        <f>IF(OR(E120="",C120=""),"",IF(C120&gt;=DATE(2019,5,1),"令和"&amp;(YEAR(C120)-2018),IF(C120&gt;=DATE(1989,1,8),"平成"&amp;(YEAR(C120)-1988),"昭和"&amp;(YEAR(C120)-1925)))&amp;"年"&amp;MONTH(C120)&amp;"月")</f>
        <v/>
      </c>
    </row>
    <row r="121">
      <c r="A121" t="n">
        <v>9</v>
      </c>
      <c r="B121" t="n">
        <v>7</v>
      </c>
      <c r="C121">
        <f>IFERROR(INDEX(資格取込!$S$6:$S$205,MATCH(9&amp;"_"&amp;1,資格取込!$Z$6:$Z$205,0)),"")</f>
        <v/>
      </c>
      <c r="D121">
        <f>IFERROR(INDEX(資格取込!$R$6:$R$205,MATCH(9&amp;"_"&amp;1,資格取込!$Z$6:$Z$205,0)),"")</f>
        <v/>
      </c>
      <c r="E121">
        <f>IF(D121="","",IFERROR(INDEX(資格マスタ!$B:$B,MATCH(ASC(SUBSTITUTE(SUBSTITUTE(D121," ",""),"　","")),資格マスタ!$D:$D,0)),D121))</f>
        <v/>
      </c>
      <c r="F121">
        <f>IF(E121="","",IF(C121="",DATE(9999,1,1),C121))</f>
        <v/>
      </c>
      <c r="G121">
        <f>IF(E121="","",COUNTIFS($F$115:$F$128,"&lt;"&amp;F121,$F$115:$F$128,"&lt;&gt;")+COUNTIFS($F$115:$F$128,F121,$B$115:$B$128,"&lt;"&amp;B121)+1)</f>
        <v/>
      </c>
      <c r="H121">
        <f>IF(OR(E121="",C121=""),"",IF(C121&gt;=DATE(2019,5,1),"令和"&amp;(YEAR(C121)-2018),IF(C121&gt;=DATE(1989,1,8),"平成"&amp;(YEAR(C121)-1988),"昭和"&amp;(YEAR(C121)-1925)))&amp;"年"&amp;MONTH(C121)&amp;"月")</f>
        <v/>
      </c>
    </row>
    <row r="122">
      <c r="A122" t="n">
        <v>9</v>
      </c>
      <c r="B122" t="n">
        <v>8</v>
      </c>
      <c r="C122">
        <f>IFERROR(INDEX(資格取込!$S$6:$S$205,MATCH(9&amp;"_"&amp;2,資格取込!$Z$6:$Z$205,0)),"")</f>
        <v/>
      </c>
      <c r="D122">
        <f>IFERROR(INDEX(資格取込!$R$6:$R$205,MATCH(9&amp;"_"&amp;2,資格取込!$Z$6:$Z$205,0)),"")</f>
        <v/>
      </c>
      <c r="E122">
        <f>IF(D122="","",IFERROR(INDEX(資格マスタ!$B:$B,MATCH(ASC(SUBSTITUTE(SUBSTITUTE(D122," ",""),"　","")),資格マスタ!$D:$D,0)),D122))</f>
        <v/>
      </c>
      <c r="F122">
        <f>IF(E122="","",IF(C122="",DATE(9999,1,1),C122))</f>
        <v/>
      </c>
      <c r="G122">
        <f>IF(E122="","",COUNTIFS($F$115:$F$128,"&lt;"&amp;F122,$F$115:$F$128,"&lt;&gt;")+COUNTIFS($F$115:$F$128,F122,$B$115:$B$128,"&lt;"&amp;B122)+1)</f>
        <v/>
      </c>
      <c r="H122">
        <f>IF(OR(E122="",C122=""),"",IF(C122&gt;=DATE(2019,5,1),"令和"&amp;(YEAR(C122)-2018),IF(C122&gt;=DATE(1989,1,8),"平成"&amp;(YEAR(C122)-1988),"昭和"&amp;(YEAR(C122)-1925)))&amp;"年"&amp;MONTH(C122)&amp;"月")</f>
        <v/>
      </c>
    </row>
    <row r="123">
      <c r="A123" t="n">
        <v>9</v>
      </c>
      <c r="B123" t="n">
        <v>9</v>
      </c>
      <c r="C123">
        <f>IFERROR(INDEX(資格取込!$S$6:$S$205,MATCH(9&amp;"_"&amp;3,資格取込!$Z$6:$Z$205,0)),"")</f>
        <v/>
      </c>
      <c r="D123">
        <f>IFERROR(INDEX(資格取込!$R$6:$R$205,MATCH(9&amp;"_"&amp;3,資格取込!$Z$6:$Z$205,0)),"")</f>
        <v/>
      </c>
      <c r="E123">
        <f>IF(D123="","",IFERROR(INDEX(資格マスタ!$B:$B,MATCH(ASC(SUBSTITUTE(SUBSTITUTE(D123," ",""),"　","")),資格マスタ!$D:$D,0)),D123))</f>
        <v/>
      </c>
      <c r="F123">
        <f>IF(E123="","",IF(C123="",DATE(9999,1,1),C123))</f>
        <v/>
      </c>
      <c r="G123">
        <f>IF(E123="","",COUNTIFS($F$115:$F$128,"&lt;"&amp;F123,$F$115:$F$128,"&lt;&gt;")+COUNTIFS($F$115:$F$128,F123,$B$115:$B$128,"&lt;"&amp;B123)+1)</f>
        <v/>
      </c>
      <c r="H123">
        <f>IF(OR(E123="",C123=""),"",IF(C123&gt;=DATE(2019,5,1),"令和"&amp;(YEAR(C123)-2018),IF(C123&gt;=DATE(1989,1,8),"平成"&amp;(YEAR(C123)-1988),"昭和"&amp;(YEAR(C123)-1925)))&amp;"年"&amp;MONTH(C123)&amp;"月")</f>
        <v/>
      </c>
    </row>
    <row r="124">
      <c r="A124" t="n">
        <v>9</v>
      </c>
      <c r="B124" t="n">
        <v>10</v>
      </c>
      <c r="C124">
        <f>IFERROR(INDEX(資格取込!$S$6:$S$205,MATCH(9&amp;"_"&amp;4,資格取込!$Z$6:$Z$205,0)),"")</f>
        <v/>
      </c>
      <c r="D124">
        <f>IFERROR(INDEX(資格取込!$R$6:$R$205,MATCH(9&amp;"_"&amp;4,資格取込!$Z$6:$Z$205,0)),"")</f>
        <v/>
      </c>
      <c r="E124">
        <f>IF(D124="","",IFERROR(INDEX(資格マスタ!$B:$B,MATCH(ASC(SUBSTITUTE(SUBSTITUTE(D124," ",""),"　","")),資格マスタ!$D:$D,0)),D124))</f>
        <v/>
      </c>
      <c r="F124">
        <f>IF(E124="","",IF(C124="",DATE(9999,1,1),C124))</f>
        <v/>
      </c>
      <c r="G124">
        <f>IF(E124="","",COUNTIFS($F$115:$F$128,"&lt;"&amp;F124,$F$115:$F$128,"&lt;&gt;")+COUNTIFS($F$115:$F$128,F124,$B$115:$B$128,"&lt;"&amp;B124)+1)</f>
        <v/>
      </c>
      <c r="H124">
        <f>IF(OR(E124="",C124=""),"",IF(C124&gt;=DATE(2019,5,1),"令和"&amp;(YEAR(C124)-2018),IF(C124&gt;=DATE(1989,1,8),"平成"&amp;(YEAR(C124)-1988),"昭和"&amp;(YEAR(C124)-1925)))&amp;"年"&amp;MONTH(C124)&amp;"月")</f>
        <v/>
      </c>
    </row>
    <row r="125">
      <c r="A125" t="n">
        <v>9</v>
      </c>
      <c r="B125" t="n">
        <v>11</v>
      </c>
      <c r="C125">
        <f>IFERROR(INDEX(資格取込!$S$6:$S$205,MATCH(9&amp;"_"&amp;5,資格取込!$Z$6:$Z$205,0)),"")</f>
        <v/>
      </c>
      <c r="D125">
        <f>IFERROR(INDEX(資格取込!$R$6:$R$205,MATCH(9&amp;"_"&amp;5,資格取込!$Z$6:$Z$205,0)),"")</f>
        <v/>
      </c>
      <c r="E125">
        <f>IF(D125="","",IFERROR(INDEX(資格マスタ!$B:$B,MATCH(ASC(SUBSTITUTE(SUBSTITUTE(D125," ",""),"　","")),資格マスタ!$D:$D,0)),D125))</f>
        <v/>
      </c>
      <c r="F125">
        <f>IF(E125="","",IF(C125="",DATE(9999,1,1),C125))</f>
        <v/>
      </c>
      <c r="G125">
        <f>IF(E125="","",COUNTIFS($F$115:$F$128,"&lt;"&amp;F125,$F$115:$F$128,"&lt;&gt;")+COUNTIFS($F$115:$F$128,F125,$B$115:$B$128,"&lt;"&amp;B125)+1)</f>
        <v/>
      </c>
      <c r="H125">
        <f>IF(OR(E125="",C125=""),"",IF(C125&gt;=DATE(2019,5,1),"令和"&amp;(YEAR(C125)-2018),IF(C125&gt;=DATE(1989,1,8),"平成"&amp;(YEAR(C125)-1988),"昭和"&amp;(YEAR(C125)-1925)))&amp;"年"&amp;MONTH(C125)&amp;"月")</f>
        <v/>
      </c>
    </row>
    <row r="126">
      <c r="A126" t="n">
        <v>9</v>
      </c>
      <c r="B126" t="n">
        <v>12</v>
      </c>
      <c r="C126">
        <f>IFERROR(INDEX(資格取込!$S$6:$S$205,MATCH(9&amp;"_"&amp;6,資格取込!$Z$6:$Z$205,0)),"")</f>
        <v/>
      </c>
      <c r="D126">
        <f>IFERROR(INDEX(資格取込!$R$6:$R$205,MATCH(9&amp;"_"&amp;6,資格取込!$Z$6:$Z$205,0)),"")</f>
        <v/>
      </c>
      <c r="E126">
        <f>IF(D126="","",IFERROR(INDEX(資格マスタ!$B:$B,MATCH(ASC(SUBSTITUTE(SUBSTITUTE(D126," ",""),"　","")),資格マスタ!$D:$D,0)),D126))</f>
        <v/>
      </c>
      <c r="F126">
        <f>IF(E126="","",IF(C126="",DATE(9999,1,1),C126))</f>
        <v/>
      </c>
      <c r="G126">
        <f>IF(E126="","",COUNTIFS($F$115:$F$128,"&lt;"&amp;F126,$F$115:$F$128,"&lt;&gt;")+COUNTIFS($F$115:$F$128,F126,$B$115:$B$128,"&lt;"&amp;B126)+1)</f>
        <v/>
      </c>
      <c r="H126">
        <f>IF(OR(E126="",C126=""),"",IF(C126&gt;=DATE(2019,5,1),"令和"&amp;(YEAR(C126)-2018),IF(C126&gt;=DATE(1989,1,8),"平成"&amp;(YEAR(C126)-1988),"昭和"&amp;(YEAR(C126)-1925)))&amp;"年"&amp;MONTH(C126)&amp;"月")</f>
        <v/>
      </c>
    </row>
    <row r="127">
      <c r="A127" t="n">
        <v>9</v>
      </c>
      <c r="B127" t="n">
        <v>13</v>
      </c>
      <c r="C127">
        <f>IFERROR(INDEX(資格取込!$S$6:$S$205,MATCH(9&amp;"_"&amp;7,資格取込!$Z$6:$Z$205,0)),"")</f>
        <v/>
      </c>
      <c r="D127">
        <f>IFERROR(INDEX(資格取込!$R$6:$R$205,MATCH(9&amp;"_"&amp;7,資格取込!$Z$6:$Z$205,0)),"")</f>
        <v/>
      </c>
      <c r="E127">
        <f>IF(D127="","",IFERROR(INDEX(資格マスタ!$B:$B,MATCH(ASC(SUBSTITUTE(SUBSTITUTE(D127," ",""),"　","")),資格マスタ!$D:$D,0)),D127))</f>
        <v/>
      </c>
      <c r="F127">
        <f>IF(E127="","",IF(C127="",DATE(9999,1,1),C127))</f>
        <v/>
      </c>
      <c r="G127">
        <f>IF(E127="","",COUNTIFS($F$115:$F$128,"&lt;"&amp;F127,$F$115:$F$128,"&lt;&gt;")+COUNTIFS($F$115:$F$128,F127,$B$115:$B$128,"&lt;"&amp;B127)+1)</f>
        <v/>
      </c>
      <c r="H127">
        <f>IF(OR(E127="",C127=""),"",IF(C127&gt;=DATE(2019,5,1),"令和"&amp;(YEAR(C127)-2018),IF(C127&gt;=DATE(1989,1,8),"平成"&amp;(YEAR(C127)-1988),"昭和"&amp;(YEAR(C127)-1925)))&amp;"年"&amp;MONTH(C127)&amp;"月")</f>
        <v/>
      </c>
    </row>
    <row r="128">
      <c r="A128" t="n">
        <v>9</v>
      </c>
      <c r="B128" t="n">
        <v>14</v>
      </c>
      <c r="C128">
        <f>IFERROR(INDEX(資格取込!$S$6:$S$205,MATCH(9&amp;"_"&amp;8,資格取込!$Z$6:$Z$205,0)),"")</f>
        <v/>
      </c>
      <c r="D128">
        <f>IFERROR(INDEX(資格取込!$R$6:$R$205,MATCH(9&amp;"_"&amp;8,資格取込!$Z$6:$Z$205,0)),"")</f>
        <v/>
      </c>
      <c r="E128">
        <f>IF(D128="","",IFERROR(INDEX(資格マスタ!$B:$B,MATCH(ASC(SUBSTITUTE(SUBSTITUTE(D128," ",""),"　","")),資格マスタ!$D:$D,0)),D128))</f>
        <v/>
      </c>
      <c r="F128">
        <f>IF(E128="","",IF(C128="",DATE(9999,1,1),C128))</f>
        <v/>
      </c>
      <c r="G128">
        <f>IF(E128="","",COUNTIFS($F$115:$F$128,"&lt;"&amp;F128,$F$115:$F$128,"&lt;&gt;")+COUNTIFS($F$115:$F$128,F128,$B$115:$B$128,"&lt;"&amp;B128)+1)</f>
        <v/>
      </c>
      <c r="H128">
        <f>IF(OR(E128="",C128=""),"",IF(C128&gt;=DATE(2019,5,1),"令和"&amp;(YEAR(C128)-2018),IF(C128&gt;=DATE(1989,1,8),"平成"&amp;(YEAR(C128)-1988),"昭和"&amp;(YEAR(C128)-1925)))&amp;"年"&amp;MONTH(C128)&amp;"月")</f>
        <v/>
      </c>
    </row>
    <row r="129">
      <c r="A129" t="n">
        <v>10</v>
      </c>
      <c r="B129" t="n">
        <v>1</v>
      </c>
      <c r="C129" s="132">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129">
        <f>IF(入力!N14="","",入力!N14)</f>
        <v/>
      </c>
      <c r="E129">
        <f>IF(D129="","",IFERROR(INDEX(資格マスタ!$B:$B,MATCH(ASC(SUBSTITUTE(SUBSTITUTE(D129," ",""),"　","")),資格マスタ!$D:$D,0)),D129))</f>
        <v/>
      </c>
      <c r="F129">
        <f>IF(E129="","",IF(C129="",DATE(9999,1,1),C129))</f>
        <v/>
      </c>
      <c r="G129">
        <f>IF(E129="","",COUNTIFS($F$129:$F$142,"&lt;"&amp;F129,$F$129:$F$142,"&lt;&gt;")+COUNTIFS($F$129:$F$142,F129,$B$129:$B$142,"&lt;"&amp;B129)+1)</f>
        <v/>
      </c>
      <c r="H129">
        <f>IF(OR(E129="",C129=""),"",IF(C129&gt;=DATE(2019,5,1),"令和"&amp;(YEAR(C129)-2018),IF(C129&gt;=DATE(1989,1,8),"平成"&amp;(YEAR(C129)-1988),"昭和"&amp;(YEAR(C129)-1925)))&amp;"年"&amp;MONTH(C129)&amp;"月")</f>
        <v/>
      </c>
    </row>
    <row r="130">
      <c r="A130" t="n">
        <v>10</v>
      </c>
      <c r="B130" t="n">
        <v>2</v>
      </c>
      <c r="C130">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130">
        <f>IF(入力!P14="","",入力!P14)</f>
        <v/>
      </c>
      <c r="E130">
        <f>IF(D130="","",IFERROR(INDEX(資格マスタ!$B:$B,MATCH(ASC(SUBSTITUTE(SUBSTITUTE(D130," ",""),"　","")),資格マスタ!$D:$D,0)),D130))</f>
        <v/>
      </c>
      <c r="F130">
        <f>IF(E130="","",IF(C130="",DATE(9999,1,1),C130))</f>
        <v/>
      </c>
      <c r="G130">
        <f>IF(E130="","",COUNTIFS($F$129:$F$142,"&lt;"&amp;F130,$F$129:$F$142,"&lt;&gt;")+COUNTIFS($F$129:$F$142,F130,$B$129:$B$142,"&lt;"&amp;B130)+1)</f>
        <v/>
      </c>
      <c r="H130">
        <f>IF(OR(E130="",C130=""),"",IF(C130&gt;=DATE(2019,5,1),"令和"&amp;(YEAR(C130)-2018),IF(C130&gt;=DATE(1989,1,8),"平成"&amp;(YEAR(C130)-1988),"昭和"&amp;(YEAR(C130)-1925)))&amp;"年"&amp;MONTH(C130)&amp;"月")</f>
        <v/>
      </c>
    </row>
    <row r="131">
      <c r="A131" t="n">
        <v>10</v>
      </c>
      <c r="B131" t="n">
        <v>3</v>
      </c>
      <c r="C131">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131">
        <f>IF(入力!R14="","",入力!R14)</f>
        <v/>
      </c>
      <c r="E131">
        <f>IF(D131="","",IFERROR(INDEX(資格マスタ!$B:$B,MATCH(ASC(SUBSTITUTE(SUBSTITUTE(D131," ",""),"　","")),資格マスタ!$D:$D,0)),D131))</f>
        <v/>
      </c>
      <c r="F131">
        <f>IF(E131="","",IF(C131="",DATE(9999,1,1),C131))</f>
        <v/>
      </c>
      <c r="G131">
        <f>IF(E131="","",COUNTIFS($F$129:$F$142,"&lt;"&amp;F131,$F$129:$F$142,"&lt;&gt;")+COUNTIFS($F$129:$F$142,F131,$B$129:$B$142,"&lt;"&amp;B131)+1)</f>
        <v/>
      </c>
      <c r="H131">
        <f>IF(OR(E131="",C131=""),"",IF(C131&gt;=DATE(2019,5,1),"令和"&amp;(YEAR(C131)-2018),IF(C131&gt;=DATE(1989,1,8),"平成"&amp;(YEAR(C131)-1988),"昭和"&amp;(YEAR(C131)-1925)))&amp;"年"&amp;MONTH(C131)&amp;"月")</f>
        <v/>
      </c>
    </row>
    <row r="132">
      <c r="A132" t="n">
        <v>10</v>
      </c>
      <c r="B132" t="n">
        <v>4</v>
      </c>
      <c r="C132">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132">
        <f>IF(入力!T14="","",入力!T14)</f>
        <v/>
      </c>
      <c r="E132">
        <f>IF(D132="","",IFERROR(INDEX(資格マスタ!$B:$B,MATCH(ASC(SUBSTITUTE(SUBSTITUTE(D132," ",""),"　","")),資格マスタ!$D:$D,0)),D132))</f>
        <v/>
      </c>
      <c r="F132">
        <f>IF(E132="","",IF(C132="",DATE(9999,1,1),C132))</f>
        <v/>
      </c>
      <c r="G132">
        <f>IF(E132="","",COUNTIFS($F$129:$F$142,"&lt;"&amp;F132,$F$129:$F$142,"&lt;&gt;")+COUNTIFS($F$129:$F$142,F132,$B$129:$B$142,"&lt;"&amp;B132)+1)</f>
        <v/>
      </c>
      <c r="H132">
        <f>IF(OR(E132="",C132=""),"",IF(C132&gt;=DATE(2019,5,1),"令和"&amp;(YEAR(C132)-2018),IF(C132&gt;=DATE(1989,1,8),"平成"&amp;(YEAR(C132)-1988),"昭和"&amp;(YEAR(C132)-1925)))&amp;"年"&amp;MONTH(C132)&amp;"月")</f>
        <v/>
      </c>
    </row>
    <row r="133">
      <c r="A133" t="n">
        <v>10</v>
      </c>
      <c r="B133" t="n">
        <v>5</v>
      </c>
      <c r="C133">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133">
        <f>IF(入力!V14="","",入力!V14)</f>
        <v/>
      </c>
      <c r="E133">
        <f>IF(D133="","",IFERROR(INDEX(資格マスタ!$B:$B,MATCH(ASC(SUBSTITUTE(SUBSTITUTE(D133," ",""),"　","")),資格マスタ!$D:$D,0)),D133))</f>
        <v/>
      </c>
      <c r="F133">
        <f>IF(E133="","",IF(C133="",DATE(9999,1,1),C133))</f>
        <v/>
      </c>
      <c r="G133">
        <f>IF(E133="","",COUNTIFS($F$129:$F$142,"&lt;"&amp;F133,$F$129:$F$142,"&lt;&gt;")+COUNTIFS($F$129:$F$142,F133,$B$129:$B$142,"&lt;"&amp;B133)+1)</f>
        <v/>
      </c>
      <c r="H133">
        <f>IF(OR(E133="",C133=""),"",IF(C133&gt;=DATE(2019,5,1),"令和"&amp;(YEAR(C133)-2018),IF(C133&gt;=DATE(1989,1,8),"平成"&amp;(YEAR(C133)-1988),"昭和"&amp;(YEAR(C133)-1925)))&amp;"年"&amp;MONTH(C133)&amp;"月")</f>
        <v/>
      </c>
    </row>
    <row r="134">
      <c r="A134" t="n">
        <v>10</v>
      </c>
      <c r="B134" t="n">
        <v>6</v>
      </c>
      <c r="C134">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134">
        <f>IF(入力!X14="","",入力!X14)</f>
        <v/>
      </c>
      <c r="E134">
        <f>IF(D134="","",IFERROR(INDEX(資格マスタ!$B:$B,MATCH(ASC(SUBSTITUTE(SUBSTITUTE(D134," ",""),"　","")),資格マスタ!$D:$D,0)),D134))</f>
        <v/>
      </c>
      <c r="F134">
        <f>IF(E134="","",IF(C134="",DATE(9999,1,1),C134))</f>
        <v/>
      </c>
      <c r="G134">
        <f>IF(E134="","",COUNTIFS($F$129:$F$142,"&lt;"&amp;F134,$F$129:$F$142,"&lt;&gt;")+COUNTIFS($F$129:$F$142,F134,$B$129:$B$142,"&lt;"&amp;B134)+1)</f>
        <v/>
      </c>
      <c r="H134">
        <f>IF(OR(E134="",C134=""),"",IF(C134&gt;=DATE(2019,5,1),"令和"&amp;(YEAR(C134)-2018),IF(C134&gt;=DATE(1989,1,8),"平成"&amp;(YEAR(C134)-1988),"昭和"&amp;(YEAR(C134)-1925)))&amp;"年"&amp;MONTH(C134)&amp;"月")</f>
        <v/>
      </c>
    </row>
    <row r="135">
      <c r="A135" t="n">
        <v>10</v>
      </c>
      <c r="B135" t="n">
        <v>7</v>
      </c>
      <c r="C135">
        <f>IFERROR(INDEX(資格取込!$S$6:$S$205,MATCH(10&amp;"_"&amp;1,資格取込!$Z$6:$Z$205,0)),"")</f>
        <v/>
      </c>
      <c r="D135">
        <f>IFERROR(INDEX(資格取込!$R$6:$R$205,MATCH(10&amp;"_"&amp;1,資格取込!$Z$6:$Z$205,0)),"")</f>
        <v/>
      </c>
      <c r="E135">
        <f>IF(D135="","",IFERROR(INDEX(資格マスタ!$B:$B,MATCH(ASC(SUBSTITUTE(SUBSTITUTE(D135," ",""),"　","")),資格マスタ!$D:$D,0)),D135))</f>
        <v/>
      </c>
      <c r="F135">
        <f>IF(E135="","",IF(C135="",DATE(9999,1,1),C135))</f>
        <v/>
      </c>
      <c r="G135">
        <f>IF(E135="","",COUNTIFS($F$129:$F$142,"&lt;"&amp;F135,$F$129:$F$142,"&lt;&gt;")+COUNTIFS($F$129:$F$142,F135,$B$129:$B$142,"&lt;"&amp;B135)+1)</f>
        <v/>
      </c>
      <c r="H135">
        <f>IF(OR(E135="",C135=""),"",IF(C135&gt;=DATE(2019,5,1),"令和"&amp;(YEAR(C135)-2018),IF(C135&gt;=DATE(1989,1,8),"平成"&amp;(YEAR(C135)-1988),"昭和"&amp;(YEAR(C135)-1925)))&amp;"年"&amp;MONTH(C135)&amp;"月")</f>
        <v/>
      </c>
    </row>
    <row r="136">
      <c r="A136" t="n">
        <v>10</v>
      </c>
      <c r="B136" t="n">
        <v>8</v>
      </c>
      <c r="C136">
        <f>IFERROR(INDEX(資格取込!$S$6:$S$205,MATCH(10&amp;"_"&amp;2,資格取込!$Z$6:$Z$205,0)),"")</f>
        <v/>
      </c>
      <c r="D136">
        <f>IFERROR(INDEX(資格取込!$R$6:$R$205,MATCH(10&amp;"_"&amp;2,資格取込!$Z$6:$Z$205,0)),"")</f>
        <v/>
      </c>
      <c r="E136">
        <f>IF(D136="","",IFERROR(INDEX(資格マスタ!$B:$B,MATCH(ASC(SUBSTITUTE(SUBSTITUTE(D136," ",""),"　","")),資格マスタ!$D:$D,0)),D136))</f>
        <v/>
      </c>
      <c r="F136">
        <f>IF(E136="","",IF(C136="",DATE(9999,1,1),C136))</f>
        <v/>
      </c>
      <c r="G136">
        <f>IF(E136="","",COUNTIFS($F$129:$F$142,"&lt;"&amp;F136,$F$129:$F$142,"&lt;&gt;")+COUNTIFS($F$129:$F$142,F136,$B$129:$B$142,"&lt;"&amp;B136)+1)</f>
        <v/>
      </c>
      <c r="H136">
        <f>IF(OR(E136="",C136=""),"",IF(C136&gt;=DATE(2019,5,1),"令和"&amp;(YEAR(C136)-2018),IF(C136&gt;=DATE(1989,1,8),"平成"&amp;(YEAR(C136)-1988),"昭和"&amp;(YEAR(C136)-1925)))&amp;"年"&amp;MONTH(C136)&amp;"月")</f>
        <v/>
      </c>
    </row>
    <row r="137">
      <c r="A137" t="n">
        <v>10</v>
      </c>
      <c r="B137" t="n">
        <v>9</v>
      </c>
      <c r="C137">
        <f>IFERROR(INDEX(資格取込!$S$6:$S$205,MATCH(10&amp;"_"&amp;3,資格取込!$Z$6:$Z$205,0)),"")</f>
        <v/>
      </c>
      <c r="D137">
        <f>IFERROR(INDEX(資格取込!$R$6:$R$205,MATCH(10&amp;"_"&amp;3,資格取込!$Z$6:$Z$205,0)),"")</f>
        <v/>
      </c>
      <c r="E137">
        <f>IF(D137="","",IFERROR(INDEX(資格マスタ!$B:$B,MATCH(ASC(SUBSTITUTE(SUBSTITUTE(D137," ",""),"　","")),資格マスタ!$D:$D,0)),D137))</f>
        <v/>
      </c>
      <c r="F137">
        <f>IF(E137="","",IF(C137="",DATE(9999,1,1),C137))</f>
        <v/>
      </c>
      <c r="G137">
        <f>IF(E137="","",COUNTIFS($F$129:$F$142,"&lt;"&amp;F137,$F$129:$F$142,"&lt;&gt;")+COUNTIFS($F$129:$F$142,F137,$B$129:$B$142,"&lt;"&amp;B137)+1)</f>
        <v/>
      </c>
      <c r="H137">
        <f>IF(OR(E137="",C137=""),"",IF(C137&gt;=DATE(2019,5,1),"令和"&amp;(YEAR(C137)-2018),IF(C137&gt;=DATE(1989,1,8),"平成"&amp;(YEAR(C137)-1988),"昭和"&amp;(YEAR(C137)-1925)))&amp;"年"&amp;MONTH(C137)&amp;"月")</f>
        <v/>
      </c>
    </row>
    <row r="138">
      <c r="A138" t="n">
        <v>10</v>
      </c>
      <c r="B138" t="n">
        <v>10</v>
      </c>
      <c r="C138">
        <f>IFERROR(INDEX(資格取込!$S$6:$S$205,MATCH(10&amp;"_"&amp;4,資格取込!$Z$6:$Z$205,0)),"")</f>
        <v/>
      </c>
      <c r="D138">
        <f>IFERROR(INDEX(資格取込!$R$6:$R$205,MATCH(10&amp;"_"&amp;4,資格取込!$Z$6:$Z$205,0)),"")</f>
        <v/>
      </c>
      <c r="E138">
        <f>IF(D138="","",IFERROR(INDEX(資格マスタ!$B:$B,MATCH(ASC(SUBSTITUTE(SUBSTITUTE(D138," ",""),"　","")),資格マスタ!$D:$D,0)),D138))</f>
        <v/>
      </c>
      <c r="F138">
        <f>IF(E138="","",IF(C138="",DATE(9999,1,1),C138))</f>
        <v/>
      </c>
      <c r="G138">
        <f>IF(E138="","",COUNTIFS($F$129:$F$142,"&lt;"&amp;F138,$F$129:$F$142,"&lt;&gt;")+COUNTIFS($F$129:$F$142,F138,$B$129:$B$142,"&lt;"&amp;B138)+1)</f>
        <v/>
      </c>
      <c r="H138">
        <f>IF(OR(E138="",C138=""),"",IF(C138&gt;=DATE(2019,5,1),"令和"&amp;(YEAR(C138)-2018),IF(C138&gt;=DATE(1989,1,8),"平成"&amp;(YEAR(C138)-1988),"昭和"&amp;(YEAR(C138)-1925)))&amp;"年"&amp;MONTH(C138)&amp;"月")</f>
        <v/>
      </c>
    </row>
    <row r="139">
      <c r="A139" t="n">
        <v>10</v>
      </c>
      <c r="B139" t="n">
        <v>11</v>
      </c>
      <c r="C139">
        <f>IFERROR(INDEX(資格取込!$S$6:$S$205,MATCH(10&amp;"_"&amp;5,資格取込!$Z$6:$Z$205,0)),"")</f>
        <v/>
      </c>
      <c r="D139">
        <f>IFERROR(INDEX(資格取込!$R$6:$R$205,MATCH(10&amp;"_"&amp;5,資格取込!$Z$6:$Z$205,0)),"")</f>
        <v/>
      </c>
      <c r="E139">
        <f>IF(D139="","",IFERROR(INDEX(資格マスタ!$B:$B,MATCH(ASC(SUBSTITUTE(SUBSTITUTE(D139," ",""),"　","")),資格マスタ!$D:$D,0)),D139))</f>
        <v/>
      </c>
      <c r="F139">
        <f>IF(E139="","",IF(C139="",DATE(9999,1,1),C139))</f>
        <v/>
      </c>
      <c r="G139">
        <f>IF(E139="","",COUNTIFS($F$129:$F$142,"&lt;"&amp;F139,$F$129:$F$142,"&lt;&gt;")+COUNTIFS($F$129:$F$142,F139,$B$129:$B$142,"&lt;"&amp;B139)+1)</f>
        <v/>
      </c>
      <c r="H139">
        <f>IF(OR(E139="",C139=""),"",IF(C139&gt;=DATE(2019,5,1),"令和"&amp;(YEAR(C139)-2018),IF(C139&gt;=DATE(1989,1,8),"平成"&amp;(YEAR(C139)-1988),"昭和"&amp;(YEAR(C139)-1925)))&amp;"年"&amp;MONTH(C139)&amp;"月")</f>
        <v/>
      </c>
    </row>
    <row r="140">
      <c r="A140" t="n">
        <v>10</v>
      </c>
      <c r="B140" t="n">
        <v>12</v>
      </c>
      <c r="C140">
        <f>IFERROR(INDEX(資格取込!$S$6:$S$205,MATCH(10&amp;"_"&amp;6,資格取込!$Z$6:$Z$205,0)),"")</f>
        <v/>
      </c>
      <c r="D140">
        <f>IFERROR(INDEX(資格取込!$R$6:$R$205,MATCH(10&amp;"_"&amp;6,資格取込!$Z$6:$Z$205,0)),"")</f>
        <v/>
      </c>
      <c r="E140">
        <f>IF(D140="","",IFERROR(INDEX(資格マスタ!$B:$B,MATCH(ASC(SUBSTITUTE(SUBSTITUTE(D140," ",""),"　","")),資格マスタ!$D:$D,0)),D140))</f>
        <v/>
      </c>
      <c r="F140">
        <f>IF(E140="","",IF(C140="",DATE(9999,1,1),C140))</f>
        <v/>
      </c>
      <c r="G140">
        <f>IF(E140="","",COUNTIFS($F$129:$F$142,"&lt;"&amp;F140,$F$129:$F$142,"&lt;&gt;")+COUNTIFS($F$129:$F$142,F140,$B$129:$B$142,"&lt;"&amp;B140)+1)</f>
        <v/>
      </c>
      <c r="H140">
        <f>IF(OR(E140="",C140=""),"",IF(C140&gt;=DATE(2019,5,1),"令和"&amp;(YEAR(C140)-2018),IF(C140&gt;=DATE(1989,1,8),"平成"&amp;(YEAR(C140)-1988),"昭和"&amp;(YEAR(C140)-1925)))&amp;"年"&amp;MONTH(C140)&amp;"月")</f>
        <v/>
      </c>
    </row>
    <row r="141">
      <c r="A141" t="n">
        <v>10</v>
      </c>
      <c r="B141" t="n">
        <v>13</v>
      </c>
      <c r="C141">
        <f>IFERROR(INDEX(資格取込!$S$6:$S$205,MATCH(10&amp;"_"&amp;7,資格取込!$Z$6:$Z$205,0)),"")</f>
        <v/>
      </c>
      <c r="D141">
        <f>IFERROR(INDEX(資格取込!$R$6:$R$205,MATCH(10&amp;"_"&amp;7,資格取込!$Z$6:$Z$205,0)),"")</f>
        <v/>
      </c>
      <c r="E141">
        <f>IF(D141="","",IFERROR(INDEX(資格マスタ!$B:$B,MATCH(ASC(SUBSTITUTE(SUBSTITUTE(D141," ",""),"　","")),資格マスタ!$D:$D,0)),D141))</f>
        <v/>
      </c>
      <c r="F141">
        <f>IF(E141="","",IF(C141="",DATE(9999,1,1),C141))</f>
        <v/>
      </c>
      <c r="G141">
        <f>IF(E141="","",COUNTIFS($F$129:$F$142,"&lt;"&amp;F141,$F$129:$F$142,"&lt;&gt;")+COUNTIFS($F$129:$F$142,F141,$B$129:$B$142,"&lt;"&amp;B141)+1)</f>
        <v/>
      </c>
      <c r="H141">
        <f>IF(OR(E141="",C141=""),"",IF(C141&gt;=DATE(2019,5,1),"令和"&amp;(YEAR(C141)-2018),IF(C141&gt;=DATE(1989,1,8),"平成"&amp;(YEAR(C141)-1988),"昭和"&amp;(YEAR(C141)-1925)))&amp;"年"&amp;MONTH(C141)&amp;"月")</f>
        <v/>
      </c>
    </row>
    <row r="142">
      <c r="A142" t="n">
        <v>10</v>
      </c>
      <c r="B142" t="n">
        <v>14</v>
      </c>
      <c r="C142">
        <f>IFERROR(INDEX(資格取込!$S$6:$S$205,MATCH(10&amp;"_"&amp;8,資格取込!$Z$6:$Z$205,0)),"")</f>
        <v/>
      </c>
      <c r="D142">
        <f>IFERROR(INDEX(資格取込!$R$6:$R$205,MATCH(10&amp;"_"&amp;8,資格取込!$Z$6:$Z$205,0)),"")</f>
        <v/>
      </c>
      <c r="E142">
        <f>IF(D142="","",IFERROR(INDEX(資格マスタ!$B:$B,MATCH(ASC(SUBSTITUTE(SUBSTITUTE(D142," ",""),"　","")),資格マスタ!$D:$D,0)),D142))</f>
        <v/>
      </c>
      <c r="F142">
        <f>IF(E142="","",IF(C142="",DATE(9999,1,1),C142))</f>
        <v/>
      </c>
      <c r="G142">
        <f>IF(E142="","",COUNTIFS($F$129:$F$142,"&lt;"&amp;F142,$F$129:$F$142,"&lt;&gt;")+COUNTIFS($F$129:$F$142,F142,$B$129:$B$142,"&lt;"&amp;B142)+1)</f>
        <v/>
      </c>
      <c r="H142">
        <f>IF(OR(E142="",C142=""),"",IF(C142&gt;=DATE(2019,5,1),"令和"&amp;(YEAR(C142)-2018),IF(C142&gt;=DATE(1989,1,8),"平成"&amp;(YEAR(C142)-1988),"昭和"&amp;(YEAR(C142)-1925)))&amp;"年"&amp;MONTH(C142)&amp;"月")</f>
        <v/>
      </c>
    </row>
    <row r="143">
      <c r="A143" t="n">
        <v>11</v>
      </c>
      <c r="B143" t="n">
        <v>1</v>
      </c>
      <c r="C143" s="132">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143">
        <f>IF(入力!N15="","",入力!N15)</f>
        <v/>
      </c>
      <c r="E143">
        <f>IF(D143="","",IFERROR(INDEX(資格マスタ!$B:$B,MATCH(ASC(SUBSTITUTE(SUBSTITUTE(D143," ",""),"　","")),資格マスタ!$D:$D,0)),D143))</f>
        <v/>
      </c>
      <c r="F143">
        <f>IF(E143="","",IF(C143="",DATE(9999,1,1),C143))</f>
        <v/>
      </c>
      <c r="G143">
        <f>IF(E143="","",COUNTIFS($F$143:$F$156,"&lt;"&amp;F143,$F$143:$F$156,"&lt;&gt;")+COUNTIFS($F$143:$F$156,F143,$B$143:$B$156,"&lt;"&amp;B143)+1)</f>
        <v/>
      </c>
      <c r="H143">
        <f>IF(OR(E143="",C143=""),"",IF(C143&gt;=DATE(2019,5,1),"令和"&amp;(YEAR(C143)-2018),IF(C143&gt;=DATE(1989,1,8),"平成"&amp;(YEAR(C143)-1988),"昭和"&amp;(YEAR(C143)-1925)))&amp;"年"&amp;MONTH(C143)&amp;"月")</f>
        <v/>
      </c>
    </row>
    <row r="144">
      <c r="A144" t="n">
        <v>11</v>
      </c>
      <c r="B144" t="n">
        <v>2</v>
      </c>
      <c r="C14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144">
        <f>IF(入力!P15="","",入力!P15)</f>
        <v/>
      </c>
      <c r="E144">
        <f>IF(D144="","",IFERROR(INDEX(資格マスタ!$B:$B,MATCH(ASC(SUBSTITUTE(SUBSTITUTE(D144," ",""),"　","")),資格マスタ!$D:$D,0)),D144))</f>
        <v/>
      </c>
      <c r="F144">
        <f>IF(E144="","",IF(C144="",DATE(9999,1,1),C144))</f>
        <v/>
      </c>
      <c r="G144">
        <f>IF(E144="","",COUNTIFS($F$143:$F$156,"&lt;"&amp;F144,$F$143:$F$156,"&lt;&gt;")+COUNTIFS($F$143:$F$156,F144,$B$143:$B$156,"&lt;"&amp;B144)+1)</f>
        <v/>
      </c>
      <c r="H144">
        <f>IF(OR(E144="",C144=""),"",IF(C144&gt;=DATE(2019,5,1),"令和"&amp;(YEAR(C144)-2018),IF(C144&gt;=DATE(1989,1,8),"平成"&amp;(YEAR(C144)-1988),"昭和"&amp;(YEAR(C144)-1925)))&amp;"年"&amp;MONTH(C144)&amp;"月")</f>
        <v/>
      </c>
    </row>
    <row r="145">
      <c r="A145" t="n">
        <v>11</v>
      </c>
      <c r="B145" t="n">
        <v>3</v>
      </c>
      <c r="C14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145">
        <f>IF(入力!R15="","",入力!R15)</f>
        <v/>
      </c>
      <c r="E145">
        <f>IF(D145="","",IFERROR(INDEX(資格マスタ!$B:$B,MATCH(ASC(SUBSTITUTE(SUBSTITUTE(D145," ",""),"　","")),資格マスタ!$D:$D,0)),D145))</f>
        <v/>
      </c>
      <c r="F145">
        <f>IF(E145="","",IF(C145="",DATE(9999,1,1),C145))</f>
        <v/>
      </c>
      <c r="G145">
        <f>IF(E145="","",COUNTIFS($F$143:$F$156,"&lt;"&amp;F145,$F$143:$F$156,"&lt;&gt;")+COUNTIFS($F$143:$F$156,F145,$B$143:$B$156,"&lt;"&amp;B145)+1)</f>
        <v/>
      </c>
      <c r="H145">
        <f>IF(OR(E145="",C145=""),"",IF(C145&gt;=DATE(2019,5,1),"令和"&amp;(YEAR(C145)-2018),IF(C145&gt;=DATE(1989,1,8),"平成"&amp;(YEAR(C145)-1988),"昭和"&amp;(YEAR(C145)-1925)))&amp;"年"&amp;MONTH(C145)&amp;"月")</f>
        <v/>
      </c>
    </row>
    <row r="146">
      <c r="A146" t="n">
        <v>11</v>
      </c>
      <c r="B146" t="n">
        <v>4</v>
      </c>
      <c r="C14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146">
        <f>IF(入力!T15="","",入力!T15)</f>
        <v/>
      </c>
      <c r="E146">
        <f>IF(D146="","",IFERROR(INDEX(資格マスタ!$B:$B,MATCH(ASC(SUBSTITUTE(SUBSTITUTE(D146," ",""),"　","")),資格マスタ!$D:$D,0)),D146))</f>
        <v/>
      </c>
      <c r="F146">
        <f>IF(E146="","",IF(C146="",DATE(9999,1,1),C146))</f>
        <v/>
      </c>
      <c r="G146">
        <f>IF(E146="","",COUNTIFS($F$143:$F$156,"&lt;"&amp;F146,$F$143:$F$156,"&lt;&gt;")+COUNTIFS($F$143:$F$156,F146,$B$143:$B$156,"&lt;"&amp;B146)+1)</f>
        <v/>
      </c>
      <c r="H146">
        <f>IF(OR(E146="",C146=""),"",IF(C146&gt;=DATE(2019,5,1),"令和"&amp;(YEAR(C146)-2018),IF(C146&gt;=DATE(1989,1,8),"平成"&amp;(YEAR(C146)-1988),"昭和"&amp;(YEAR(C146)-1925)))&amp;"年"&amp;MONTH(C146)&amp;"月")</f>
        <v/>
      </c>
    </row>
    <row r="147">
      <c r="A147" t="n">
        <v>11</v>
      </c>
      <c r="B147" t="n">
        <v>5</v>
      </c>
      <c r="C14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147">
        <f>IF(入力!V15="","",入力!V15)</f>
        <v/>
      </c>
      <c r="E147">
        <f>IF(D147="","",IFERROR(INDEX(資格マスタ!$B:$B,MATCH(ASC(SUBSTITUTE(SUBSTITUTE(D147," ",""),"　","")),資格マスタ!$D:$D,0)),D147))</f>
        <v/>
      </c>
      <c r="F147">
        <f>IF(E147="","",IF(C147="",DATE(9999,1,1),C147))</f>
        <v/>
      </c>
      <c r="G147">
        <f>IF(E147="","",COUNTIFS($F$143:$F$156,"&lt;"&amp;F147,$F$143:$F$156,"&lt;&gt;")+COUNTIFS($F$143:$F$156,F147,$B$143:$B$156,"&lt;"&amp;B147)+1)</f>
        <v/>
      </c>
      <c r="H147">
        <f>IF(OR(E147="",C147=""),"",IF(C147&gt;=DATE(2019,5,1),"令和"&amp;(YEAR(C147)-2018),IF(C147&gt;=DATE(1989,1,8),"平成"&amp;(YEAR(C147)-1988),"昭和"&amp;(YEAR(C147)-1925)))&amp;"年"&amp;MONTH(C147)&amp;"月")</f>
        <v/>
      </c>
    </row>
    <row r="148">
      <c r="A148" t="n">
        <v>11</v>
      </c>
      <c r="B148" t="n">
        <v>6</v>
      </c>
      <c r="C14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148">
        <f>IF(入力!X15="","",入力!X15)</f>
        <v/>
      </c>
      <c r="E148">
        <f>IF(D148="","",IFERROR(INDEX(資格マスタ!$B:$B,MATCH(ASC(SUBSTITUTE(SUBSTITUTE(D148," ",""),"　","")),資格マスタ!$D:$D,0)),D148))</f>
        <v/>
      </c>
      <c r="F148">
        <f>IF(E148="","",IF(C148="",DATE(9999,1,1),C148))</f>
        <v/>
      </c>
      <c r="G148">
        <f>IF(E148="","",COUNTIFS($F$143:$F$156,"&lt;"&amp;F148,$F$143:$F$156,"&lt;&gt;")+COUNTIFS($F$143:$F$156,F148,$B$143:$B$156,"&lt;"&amp;B148)+1)</f>
        <v/>
      </c>
      <c r="H148">
        <f>IF(OR(E148="",C148=""),"",IF(C148&gt;=DATE(2019,5,1),"令和"&amp;(YEAR(C148)-2018),IF(C148&gt;=DATE(1989,1,8),"平成"&amp;(YEAR(C148)-1988),"昭和"&amp;(YEAR(C148)-1925)))&amp;"年"&amp;MONTH(C148)&amp;"月")</f>
        <v/>
      </c>
    </row>
    <row r="149">
      <c r="A149" t="n">
        <v>11</v>
      </c>
      <c r="B149" t="n">
        <v>7</v>
      </c>
      <c r="C149">
        <f>IFERROR(INDEX(資格取込!$S$6:$S$205,MATCH(11&amp;"_"&amp;1,資格取込!$Z$6:$Z$205,0)),"")</f>
        <v/>
      </c>
      <c r="D149">
        <f>IFERROR(INDEX(資格取込!$R$6:$R$205,MATCH(11&amp;"_"&amp;1,資格取込!$Z$6:$Z$205,0)),"")</f>
        <v/>
      </c>
      <c r="E149">
        <f>IF(D149="","",IFERROR(INDEX(資格マスタ!$B:$B,MATCH(ASC(SUBSTITUTE(SUBSTITUTE(D149," ",""),"　","")),資格マスタ!$D:$D,0)),D149))</f>
        <v/>
      </c>
      <c r="F149">
        <f>IF(E149="","",IF(C149="",DATE(9999,1,1),C149))</f>
        <v/>
      </c>
      <c r="G149">
        <f>IF(E149="","",COUNTIFS($F$143:$F$156,"&lt;"&amp;F149,$F$143:$F$156,"&lt;&gt;")+COUNTIFS($F$143:$F$156,F149,$B$143:$B$156,"&lt;"&amp;B149)+1)</f>
        <v/>
      </c>
      <c r="H149">
        <f>IF(OR(E149="",C149=""),"",IF(C149&gt;=DATE(2019,5,1),"令和"&amp;(YEAR(C149)-2018),IF(C149&gt;=DATE(1989,1,8),"平成"&amp;(YEAR(C149)-1988),"昭和"&amp;(YEAR(C149)-1925)))&amp;"年"&amp;MONTH(C149)&amp;"月")</f>
        <v/>
      </c>
    </row>
    <row r="150">
      <c r="A150" t="n">
        <v>11</v>
      </c>
      <c r="B150" t="n">
        <v>8</v>
      </c>
      <c r="C150">
        <f>IFERROR(INDEX(資格取込!$S$6:$S$205,MATCH(11&amp;"_"&amp;2,資格取込!$Z$6:$Z$205,0)),"")</f>
        <v/>
      </c>
      <c r="D150">
        <f>IFERROR(INDEX(資格取込!$R$6:$R$205,MATCH(11&amp;"_"&amp;2,資格取込!$Z$6:$Z$205,0)),"")</f>
        <v/>
      </c>
      <c r="E150">
        <f>IF(D150="","",IFERROR(INDEX(資格マスタ!$B:$B,MATCH(ASC(SUBSTITUTE(SUBSTITUTE(D150," ",""),"　","")),資格マスタ!$D:$D,0)),D150))</f>
        <v/>
      </c>
      <c r="F150">
        <f>IF(E150="","",IF(C150="",DATE(9999,1,1),C150))</f>
        <v/>
      </c>
      <c r="G150">
        <f>IF(E150="","",COUNTIFS($F$143:$F$156,"&lt;"&amp;F150,$F$143:$F$156,"&lt;&gt;")+COUNTIFS($F$143:$F$156,F150,$B$143:$B$156,"&lt;"&amp;B150)+1)</f>
        <v/>
      </c>
      <c r="H150">
        <f>IF(OR(E150="",C150=""),"",IF(C150&gt;=DATE(2019,5,1),"令和"&amp;(YEAR(C150)-2018),IF(C150&gt;=DATE(1989,1,8),"平成"&amp;(YEAR(C150)-1988),"昭和"&amp;(YEAR(C150)-1925)))&amp;"年"&amp;MONTH(C150)&amp;"月")</f>
        <v/>
      </c>
    </row>
    <row r="151">
      <c r="A151" t="n">
        <v>11</v>
      </c>
      <c r="B151" t="n">
        <v>9</v>
      </c>
      <c r="C151">
        <f>IFERROR(INDEX(資格取込!$S$6:$S$205,MATCH(11&amp;"_"&amp;3,資格取込!$Z$6:$Z$205,0)),"")</f>
        <v/>
      </c>
      <c r="D151">
        <f>IFERROR(INDEX(資格取込!$R$6:$R$205,MATCH(11&amp;"_"&amp;3,資格取込!$Z$6:$Z$205,0)),"")</f>
        <v/>
      </c>
      <c r="E151">
        <f>IF(D151="","",IFERROR(INDEX(資格マスタ!$B:$B,MATCH(ASC(SUBSTITUTE(SUBSTITUTE(D151," ",""),"　","")),資格マスタ!$D:$D,0)),D151))</f>
        <v/>
      </c>
      <c r="F151">
        <f>IF(E151="","",IF(C151="",DATE(9999,1,1),C151))</f>
        <v/>
      </c>
      <c r="G151">
        <f>IF(E151="","",COUNTIFS($F$143:$F$156,"&lt;"&amp;F151,$F$143:$F$156,"&lt;&gt;")+COUNTIFS($F$143:$F$156,F151,$B$143:$B$156,"&lt;"&amp;B151)+1)</f>
        <v/>
      </c>
      <c r="H151">
        <f>IF(OR(E151="",C151=""),"",IF(C151&gt;=DATE(2019,5,1),"令和"&amp;(YEAR(C151)-2018),IF(C151&gt;=DATE(1989,1,8),"平成"&amp;(YEAR(C151)-1988),"昭和"&amp;(YEAR(C151)-1925)))&amp;"年"&amp;MONTH(C151)&amp;"月")</f>
        <v/>
      </c>
    </row>
    <row r="152">
      <c r="A152" t="n">
        <v>11</v>
      </c>
      <c r="B152" t="n">
        <v>10</v>
      </c>
      <c r="C152">
        <f>IFERROR(INDEX(資格取込!$S$6:$S$205,MATCH(11&amp;"_"&amp;4,資格取込!$Z$6:$Z$205,0)),"")</f>
        <v/>
      </c>
      <c r="D152">
        <f>IFERROR(INDEX(資格取込!$R$6:$R$205,MATCH(11&amp;"_"&amp;4,資格取込!$Z$6:$Z$205,0)),"")</f>
        <v/>
      </c>
      <c r="E152">
        <f>IF(D152="","",IFERROR(INDEX(資格マスタ!$B:$B,MATCH(ASC(SUBSTITUTE(SUBSTITUTE(D152," ",""),"　","")),資格マスタ!$D:$D,0)),D152))</f>
        <v/>
      </c>
      <c r="F152">
        <f>IF(E152="","",IF(C152="",DATE(9999,1,1),C152))</f>
        <v/>
      </c>
      <c r="G152">
        <f>IF(E152="","",COUNTIFS($F$143:$F$156,"&lt;"&amp;F152,$F$143:$F$156,"&lt;&gt;")+COUNTIFS($F$143:$F$156,F152,$B$143:$B$156,"&lt;"&amp;B152)+1)</f>
        <v/>
      </c>
      <c r="H152">
        <f>IF(OR(E152="",C152=""),"",IF(C152&gt;=DATE(2019,5,1),"令和"&amp;(YEAR(C152)-2018),IF(C152&gt;=DATE(1989,1,8),"平成"&amp;(YEAR(C152)-1988),"昭和"&amp;(YEAR(C152)-1925)))&amp;"年"&amp;MONTH(C152)&amp;"月")</f>
        <v/>
      </c>
    </row>
    <row r="153">
      <c r="A153" t="n">
        <v>11</v>
      </c>
      <c r="B153" t="n">
        <v>11</v>
      </c>
      <c r="C153">
        <f>IFERROR(INDEX(資格取込!$S$6:$S$205,MATCH(11&amp;"_"&amp;5,資格取込!$Z$6:$Z$205,0)),"")</f>
        <v/>
      </c>
      <c r="D153">
        <f>IFERROR(INDEX(資格取込!$R$6:$R$205,MATCH(11&amp;"_"&amp;5,資格取込!$Z$6:$Z$205,0)),"")</f>
        <v/>
      </c>
      <c r="E153">
        <f>IF(D153="","",IFERROR(INDEX(資格マスタ!$B:$B,MATCH(ASC(SUBSTITUTE(SUBSTITUTE(D153," ",""),"　","")),資格マスタ!$D:$D,0)),D153))</f>
        <v/>
      </c>
      <c r="F153">
        <f>IF(E153="","",IF(C153="",DATE(9999,1,1),C153))</f>
        <v/>
      </c>
      <c r="G153">
        <f>IF(E153="","",COUNTIFS($F$143:$F$156,"&lt;"&amp;F153,$F$143:$F$156,"&lt;&gt;")+COUNTIFS($F$143:$F$156,F153,$B$143:$B$156,"&lt;"&amp;B153)+1)</f>
        <v/>
      </c>
      <c r="H153">
        <f>IF(OR(E153="",C153=""),"",IF(C153&gt;=DATE(2019,5,1),"令和"&amp;(YEAR(C153)-2018),IF(C153&gt;=DATE(1989,1,8),"平成"&amp;(YEAR(C153)-1988),"昭和"&amp;(YEAR(C153)-1925)))&amp;"年"&amp;MONTH(C153)&amp;"月")</f>
        <v/>
      </c>
    </row>
    <row r="154">
      <c r="A154" t="n">
        <v>11</v>
      </c>
      <c r="B154" t="n">
        <v>12</v>
      </c>
      <c r="C154">
        <f>IFERROR(INDEX(資格取込!$S$6:$S$205,MATCH(11&amp;"_"&amp;6,資格取込!$Z$6:$Z$205,0)),"")</f>
        <v/>
      </c>
      <c r="D154">
        <f>IFERROR(INDEX(資格取込!$R$6:$R$205,MATCH(11&amp;"_"&amp;6,資格取込!$Z$6:$Z$205,0)),"")</f>
        <v/>
      </c>
      <c r="E154">
        <f>IF(D154="","",IFERROR(INDEX(資格マスタ!$B:$B,MATCH(ASC(SUBSTITUTE(SUBSTITUTE(D154," ",""),"　","")),資格マスタ!$D:$D,0)),D154))</f>
        <v/>
      </c>
      <c r="F154">
        <f>IF(E154="","",IF(C154="",DATE(9999,1,1),C154))</f>
        <v/>
      </c>
      <c r="G154">
        <f>IF(E154="","",COUNTIFS($F$143:$F$156,"&lt;"&amp;F154,$F$143:$F$156,"&lt;&gt;")+COUNTIFS($F$143:$F$156,F154,$B$143:$B$156,"&lt;"&amp;B154)+1)</f>
        <v/>
      </c>
      <c r="H154">
        <f>IF(OR(E154="",C154=""),"",IF(C154&gt;=DATE(2019,5,1),"令和"&amp;(YEAR(C154)-2018),IF(C154&gt;=DATE(1989,1,8),"平成"&amp;(YEAR(C154)-1988),"昭和"&amp;(YEAR(C154)-1925)))&amp;"年"&amp;MONTH(C154)&amp;"月")</f>
        <v/>
      </c>
    </row>
    <row r="155">
      <c r="A155" t="n">
        <v>11</v>
      </c>
      <c r="B155" t="n">
        <v>13</v>
      </c>
      <c r="C155">
        <f>IFERROR(INDEX(資格取込!$S$6:$S$205,MATCH(11&amp;"_"&amp;7,資格取込!$Z$6:$Z$205,0)),"")</f>
        <v/>
      </c>
      <c r="D155">
        <f>IFERROR(INDEX(資格取込!$R$6:$R$205,MATCH(11&amp;"_"&amp;7,資格取込!$Z$6:$Z$205,0)),"")</f>
        <v/>
      </c>
      <c r="E155">
        <f>IF(D155="","",IFERROR(INDEX(資格マスタ!$B:$B,MATCH(ASC(SUBSTITUTE(SUBSTITUTE(D155," ",""),"　","")),資格マスタ!$D:$D,0)),D155))</f>
        <v/>
      </c>
      <c r="F155">
        <f>IF(E155="","",IF(C155="",DATE(9999,1,1),C155))</f>
        <v/>
      </c>
      <c r="G155">
        <f>IF(E155="","",COUNTIFS($F$143:$F$156,"&lt;"&amp;F155,$F$143:$F$156,"&lt;&gt;")+COUNTIFS($F$143:$F$156,F155,$B$143:$B$156,"&lt;"&amp;B155)+1)</f>
        <v/>
      </c>
      <c r="H155">
        <f>IF(OR(E155="",C155=""),"",IF(C155&gt;=DATE(2019,5,1),"令和"&amp;(YEAR(C155)-2018),IF(C155&gt;=DATE(1989,1,8),"平成"&amp;(YEAR(C155)-1988),"昭和"&amp;(YEAR(C155)-1925)))&amp;"年"&amp;MONTH(C155)&amp;"月")</f>
        <v/>
      </c>
    </row>
    <row r="156">
      <c r="A156" t="n">
        <v>11</v>
      </c>
      <c r="B156" t="n">
        <v>14</v>
      </c>
      <c r="C156">
        <f>IFERROR(INDEX(資格取込!$S$6:$S$205,MATCH(11&amp;"_"&amp;8,資格取込!$Z$6:$Z$205,0)),"")</f>
        <v/>
      </c>
      <c r="D156">
        <f>IFERROR(INDEX(資格取込!$R$6:$R$205,MATCH(11&amp;"_"&amp;8,資格取込!$Z$6:$Z$205,0)),"")</f>
        <v/>
      </c>
      <c r="E156">
        <f>IF(D156="","",IFERROR(INDEX(資格マスタ!$B:$B,MATCH(ASC(SUBSTITUTE(SUBSTITUTE(D156," ",""),"　","")),資格マスタ!$D:$D,0)),D156))</f>
        <v/>
      </c>
      <c r="F156">
        <f>IF(E156="","",IF(C156="",DATE(9999,1,1),C156))</f>
        <v/>
      </c>
      <c r="G156">
        <f>IF(E156="","",COUNTIFS($F$143:$F$156,"&lt;"&amp;F156,$F$143:$F$156,"&lt;&gt;")+COUNTIFS($F$143:$F$156,F156,$B$143:$B$156,"&lt;"&amp;B156)+1)</f>
        <v/>
      </c>
      <c r="H156">
        <f>IF(OR(E156="",C156=""),"",IF(C156&gt;=DATE(2019,5,1),"令和"&amp;(YEAR(C156)-2018),IF(C156&gt;=DATE(1989,1,8),"平成"&amp;(YEAR(C156)-1988),"昭和"&amp;(YEAR(C156)-1925)))&amp;"年"&amp;MONTH(C156)&amp;"月")</f>
        <v/>
      </c>
    </row>
    <row r="157">
      <c r="A157" t="n">
        <v>12</v>
      </c>
      <c r="B157" t="n">
        <v>1</v>
      </c>
      <c r="C157" s="132">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157">
        <f>IF(入力!N16="","",入力!N16)</f>
        <v/>
      </c>
      <c r="E157">
        <f>IF(D157="","",IFERROR(INDEX(資格マスタ!$B:$B,MATCH(ASC(SUBSTITUTE(SUBSTITUTE(D157," ",""),"　","")),資格マスタ!$D:$D,0)),D157))</f>
        <v/>
      </c>
      <c r="F157">
        <f>IF(E157="","",IF(C157="",DATE(9999,1,1),C157))</f>
        <v/>
      </c>
      <c r="G157">
        <f>IF(E157="","",COUNTIFS($F$157:$F$170,"&lt;"&amp;F157,$F$157:$F$170,"&lt;&gt;")+COUNTIFS($F$157:$F$170,F157,$B$157:$B$170,"&lt;"&amp;B157)+1)</f>
        <v/>
      </c>
      <c r="H157">
        <f>IF(OR(E157="",C157=""),"",IF(C157&gt;=DATE(2019,5,1),"令和"&amp;(YEAR(C157)-2018),IF(C157&gt;=DATE(1989,1,8),"平成"&amp;(YEAR(C157)-1988),"昭和"&amp;(YEAR(C157)-1925)))&amp;"年"&amp;MONTH(C157)&amp;"月")</f>
        <v/>
      </c>
    </row>
    <row r="158">
      <c r="A158" t="n">
        <v>12</v>
      </c>
      <c r="B158" t="n">
        <v>2</v>
      </c>
      <c r="C158">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158">
        <f>IF(入力!P16="","",入力!P16)</f>
        <v/>
      </c>
      <c r="E158">
        <f>IF(D158="","",IFERROR(INDEX(資格マスタ!$B:$B,MATCH(ASC(SUBSTITUTE(SUBSTITUTE(D158," ",""),"　","")),資格マスタ!$D:$D,0)),D158))</f>
        <v/>
      </c>
      <c r="F158">
        <f>IF(E158="","",IF(C158="",DATE(9999,1,1),C158))</f>
        <v/>
      </c>
      <c r="G158">
        <f>IF(E158="","",COUNTIFS($F$157:$F$170,"&lt;"&amp;F158,$F$157:$F$170,"&lt;&gt;")+COUNTIFS($F$157:$F$170,F158,$B$157:$B$170,"&lt;"&amp;B158)+1)</f>
        <v/>
      </c>
      <c r="H158">
        <f>IF(OR(E158="",C158=""),"",IF(C158&gt;=DATE(2019,5,1),"令和"&amp;(YEAR(C158)-2018),IF(C158&gt;=DATE(1989,1,8),"平成"&amp;(YEAR(C158)-1988),"昭和"&amp;(YEAR(C158)-1925)))&amp;"年"&amp;MONTH(C158)&amp;"月")</f>
        <v/>
      </c>
    </row>
    <row r="159">
      <c r="A159" t="n">
        <v>12</v>
      </c>
      <c r="B159" t="n">
        <v>3</v>
      </c>
      <c r="C159">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159">
        <f>IF(入力!R16="","",入力!R16)</f>
        <v/>
      </c>
      <c r="E159">
        <f>IF(D159="","",IFERROR(INDEX(資格マスタ!$B:$B,MATCH(ASC(SUBSTITUTE(SUBSTITUTE(D159," ",""),"　","")),資格マスタ!$D:$D,0)),D159))</f>
        <v/>
      </c>
      <c r="F159">
        <f>IF(E159="","",IF(C159="",DATE(9999,1,1),C159))</f>
        <v/>
      </c>
      <c r="G159">
        <f>IF(E159="","",COUNTIFS($F$157:$F$170,"&lt;"&amp;F159,$F$157:$F$170,"&lt;&gt;")+COUNTIFS($F$157:$F$170,F159,$B$157:$B$170,"&lt;"&amp;B159)+1)</f>
        <v/>
      </c>
      <c r="H159">
        <f>IF(OR(E159="",C159=""),"",IF(C159&gt;=DATE(2019,5,1),"令和"&amp;(YEAR(C159)-2018),IF(C159&gt;=DATE(1989,1,8),"平成"&amp;(YEAR(C159)-1988),"昭和"&amp;(YEAR(C159)-1925)))&amp;"年"&amp;MONTH(C159)&amp;"月")</f>
        <v/>
      </c>
    </row>
    <row r="160">
      <c r="A160" t="n">
        <v>12</v>
      </c>
      <c r="B160" t="n">
        <v>4</v>
      </c>
      <c r="C160">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160">
        <f>IF(入力!T16="","",入力!T16)</f>
        <v/>
      </c>
      <c r="E160">
        <f>IF(D160="","",IFERROR(INDEX(資格マスタ!$B:$B,MATCH(ASC(SUBSTITUTE(SUBSTITUTE(D160," ",""),"　","")),資格マスタ!$D:$D,0)),D160))</f>
        <v/>
      </c>
      <c r="F160">
        <f>IF(E160="","",IF(C160="",DATE(9999,1,1),C160))</f>
        <v/>
      </c>
      <c r="G160">
        <f>IF(E160="","",COUNTIFS($F$157:$F$170,"&lt;"&amp;F160,$F$157:$F$170,"&lt;&gt;")+COUNTIFS($F$157:$F$170,F160,$B$157:$B$170,"&lt;"&amp;B160)+1)</f>
        <v/>
      </c>
      <c r="H160">
        <f>IF(OR(E160="",C160=""),"",IF(C160&gt;=DATE(2019,5,1),"令和"&amp;(YEAR(C160)-2018),IF(C160&gt;=DATE(1989,1,8),"平成"&amp;(YEAR(C160)-1988),"昭和"&amp;(YEAR(C160)-1925)))&amp;"年"&amp;MONTH(C160)&amp;"月")</f>
        <v/>
      </c>
    </row>
    <row r="161">
      <c r="A161" t="n">
        <v>12</v>
      </c>
      <c r="B161" t="n">
        <v>5</v>
      </c>
      <c r="C161">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161">
        <f>IF(入力!V16="","",入力!V16)</f>
        <v/>
      </c>
      <c r="E161">
        <f>IF(D161="","",IFERROR(INDEX(資格マスタ!$B:$B,MATCH(ASC(SUBSTITUTE(SUBSTITUTE(D161," ",""),"　","")),資格マスタ!$D:$D,0)),D161))</f>
        <v/>
      </c>
      <c r="F161">
        <f>IF(E161="","",IF(C161="",DATE(9999,1,1),C161))</f>
        <v/>
      </c>
      <c r="G161">
        <f>IF(E161="","",COUNTIFS($F$157:$F$170,"&lt;"&amp;F161,$F$157:$F$170,"&lt;&gt;")+COUNTIFS($F$157:$F$170,F161,$B$157:$B$170,"&lt;"&amp;B161)+1)</f>
        <v/>
      </c>
      <c r="H161">
        <f>IF(OR(E161="",C161=""),"",IF(C161&gt;=DATE(2019,5,1),"令和"&amp;(YEAR(C161)-2018),IF(C161&gt;=DATE(1989,1,8),"平成"&amp;(YEAR(C161)-1988),"昭和"&amp;(YEAR(C161)-1925)))&amp;"年"&amp;MONTH(C161)&amp;"月")</f>
        <v/>
      </c>
    </row>
    <row r="162">
      <c r="A162" t="n">
        <v>12</v>
      </c>
      <c r="B162" t="n">
        <v>6</v>
      </c>
      <c r="C162">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162">
        <f>IF(入力!X16="","",入力!X16)</f>
        <v/>
      </c>
      <c r="E162">
        <f>IF(D162="","",IFERROR(INDEX(資格マスタ!$B:$B,MATCH(ASC(SUBSTITUTE(SUBSTITUTE(D162," ",""),"　","")),資格マスタ!$D:$D,0)),D162))</f>
        <v/>
      </c>
      <c r="F162">
        <f>IF(E162="","",IF(C162="",DATE(9999,1,1),C162))</f>
        <v/>
      </c>
      <c r="G162">
        <f>IF(E162="","",COUNTIFS($F$157:$F$170,"&lt;"&amp;F162,$F$157:$F$170,"&lt;&gt;")+COUNTIFS($F$157:$F$170,F162,$B$157:$B$170,"&lt;"&amp;B162)+1)</f>
        <v/>
      </c>
      <c r="H162">
        <f>IF(OR(E162="",C162=""),"",IF(C162&gt;=DATE(2019,5,1),"令和"&amp;(YEAR(C162)-2018),IF(C162&gt;=DATE(1989,1,8),"平成"&amp;(YEAR(C162)-1988),"昭和"&amp;(YEAR(C162)-1925)))&amp;"年"&amp;MONTH(C162)&amp;"月")</f>
        <v/>
      </c>
    </row>
    <row r="163">
      <c r="A163" t="n">
        <v>12</v>
      </c>
      <c r="B163" t="n">
        <v>7</v>
      </c>
      <c r="C163">
        <f>IFERROR(INDEX(資格取込!$S$6:$S$205,MATCH(12&amp;"_"&amp;1,資格取込!$Z$6:$Z$205,0)),"")</f>
        <v/>
      </c>
      <c r="D163">
        <f>IFERROR(INDEX(資格取込!$R$6:$R$205,MATCH(12&amp;"_"&amp;1,資格取込!$Z$6:$Z$205,0)),"")</f>
        <v/>
      </c>
      <c r="E163">
        <f>IF(D163="","",IFERROR(INDEX(資格マスタ!$B:$B,MATCH(ASC(SUBSTITUTE(SUBSTITUTE(D163," ",""),"　","")),資格マスタ!$D:$D,0)),D163))</f>
        <v/>
      </c>
      <c r="F163">
        <f>IF(E163="","",IF(C163="",DATE(9999,1,1),C163))</f>
        <v/>
      </c>
      <c r="G163">
        <f>IF(E163="","",COUNTIFS($F$157:$F$170,"&lt;"&amp;F163,$F$157:$F$170,"&lt;&gt;")+COUNTIFS($F$157:$F$170,F163,$B$157:$B$170,"&lt;"&amp;B163)+1)</f>
        <v/>
      </c>
      <c r="H163">
        <f>IF(OR(E163="",C163=""),"",IF(C163&gt;=DATE(2019,5,1),"令和"&amp;(YEAR(C163)-2018),IF(C163&gt;=DATE(1989,1,8),"平成"&amp;(YEAR(C163)-1988),"昭和"&amp;(YEAR(C163)-1925)))&amp;"年"&amp;MONTH(C163)&amp;"月")</f>
        <v/>
      </c>
    </row>
    <row r="164">
      <c r="A164" t="n">
        <v>12</v>
      </c>
      <c r="B164" t="n">
        <v>8</v>
      </c>
      <c r="C164">
        <f>IFERROR(INDEX(資格取込!$S$6:$S$205,MATCH(12&amp;"_"&amp;2,資格取込!$Z$6:$Z$205,0)),"")</f>
        <v/>
      </c>
      <c r="D164">
        <f>IFERROR(INDEX(資格取込!$R$6:$R$205,MATCH(12&amp;"_"&amp;2,資格取込!$Z$6:$Z$205,0)),"")</f>
        <v/>
      </c>
      <c r="E164">
        <f>IF(D164="","",IFERROR(INDEX(資格マスタ!$B:$B,MATCH(ASC(SUBSTITUTE(SUBSTITUTE(D164," ",""),"　","")),資格マスタ!$D:$D,0)),D164))</f>
        <v/>
      </c>
      <c r="F164">
        <f>IF(E164="","",IF(C164="",DATE(9999,1,1),C164))</f>
        <v/>
      </c>
      <c r="G164">
        <f>IF(E164="","",COUNTIFS($F$157:$F$170,"&lt;"&amp;F164,$F$157:$F$170,"&lt;&gt;")+COUNTIFS($F$157:$F$170,F164,$B$157:$B$170,"&lt;"&amp;B164)+1)</f>
        <v/>
      </c>
      <c r="H164">
        <f>IF(OR(E164="",C164=""),"",IF(C164&gt;=DATE(2019,5,1),"令和"&amp;(YEAR(C164)-2018),IF(C164&gt;=DATE(1989,1,8),"平成"&amp;(YEAR(C164)-1988),"昭和"&amp;(YEAR(C164)-1925)))&amp;"年"&amp;MONTH(C164)&amp;"月")</f>
        <v/>
      </c>
    </row>
    <row r="165">
      <c r="A165" t="n">
        <v>12</v>
      </c>
      <c r="B165" t="n">
        <v>9</v>
      </c>
      <c r="C165">
        <f>IFERROR(INDEX(資格取込!$S$6:$S$205,MATCH(12&amp;"_"&amp;3,資格取込!$Z$6:$Z$205,0)),"")</f>
        <v/>
      </c>
      <c r="D165">
        <f>IFERROR(INDEX(資格取込!$R$6:$R$205,MATCH(12&amp;"_"&amp;3,資格取込!$Z$6:$Z$205,0)),"")</f>
        <v/>
      </c>
      <c r="E165">
        <f>IF(D165="","",IFERROR(INDEX(資格マスタ!$B:$B,MATCH(ASC(SUBSTITUTE(SUBSTITUTE(D165," ",""),"　","")),資格マスタ!$D:$D,0)),D165))</f>
        <v/>
      </c>
      <c r="F165">
        <f>IF(E165="","",IF(C165="",DATE(9999,1,1),C165))</f>
        <v/>
      </c>
      <c r="G165">
        <f>IF(E165="","",COUNTIFS($F$157:$F$170,"&lt;"&amp;F165,$F$157:$F$170,"&lt;&gt;")+COUNTIFS($F$157:$F$170,F165,$B$157:$B$170,"&lt;"&amp;B165)+1)</f>
        <v/>
      </c>
      <c r="H165">
        <f>IF(OR(E165="",C165=""),"",IF(C165&gt;=DATE(2019,5,1),"令和"&amp;(YEAR(C165)-2018),IF(C165&gt;=DATE(1989,1,8),"平成"&amp;(YEAR(C165)-1988),"昭和"&amp;(YEAR(C165)-1925)))&amp;"年"&amp;MONTH(C165)&amp;"月")</f>
        <v/>
      </c>
    </row>
    <row r="166">
      <c r="A166" t="n">
        <v>12</v>
      </c>
      <c r="B166" t="n">
        <v>10</v>
      </c>
      <c r="C166">
        <f>IFERROR(INDEX(資格取込!$S$6:$S$205,MATCH(12&amp;"_"&amp;4,資格取込!$Z$6:$Z$205,0)),"")</f>
        <v/>
      </c>
      <c r="D166">
        <f>IFERROR(INDEX(資格取込!$R$6:$R$205,MATCH(12&amp;"_"&amp;4,資格取込!$Z$6:$Z$205,0)),"")</f>
        <v/>
      </c>
      <c r="E166">
        <f>IF(D166="","",IFERROR(INDEX(資格マスタ!$B:$B,MATCH(ASC(SUBSTITUTE(SUBSTITUTE(D166," ",""),"　","")),資格マスタ!$D:$D,0)),D166))</f>
        <v/>
      </c>
      <c r="F166">
        <f>IF(E166="","",IF(C166="",DATE(9999,1,1),C166))</f>
        <v/>
      </c>
      <c r="G166">
        <f>IF(E166="","",COUNTIFS($F$157:$F$170,"&lt;"&amp;F166,$F$157:$F$170,"&lt;&gt;")+COUNTIFS($F$157:$F$170,F166,$B$157:$B$170,"&lt;"&amp;B166)+1)</f>
        <v/>
      </c>
      <c r="H166">
        <f>IF(OR(E166="",C166=""),"",IF(C166&gt;=DATE(2019,5,1),"令和"&amp;(YEAR(C166)-2018),IF(C166&gt;=DATE(1989,1,8),"平成"&amp;(YEAR(C166)-1988),"昭和"&amp;(YEAR(C166)-1925)))&amp;"年"&amp;MONTH(C166)&amp;"月")</f>
        <v/>
      </c>
    </row>
    <row r="167">
      <c r="A167" t="n">
        <v>12</v>
      </c>
      <c r="B167" t="n">
        <v>11</v>
      </c>
      <c r="C167">
        <f>IFERROR(INDEX(資格取込!$S$6:$S$205,MATCH(12&amp;"_"&amp;5,資格取込!$Z$6:$Z$205,0)),"")</f>
        <v/>
      </c>
      <c r="D167">
        <f>IFERROR(INDEX(資格取込!$R$6:$R$205,MATCH(12&amp;"_"&amp;5,資格取込!$Z$6:$Z$205,0)),"")</f>
        <v/>
      </c>
      <c r="E167">
        <f>IF(D167="","",IFERROR(INDEX(資格マスタ!$B:$B,MATCH(ASC(SUBSTITUTE(SUBSTITUTE(D167," ",""),"　","")),資格マスタ!$D:$D,0)),D167))</f>
        <v/>
      </c>
      <c r="F167">
        <f>IF(E167="","",IF(C167="",DATE(9999,1,1),C167))</f>
        <v/>
      </c>
      <c r="G167">
        <f>IF(E167="","",COUNTIFS($F$157:$F$170,"&lt;"&amp;F167,$F$157:$F$170,"&lt;&gt;")+COUNTIFS($F$157:$F$170,F167,$B$157:$B$170,"&lt;"&amp;B167)+1)</f>
        <v/>
      </c>
      <c r="H167">
        <f>IF(OR(E167="",C167=""),"",IF(C167&gt;=DATE(2019,5,1),"令和"&amp;(YEAR(C167)-2018),IF(C167&gt;=DATE(1989,1,8),"平成"&amp;(YEAR(C167)-1988),"昭和"&amp;(YEAR(C167)-1925)))&amp;"年"&amp;MONTH(C167)&amp;"月")</f>
        <v/>
      </c>
    </row>
    <row r="168">
      <c r="A168" t="n">
        <v>12</v>
      </c>
      <c r="B168" t="n">
        <v>12</v>
      </c>
      <c r="C168">
        <f>IFERROR(INDEX(資格取込!$S$6:$S$205,MATCH(12&amp;"_"&amp;6,資格取込!$Z$6:$Z$205,0)),"")</f>
        <v/>
      </c>
      <c r="D168">
        <f>IFERROR(INDEX(資格取込!$R$6:$R$205,MATCH(12&amp;"_"&amp;6,資格取込!$Z$6:$Z$205,0)),"")</f>
        <v/>
      </c>
      <c r="E168">
        <f>IF(D168="","",IFERROR(INDEX(資格マスタ!$B:$B,MATCH(ASC(SUBSTITUTE(SUBSTITUTE(D168," ",""),"　","")),資格マスタ!$D:$D,0)),D168))</f>
        <v/>
      </c>
      <c r="F168">
        <f>IF(E168="","",IF(C168="",DATE(9999,1,1),C168))</f>
        <v/>
      </c>
      <c r="G168">
        <f>IF(E168="","",COUNTIFS($F$157:$F$170,"&lt;"&amp;F168,$F$157:$F$170,"&lt;&gt;")+COUNTIFS($F$157:$F$170,F168,$B$157:$B$170,"&lt;"&amp;B168)+1)</f>
        <v/>
      </c>
      <c r="H168">
        <f>IF(OR(E168="",C168=""),"",IF(C168&gt;=DATE(2019,5,1),"令和"&amp;(YEAR(C168)-2018),IF(C168&gt;=DATE(1989,1,8),"平成"&amp;(YEAR(C168)-1988),"昭和"&amp;(YEAR(C168)-1925)))&amp;"年"&amp;MONTH(C168)&amp;"月")</f>
        <v/>
      </c>
    </row>
    <row r="169">
      <c r="A169" t="n">
        <v>12</v>
      </c>
      <c r="B169" t="n">
        <v>13</v>
      </c>
      <c r="C169">
        <f>IFERROR(INDEX(資格取込!$S$6:$S$205,MATCH(12&amp;"_"&amp;7,資格取込!$Z$6:$Z$205,0)),"")</f>
        <v/>
      </c>
      <c r="D169">
        <f>IFERROR(INDEX(資格取込!$R$6:$R$205,MATCH(12&amp;"_"&amp;7,資格取込!$Z$6:$Z$205,0)),"")</f>
        <v/>
      </c>
      <c r="E169">
        <f>IF(D169="","",IFERROR(INDEX(資格マスタ!$B:$B,MATCH(ASC(SUBSTITUTE(SUBSTITUTE(D169," ",""),"　","")),資格マスタ!$D:$D,0)),D169))</f>
        <v/>
      </c>
      <c r="F169">
        <f>IF(E169="","",IF(C169="",DATE(9999,1,1),C169))</f>
        <v/>
      </c>
      <c r="G169">
        <f>IF(E169="","",COUNTIFS($F$157:$F$170,"&lt;"&amp;F169,$F$157:$F$170,"&lt;&gt;")+COUNTIFS($F$157:$F$170,F169,$B$157:$B$170,"&lt;"&amp;B169)+1)</f>
        <v/>
      </c>
      <c r="H169">
        <f>IF(OR(E169="",C169=""),"",IF(C169&gt;=DATE(2019,5,1),"令和"&amp;(YEAR(C169)-2018),IF(C169&gt;=DATE(1989,1,8),"平成"&amp;(YEAR(C169)-1988),"昭和"&amp;(YEAR(C169)-1925)))&amp;"年"&amp;MONTH(C169)&amp;"月")</f>
        <v/>
      </c>
    </row>
    <row r="170">
      <c r="A170" t="n">
        <v>12</v>
      </c>
      <c r="B170" t="n">
        <v>14</v>
      </c>
      <c r="C170">
        <f>IFERROR(INDEX(資格取込!$S$6:$S$205,MATCH(12&amp;"_"&amp;8,資格取込!$Z$6:$Z$205,0)),"")</f>
        <v/>
      </c>
      <c r="D170">
        <f>IFERROR(INDEX(資格取込!$R$6:$R$205,MATCH(12&amp;"_"&amp;8,資格取込!$Z$6:$Z$205,0)),"")</f>
        <v/>
      </c>
      <c r="E170">
        <f>IF(D170="","",IFERROR(INDEX(資格マスタ!$B:$B,MATCH(ASC(SUBSTITUTE(SUBSTITUTE(D170," ",""),"　","")),資格マスタ!$D:$D,0)),D170))</f>
        <v/>
      </c>
      <c r="F170">
        <f>IF(E170="","",IF(C170="",DATE(9999,1,1),C170))</f>
        <v/>
      </c>
      <c r="G170">
        <f>IF(E170="","",COUNTIFS($F$157:$F$170,"&lt;"&amp;F170,$F$157:$F$170,"&lt;&gt;")+COUNTIFS($F$157:$F$170,F170,$B$157:$B$170,"&lt;"&amp;B170)+1)</f>
        <v/>
      </c>
      <c r="H170">
        <f>IF(OR(E170="",C170=""),"",IF(C170&gt;=DATE(2019,5,1),"令和"&amp;(YEAR(C170)-2018),IF(C170&gt;=DATE(1989,1,8),"平成"&amp;(YEAR(C170)-1988),"昭和"&amp;(YEAR(C170)-1925)))&amp;"年"&amp;MONTH(C170)&amp;"月")</f>
        <v/>
      </c>
    </row>
    <row r="171">
      <c r="A171" t="n">
        <v>13</v>
      </c>
      <c r="B171" t="n">
        <v>1</v>
      </c>
      <c r="C171" s="132">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171">
        <f>IF(入力!N17="","",入力!N17)</f>
        <v/>
      </c>
      <c r="E171">
        <f>IF(D171="","",IFERROR(INDEX(資格マスタ!$B:$B,MATCH(ASC(SUBSTITUTE(SUBSTITUTE(D171," ",""),"　","")),資格マスタ!$D:$D,0)),D171))</f>
        <v/>
      </c>
      <c r="F171">
        <f>IF(E171="","",IF(C171="",DATE(9999,1,1),C171))</f>
        <v/>
      </c>
      <c r="G171">
        <f>IF(E171="","",COUNTIFS($F$171:$F$184,"&lt;"&amp;F171,$F$171:$F$184,"&lt;&gt;")+COUNTIFS($F$171:$F$184,F171,$B$171:$B$184,"&lt;"&amp;B171)+1)</f>
        <v/>
      </c>
      <c r="H171">
        <f>IF(OR(E171="",C171=""),"",IF(C171&gt;=DATE(2019,5,1),"令和"&amp;(YEAR(C171)-2018),IF(C171&gt;=DATE(1989,1,8),"平成"&amp;(YEAR(C171)-1988),"昭和"&amp;(YEAR(C171)-1925)))&amp;"年"&amp;MONTH(C171)&amp;"月")</f>
        <v/>
      </c>
    </row>
    <row r="172">
      <c r="A172" t="n">
        <v>13</v>
      </c>
      <c r="B172" t="n">
        <v>2</v>
      </c>
      <c r="C172">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172">
        <f>IF(入力!P17="","",入力!P17)</f>
        <v/>
      </c>
      <c r="E172">
        <f>IF(D172="","",IFERROR(INDEX(資格マスタ!$B:$B,MATCH(ASC(SUBSTITUTE(SUBSTITUTE(D172," ",""),"　","")),資格マスタ!$D:$D,0)),D172))</f>
        <v/>
      </c>
      <c r="F172">
        <f>IF(E172="","",IF(C172="",DATE(9999,1,1),C172))</f>
        <v/>
      </c>
      <c r="G172">
        <f>IF(E172="","",COUNTIFS($F$171:$F$184,"&lt;"&amp;F172,$F$171:$F$184,"&lt;&gt;")+COUNTIFS($F$171:$F$184,F172,$B$171:$B$184,"&lt;"&amp;B172)+1)</f>
        <v/>
      </c>
      <c r="H172">
        <f>IF(OR(E172="",C172=""),"",IF(C172&gt;=DATE(2019,5,1),"令和"&amp;(YEAR(C172)-2018),IF(C172&gt;=DATE(1989,1,8),"平成"&amp;(YEAR(C172)-1988),"昭和"&amp;(YEAR(C172)-1925)))&amp;"年"&amp;MONTH(C172)&amp;"月")</f>
        <v/>
      </c>
    </row>
    <row r="173">
      <c r="A173" t="n">
        <v>13</v>
      </c>
      <c r="B173" t="n">
        <v>3</v>
      </c>
      <c r="C173">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173">
        <f>IF(入力!R17="","",入力!R17)</f>
        <v/>
      </c>
      <c r="E173">
        <f>IF(D173="","",IFERROR(INDEX(資格マスタ!$B:$B,MATCH(ASC(SUBSTITUTE(SUBSTITUTE(D173," ",""),"　","")),資格マスタ!$D:$D,0)),D173))</f>
        <v/>
      </c>
      <c r="F173">
        <f>IF(E173="","",IF(C173="",DATE(9999,1,1),C173))</f>
        <v/>
      </c>
      <c r="G173">
        <f>IF(E173="","",COUNTIFS($F$171:$F$184,"&lt;"&amp;F173,$F$171:$F$184,"&lt;&gt;")+COUNTIFS($F$171:$F$184,F173,$B$171:$B$184,"&lt;"&amp;B173)+1)</f>
        <v/>
      </c>
      <c r="H173">
        <f>IF(OR(E173="",C173=""),"",IF(C173&gt;=DATE(2019,5,1),"令和"&amp;(YEAR(C173)-2018),IF(C173&gt;=DATE(1989,1,8),"平成"&amp;(YEAR(C173)-1988),"昭和"&amp;(YEAR(C173)-1925)))&amp;"年"&amp;MONTH(C173)&amp;"月")</f>
        <v/>
      </c>
    </row>
    <row r="174">
      <c r="A174" t="n">
        <v>13</v>
      </c>
      <c r="B174" t="n">
        <v>4</v>
      </c>
      <c r="C174">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174">
        <f>IF(入力!T17="","",入力!T17)</f>
        <v/>
      </c>
      <c r="E174">
        <f>IF(D174="","",IFERROR(INDEX(資格マスタ!$B:$B,MATCH(ASC(SUBSTITUTE(SUBSTITUTE(D174," ",""),"　","")),資格マスタ!$D:$D,0)),D174))</f>
        <v/>
      </c>
      <c r="F174">
        <f>IF(E174="","",IF(C174="",DATE(9999,1,1),C174))</f>
        <v/>
      </c>
      <c r="G174">
        <f>IF(E174="","",COUNTIFS($F$171:$F$184,"&lt;"&amp;F174,$F$171:$F$184,"&lt;&gt;")+COUNTIFS($F$171:$F$184,F174,$B$171:$B$184,"&lt;"&amp;B174)+1)</f>
        <v/>
      </c>
      <c r="H174">
        <f>IF(OR(E174="",C174=""),"",IF(C174&gt;=DATE(2019,5,1),"令和"&amp;(YEAR(C174)-2018),IF(C174&gt;=DATE(1989,1,8),"平成"&amp;(YEAR(C174)-1988),"昭和"&amp;(YEAR(C174)-1925)))&amp;"年"&amp;MONTH(C174)&amp;"月")</f>
        <v/>
      </c>
    </row>
    <row r="175">
      <c r="A175" t="n">
        <v>13</v>
      </c>
      <c r="B175" t="n">
        <v>5</v>
      </c>
      <c r="C175">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175">
        <f>IF(入力!V17="","",入力!V17)</f>
        <v/>
      </c>
      <c r="E175">
        <f>IF(D175="","",IFERROR(INDEX(資格マスタ!$B:$B,MATCH(ASC(SUBSTITUTE(SUBSTITUTE(D175," ",""),"　","")),資格マスタ!$D:$D,0)),D175))</f>
        <v/>
      </c>
      <c r="F175">
        <f>IF(E175="","",IF(C175="",DATE(9999,1,1),C175))</f>
        <v/>
      </c>
      <c r="G175">
        <f>IF(E175="","",COUNTIFS($F$171:$F$184,"&lt;"&amp;F175,$F$171:$F$184,"&lt;&gt;")+COUNTIFS($F$171:$F$184,F175,$B$171:$B$184,"&lt;"&amp;B175)+1)</f>
        <v/>
      </c>
      <c r="H175">
        <f>IF(OR(E175="",C175=""),"",IF(C175&gt;=DATE(2019,5,1),"令和"&amp;(YEAR(C175)-2018),IF(C175&gt;=DATE(1989,1,8),"平成"&amp;(YEAR(C175)-1988),"昭和"&amp;(YEAR(C175)-1925)))&amp;"年"&amp;MONTH(C175)&amp;"月")</f>
        <v/>
      </c>
    </row>
    <row r="176">
      <c r="A176" t="n">
        <v>13</v>
      </c>
      <c r="B176" t="n">
        <v>6</v>
      </c>
      <c r="C176">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176">
        <f>IF(入力!X17="","",入力!X17)</f>
        <v/>
      </c>
      <c r="E176">
        <f>IF(D176="","",IFERROR(INDEX(資格マスタ!$B:$B,MATCH(ASC(SUBSTITUTE(SUBSTITUTE(D176," ",""),"　","")),資格マスタ!$D:$D,0)),D176))</f>
        <v/>
      </c>
      <c r="F176">
        <f>IF(E176="","",IF(C176="",DATE(9999,1,1),C176))</f>
        <v/>
      </c>
      <c r="G176">
        <f>IF(E176="","",COUNTIFS($F$171:$F$184,"&lt;"&amp;F176,$F$171:$F$184,"&lt;&gt;")+COUNTIFS($F$171:$F$184,F176,$B$171:$B$184,"&lt;"&amp;B176)+1)</f>
        <v/>
      </c>
      <c r="H176">
        <f>IF(OR(E176="",C176=""),"",IF(C176&gt;=DATE(2019,5,1),"令和"&amp;(YEAR(C176)-2018),IF(C176&gt;=DATE(1989,1,8),"平成"&amp;(YEAR(C176)-1988),"昭和"&amp;(YEAR(C176)-1925)))&amp;"年"&amp;MONTH(C176)&amp;"月")</f>
        <v/>
      </c>
    </row>
    <row r="177">
      <c r="A177" t="n">
        <v>13</v>
      </c>
      <c r="B177" t="n">
        <v>7</v>
      </c>
      <c r="C177">
        <f>IFERROR(INDEX(資格取込!$S$6:$S$205,MATCH(13&amp;"_"&amp;1,資格取込!$Z$6:$Z$205,0)),"")</f>
        <v/>
      </c>
      <c r="D177">
        <f>IFERROR(INDEX(資格取込!$R$6:$R$205,MATCH(13&amp;"_"&amp;1,資格取込!$Z$6:$Z$205,0)),"")</f>
        <v/>
      </c>
      <c r="E177">
        <f>IF(D177="","",IFERROR(INDEX(資格マスタ!$B:$B,MATCH(ASC(SUBSTITUTE(SUBSTITUTE(D177," ",""),"　","")),資格マスタ!$D:$D,0)),D177))</f>
        <v/>
      </c>
      <c r="F177">
        <f>IF(E177="","",IF(C177="",DATE(9999,1,1),C177))</f>
        <v/>
      </c>
      <c r="G177">
        <f>IF(E177="","",COUNTIFS($F$171:$F$184,"&lt;"&amp;F177,$F$171:$F$184,"&lt;&gt;")+COUNTIFS($F$171:$F$184,F177,$B$171:$B$184,"&lt;"&amp;B177)+1)</f>
        <v/>
      </c>
      <c r="H177">
        <f>IF(OR(E177="",C177=""),"",IF(C177&gt;=DATE(2019,5,1),"令和"&amp;(YEAR(C177)-2018),IF(C177&gt;=DATE(1989,1,8),"平成"&amp;(YEAR(C177)-1988),"昭和"&amp;(YEAR(C177)-1925)))&amp;"年"&amp;MONTH(C177)&amp;"月")</f>
        <v/>
      </c>
    </row>
    <row r="178">
      <c r="A178" t="n">
        <v>13</v>
      </c>
      <c r="B178" t="n">
        <v>8</v>
      </c>
      <c r="C178">
        <f>IFERROR(INDEX(資格取込!$S$6:$S$205,MATCH(13&amp;"_"&amp;2,資格取込!$Z$6:$Z$205,0)),"")</f>
        <v/>
      </c>
      <c r="D178">
        <f>IFERROR(INDEX(資格取込!$R$6:$R$205,MATCH(13&amp;"_"&amp;2,資格取込!$Z$6:$Z$205,0)),"")</f>
        <v/>
      </c>
      <c r="E178">
        <f>IF(D178="","",IFERROR(INDEX(資格マスタ!$B:$B,MATCH(ASC(SUBSTITUTE(SUBSTITUTE(D178," ",""),"　","")),資格マスタ!$D:$D,0)),D178))</f>
        <v/>
      </c>
      <c r="F178">
        <f>IF(E178="","",IF(C178="",DATE(9999,1,1),C178))</f>
        <v/>
      </c>
      <c r="G178">
        <f>IF(E178="","",COUNTIFS($F$171:$F$184,"&lt;"&amp;F178,$F$171:$F$184,"&lt;&gt;")+COUNTIFS($F$171:$F$184,F178,$B$171:$B$184,"&lt;"&amp;B178)+1)</f>
        <v/>
      </c>
      <c r="H178">
        <f>IF(OR(E178="",C178=""),"",IF(C178&gt;=DATE(2019,5,1),"令和"&amp;(YEAR(C178)-2018),IF(C178&gt;=DATE(1989,1,8),"平成"&amp;(YEAR(C178)-1988),"昭和"&amp;(YEAR(C178)-1925)))&amp;"年"&amp;MONTH(C178)&amp;"月")</f>
        <v/>
      </c>
    </row>
    <row r="179">
      <c r="A179" t="n">
        <v>13</v>
      </c>
      <c r="B179" t="n">
        <v>9</v>
      </c>
      <c r="C179">
        <f>IFERROR(INDEX(資格取込!$S$6:$S$205,MATCH(13&amp;"_"&amp;3,資格取込!$Z$6:$Z$205,0)),"")</f>
        <v/>
      </c>
      <c r="D179">
        <f>IFERROR(INDEX(資格取込!$R$6:$R$205,MATCH(13&amp;"_"&amp;3,資格取込!$Z$6:$Z$205,0)),"")</f>
        <v/>
      </c>
      <c r="E179">
        <f>IF(D179="","",IFERROR(INDEX(資格マスタ!$B:$B,MATCH(ASC(SUBSTITUTE(SUBSTITUTE(D179," ",""),"　","")),資格マスタ!$D:$D,0)),D179))</f>
        <v/>
      </c>
      <c r="F179">
        <f>IF(E179="","",IF(C179="",DATE(9999,1,1),C179))</f>
        <v/>
      </c>
      <c r="G179">
        <f>IF(E179="","",COUNTIFS($F$171:$F$184,"&lt;"&amp;F179,$F$171:$F$184,"&lt;&gt;")+COUNTIFS($F$171:$F$184,F179,$B$171:$B$184,"&lt;"&amp;B179)+1)</f>
        <v/>
      </c>
      <c r="H179">
        <f>IF(OR(E179="",C179=""),"",IF(C179&gt;=DATE(2019,5,1),"令和"&amp;(YEAR(C179)-2018),IF(C179&gt;=DATE(1989,1,8),"平成"&amp;(YEAR(C179)-1988),"昭和"&amp;(YEAR(C179)-1925)))&amp;"年"&amp;MONTH(C179)&amp;"月")</f>
        <v/>
      </c>
    </row>
    <row r="180">
      <c r="A180" t="n">
        <v>13</v>
      </c>
      <c r="B180" t="n">
        <v>10</v>
      </c>
      <c r="C180">
        <f>IFERROR(INDEX(資格取込!$S$6:$S$205,MATCH(13&amp;"_"&amp;4,資格取込!$Z$6:$Z$205,0)),"")</f>
        <v/>
      </c>
      <c r="D180">
        <f>IFERROR(INDEX(資格取込!$R$6:$R$205,MATCH(13&amp;"_"&amp;4,資格取込!$Z$6:$Z$205,0)),"")</f>
        <v/>
      </c>
      <c r="E180">
        <f>IF(D180="","",IFERROR(INDEX(資格マスタ!$B:$B,MATCH(ASC(SUBSTITUTE(SUBSTITUTE(D180," ",""),"　","")),資格マスタ!$D:$D,0)),D180))</f>
        <v/>
      </c>
      <c r="F180">
        <f>IF(E180="","",IF(C180="",DATE(9999,1,1),C180))</f>
        <v/>
      </c>
      <c r="G180">
        <f>IF(E180="","",COUNTIFS($F$171:$F$184,"&lt;"&amp;F180,$F$171:$F$184,"&lt;&gt;")+COUNTIFS($F$171:$F$184,F180,$B$171:$B$184,"&lt;"&amp;B180)+1)</f>
        <v/>
      </c>
      <c r="H180">
        <f>IF(OR(E180="",C180=""),"",IF(C180&gt;=DATE(2019,5,1),"令和"&amp;(YEAR(C180)-2018),IF(C180&gt;=DATE(1989,1,8),"平成"&amp;(YEAR(C180)-1988),"昭和"&amp;(YEAR(C180)-1925)))&amp;"年"&amp;MONTH(C180)&amp;"月")</f>
        <v/>
      </c>
    </row>
    <row r="181">
      <c r="A181" t="n">
        <v>13</v>
      </c>
      <c r="B181" t="n">
        <v>11</v>
      </c>
      <c r="C181">
        <f>IFERROR(INDEX(資格取込!$S$6:$S$205,MATCH(13&amp;"_"&amp;5,資格取込!$Z$6:$Z$205,0)),"")</f>
        <v/>
      </c>
      <c r="D181">
        <f>IFERROR(INDEX(資格取込!$R$6:$R$205,MATCH(13&amp;"_"&amp;5,資格取込!$Z$6:$Z$205,0)),"")</f>
        <v/>
      </c>
      <c r="E181">
        <f>IF(D181="","",IFERROR(INDEX(資格マスタ!$B:$B,MATCH(ASC(SUBSTITUTE(SUBSTITUTE(D181," ",""),"　","")),資格マスタ!$D:$D,0)),D181))</f>
        <v/>
      </c>
      <c r="F181">
        <f>IF(E181="","",IF(C181="",DATE(9999,1,1),C181))</f>
        <v/>
      </c>
      <c r="G181">
        <f>IF(E181="","",COUNTIFS($F$171:$F$184,"&lt;"&amp;F181,$F$171:$F$184,"&lt;&gt;")+COUNTIFS($F$171:$F$184,F181,$B$171:$B$184,"&lt;"&amp;B181)+1)</f>
        <v/>
      </c>
      <c r="H181">
        <f>IF(OR(E181="",C181=""),"",IF(C181&gt;=DATE(2019,5,1),"令和"&amp;(YEAR(C181)-2018),IF(C181&gt;=DATE(1989,1,8),"平成"&amp;(YEAR(C181)-1988),"昭和"&amp;(YEAR(C181)-1925)))&amp;"年"&amp;MONTH(C181)&amp;"月")</f>
        <v/>
      </c>
    </row>
    <row r="182">
      <c r="A182" t="n">
        <v>13</v>
      </c>
      <c r="B182" t="n">
        <v>12</v>
      </c>
      <c r="C182">
        <f>IFERROR(INDEX(資格取込!$S$6:$S$205,MATCH(13&amp;"_"&amp;6,資格取込!$Z$6:$Z$205,0)),"")</f>
        <v/>
      </c>
      <c r="D182">
        <f>IFERROR(INDEX(資格取込!$R$6:$R$205,MATCH(13&amp;"_"&amp;6,資格取込!$Z$6:$Z$205,0)),"")</f>
        <v/>
      </c>
      <c r="E182">
        <f>IF(D182="","",IFERROR(INDEX(資格マスタ!$B:$B,MATCH(ASC(SUBSTITUTE(SUBSTITUTE(D182," ",""),"　","")),資格マスタ!$D:$D,0)),D182))</f>
        <v/>
      </c>
      <c r="F182">
        <f>IF(E182="","",IF(C182="",DATE(9999,1,1),C182))</f>
        <v/>
      </c>
      <c r="G182">
        <f>IF(E182="","",COUNTIFS($F$171:$F$184,"&lt;"&amp;F182,$F$171:$F$184,"&lt;&gt;")+COUNTIFS($F$171:$F$184,F182,$B$171:$B$184,"&lt;"&amp;B182)+1)</f>
        <v/>
      </c>
      <c r="H182">
        <f>IF(OR(E182="",C182=""),"",IF(C182&gt;=DATE(2019,5,1),"令和"&amp;(YEAR(C182)-2018),IF(C182&gt;=DATE(1989,1,8),"平成"&amp;(YEAR(C182)-1988),"昭和"&amp;(YEAR(C182)-1925)))&amp;"年"&amp;MONTH(C182)&amp;"月")</f>
        <v/>
      </c>
    </row>
    <row r="183">
      <c r="A183" t="n">
        <v>13</v>
      </c>
      <c r="B183" t="n">
        <v>13</v>
      </c>
      <c r="C183">
        <f>IFERROR(INDEX(資格取込!$S$6:$S$205,MATCH(13&amp;"_"&amp;7,資格取込!$Z$6:$Z$205,0)),"")</f>
        <v/>
      </c>
      <c r="D183">
        <f>IFERROR(INDEX(資格取込!$R$6:$R$205,MATCH(13&amp;"_"&amp;7,資格取込!$Z$6:$Z$205,0)),"")</f>
        <v/>
      </c>
      <c r="E183">
        <f>IF(D183="","",IFERROR(INDEX(資格マスタ!$B:$B,MATCH(ASC(SUBSTITUTE(SUBSTITUTE(D183," ",""),"　","")),資格マスタ!$D:$D,0)),D183))</f>
        <v/>
      </c>
      <c r="F183">
        <f>IF(E183="","",IF(C183="",DATE(9999,1,1),C183))</f>
        <v/>
      </c>
      <c r="G183">
        <f>IF(E183="","",COUNTIFS($F$171:$F$184,"&lt;"&amp;F183,$F$171:$F$184,"&lt;&gt;")+COUNTIFS($F$171:$F$184,F183,$B$171:$B$184,"&lt;"&amp;B183)+1)</f>
        <v/>
      </c>
      <c r="H183">
        <f>IF(OR(E183="",C183=""),"",IF(C183&gt;=DATE(2019,5,1),"令和"&amp;(YEAR(C183)-2018),IF(C183&gt;=DATE(1989,1,8),"平成"&amp;(YEAR(C183)-1988),"昭和"&amp;(YEAR(C183)-1925)))&amp;"年"&amp;MONTH(C183)&amp;"月")</f>
        <v/>
      </c>
    </row>
    <row r="184">
      <c r="A184" t="n">
        <v>13</v>
      </c>
      <c r="B184" t="n">
        <v>14</v>
      </c>
      <c r="C184">
        <f>IFERROR(INDEX(資格取込!$S$6:$S$205,MATCH(13&amp;"_"&amp;8,資格取込!$Z$6:$Z$205,0)),"")</f>
        <v/>
      </c>
      <c r="D184">
        <f>IFERROR(INDEX(資格取込!$R$6:$R$205,MATCH(13&amp;"_"&amp;8,資格取込!$Z$6:$Z$205,0)),"")</f>
        <v/>
      </c>
      <c r="E184">
        <f>IF(D184="","",IFERROR(INDEX(資格マスタ!$B:$B,MATCH(ASC(SUBSTITUTE(SUBSTITUTE(D184," ",""),"　","")),資格マスタ!$D:$D,0)),D184))</f>
        <v/>
      </c>
      <c r="F184">
        <f>IF(E184="","",IF(C184="",DATE(9999,1,1),C184))</f>
        <v/>
      </c>
      <c r="G184">
        <f>IF(E184="","",COUNTIFS($F$171:$F$184,"&lt;"&amp;F184,$F$171:$F$184,"&lt;&gt;")+COUNTIFS($F$171:$F$184,F184,$B$171:$B$184,"&lt;"&amp;B184)+1)</f>
        <v/>
      </c>
      <c r="H184">
        <f>IF(OR(E184="",C184=""),"",IF(C184&gt;=DATE(2019,5,1),"令和"&amp;(YEAR(C184)-2018),IF(C184&gt;=DATE(1989,1,8),"平成"&amp;(YEAR(C184)-1988),"昭和"&amp;(YEAR(C184)-1925)))&amp;"年"&amp;MONTH(C184)&amp;"月")</f>
        <v/>
      </c>
    </row>
    <row r="185">
      <c r="A185" t="n">
        <v>14</v>
      </c>
      <c r="B185" t="n">
        <v>1</v>
      </c>
      <c r="C185" s="132">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185">
        <f>IF(入力!N18="","",入力!N18)</f>
        <v/>
      </c>
      <c r="E185">
        <f>IF(D185="","",IFERROR(INDEX(資格マスタ!$B:$B,MATCH(ASC(SUBSTITUTE(SUBSTITUTE(D185," ",""),"　","")),資格マスタ!$D:$D,0)),D185))</f>
        <v/>
      </c>
      <c r="F185">
        <f>IF(E185="","",IF(C185="",DATE(9999,1,1),C185))</f>
        <v/>
      </c>
      <c r="G185">
        <f>IF(E185="","",COUNTIFS($F$185:$F$198,"&lt;"&amp;F185,$F$185:$F$198,"&lt;&gt;")+COUNTIFS($F$185:$F$198,F185,$B$185:$B$198,"&lt;"&amp;B185)+1)</f>
        <v/>
      </c>
      <c r="H185">
        <f>IF(OR(E185="",C185=""),"",IF(C185&gt;=DATE(2019,5,1),"令和"&amp;(YEAR(C185)-2018),IF(C185&gt;=DATE(1989,1,8),"平成"&amp;(YEAR(C185)-1988),"昭和"&amp;(YEAR(C185)-1925)))&amp;"年"&amp;MONTH(C185)&amp;"月")</f>
        <v/>
      </c>
    </row>
    <row r="186">
      <c r="A186" t="n">
        <v>14</v>
      </c>
      <c r="B186" t="n">
        <v>2</v>
      </c>
      <c r="C186">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186">
        <f>IF(入力!P18="","",入力!P18)</f>
        <v/>
      </c>
      <c r="E186">
        <f>IF(D186="","",IFERROR(INDEX(資格マスタ!$B:$B,MATCH(ASC(SUBSTITUTE(SUBSTITUTE(D186," ",""),"　","")),資格マスタ!$D:$D,0)),D186))</f>
        <v/>
      </c>
      <c r="F186">
        <f>IF(E186="","",IF(C186="",DATE(9999,1,1),C186))</f>
        <v/>
      </c>
      <c r="G186">
        <f>IF(E186="","",COUNTIFS($F$185:$F$198,"&lt;"&amp;F186,$F$185:$F$198,"&lt;&gt;")+COUNTIFS($F$185:$F$198,F186,$B$185:$B$198,"&lt;"&amp;B186)+1)</f>
        <v/>
      </c>
      <c r="H186">
        <f>IF(OR(E186="",C186=""),"",IF(C186&gt;=DATE(2019,5,1),"令和"&amp;(YEAR(C186)-2018),IF(C186&gt;=DATE(1989,1,8),"平成"&amp;(YEAR(C186)-1988),"昭和"&amp;(YEAR(C186)-1925)))&amp;"年"&amp;MONTH(C186)&amp;"月")</f>
        <v/>
      </c>
    </row>
    <row r="187">
      <c r="A187" t="n">
        <v>14</v>
      </c>
      <c r="B187" t="n">
        <v>3</v>
      </c>
      <c r="C187">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187">
        <f>IF(入力!R18="","",入力!R18)</f>
        <v/>
      </c>
      <c r="E187">
        <f>IF(D187="","",IFERROR(INDEX(資格マスタ!$B:$B,MATCH(ASC(SUBSTITUTE(SUBSTITUTE(D187," ",""),"　","")),資格マスタ!$D:$D,0)),D187))</f>
        <v/>
      </c>
      <c r="F187">
        <f>IF(E187="","",IF(C187="",DATE(9999,1,1),C187))</f>
        <v/>
      </c>
      <c r="G187">
        <f>IF(E187="","",COUNTIFS($F$185:$F$198,"&lt;"&amp;F187,$F$185:$F$198,"&lt;&gt;")+COUNTIFS($F$185:$F$198,F187,$B$185:$B$198,"&lt;"&amp;B187)+1)</f>
        <v/>
      </c>
      <c r="H187">
        <f>IF(OR(E187="",C187=""),"",IF(C187&gt;=DATE(2019,5,1),"令和"&amp;(YEAR(C187)-2018),IF(C187&gt;=DATE(1989,1,8),"平成"&amp;(YEAR(C187)-1988),"昭和"&amp;(YEAR(C187)-1925)))&amp;"年"&amp;MONTH(C187)&amp;"月")</f>
        <v/>
      </c>
    </row>
    <row r="188">
      <c r="A188" t="n">
        <v>14</v>
      </c>
      <c r="B188" t="n">
        <v>4</v>
      </c>
      <c r="C188">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188">
        <f>IF(入力!T18="","",入力!T18)</f>
        <v/>
      </c>
      <c r="E188">
        <f>IF(D188="","",IFERROR(INDEX(資格マスタ!$B:$B,MATCH(ASC(SUBSTITUTE(SUBSTITUTE(D188," ",""),"　","")),資格マスタ!$D:$D,0)),D188))</f>
        <v/>
      </c>
      <c r="F188">
        <f>IF(E188="","",IF(C188="",DATE(9999,1,1),C188))</f>
        <v/>
      </c>
      <c r="G188">
        <f>IF(E188="","",COUNTIFS($F$185:$F$198,"&lt;"&amp;F188,$F$185:$F$198,"&lt;&gt;")+COUNTIFS($F$185:$F$198,F188,$B$185:$B$198,"&lt;"&amp;B188)+1)</f>
        <v/>
      </c>
      <c r="H188">
        <f>IF(OR(E188="",C188=""),"",IF(C188&gt;=DATE(2019,5,1),"令和"&amp;(YEAR(C188)-2018),IF(C188&gt;=DATE(1989,1,8),"平成"&amp;(YEAR(C188)-1988),"昭和"&amp;(YEAR(C188)-1925)))&amp;"年"&amp;MONTH(C188)&amp;"月")</f>
        <v/>
      </c>
    </row>
    <row r="189">
      <c r="A189" t="n">
        <v>14</v>
      </c>
      <c r="B189" t="n">
        <v>5</v>
      </c>
      <c r="C189">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189">
        <f>IF(入力!V18="","",入力!V18)</f>
        <v/>
      </c>
      <c r="E189">
        <f>IF(D189="","",IFERROR(INDEX(資格マスタ!$B:$B,MATCH(ASC(SUBSTITUTE(SUBSTITUTE(D189," ",""),"　","")),資格マスタ!$D:$D,0)),D189))</f>
        <v/>
      </c>
      <c r="F189">
        <f>IF(E189="","",IF(C189="",DATE(9999,1,1),C189))</f>
        <v/>
      </c>
      <c r="G189">
        <f>IF(E189="","",COUNTIFS($F$185:$F$198,"&lt;"&amp;F189,$F$185:$F$198,"&lt;&gt;")+COUNTIFS($F$185:$F$198,F189,$B$185:$B$198,"&lt;"&amp;B189)+1)</f>
        <v/>
      </c>
      <c r="H189">
        <f>IF(OR(E189="",C189=""),"",IF(C189&gt;=DATE(2019,5,1),"令和"&amp;(YEAR(C189)-2018),IF(C189&gt;=DATE(1989,1,8),"平成"&amp;(YEAR(C189)-1988),"昭和"&amp;(YEAR(C189)-1925)))&amp;"年"&amp;MONTH(C189)&amp;"月")</f>
        <v/>
      </c>
    </row>
    <row r="190">
      <c r="A190" t="n">
        <v>14</v>
      </c>
      <c r="B190" t="n">
        <v>6</v>
      </c>
      <c r="C190">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190">
        <f>IF(入力!X18="","",入力!X18)</f>
        <v/>
      </c>
      <c r="E190">
        <f>IF(D190="","",IFERROR(INDEX(資格マスタ!$B:$B,MATCH(ASC(SUBSTITUTE(SUBSTITUTE(D190," ",""),"　","")),資格マスタ!$D:$D,0)),D190))</f>
        <v/>
      </c>
      <c r="F190">
        <f>IF(E190="","",IF(C190="",DATE(9999,1,1),C190))</f>
        <v/>
      </c>
      <c r="G190">
        <f>IF(E190="","",COUNTIFS($F$185:$F$198,"&lt;"&amp;F190,$F$185:$F$198,"&lt;&gt;")+COUNTIFS($F$185:$F$198,F190,$B$185:$B$198,"&lt;"&amp;B190)+1)</f>
        <v/>
      </c>
      <c r="H190">
        <f>IF(OR(E190="",C190=""),"",IF(C190&gt;=DATE(2019,5,1),"令和"&amp;(YEAR(C190)-2018),IF(C190&gt;=DATE(1989,1,8),"平成"&amp;(YEAR(C190)-1988),"昭和"&amp;(YEAR(C190)-1925)))&amp;"年"&amp;MONTH(C190)&amp;"月")</f>
        <v/>
      </c>
    </row>
    <row r="191">
      <c r="A191" t="n">
        <v>14</v>
      </c>
      <c r="B191" t="n">
        <v>7</v>
      </c>
      <c r="C191">
        <f>IFERROR(INDEX(資格取込!$S$6:$S$205,MATCH(14&amp;"_"&amp;1,資格取込!$Z$6:$Z$205,0)),"")</f>
        <v/>
      </c>
      <c r="D191">
        <f>IFERROR(INDEX(資格取込!$R$6:$R$205,MATCH(14&amp;"_"&amp;1,資格取込!$Z$6:$Z$205,0)),"")</f>
        <v/>
      </c>
      <c r="E191">
        <f>IF(D191="","",IFERROR(INDEX(資格マスタ!$B:$B,MATCH(ASC(SUBSTITUTE(SUBSTITUTE(D191," ",""),"　","")),資格マスタ!$D:$D,0)),D191))</f>
        <v/>
      </c>
      <c r="F191">
        <f>IF(E191="","",IF(C191="",DATE(9999,1,1),C191))</f>
        <v/>
      </c>
      <c r="G191">
        <f>IF(E191="","",COUNTIFS($F$185:$F$198,"&lt;"&amp;F191,$F$185:$F$198,"&lt;&gt;")+COUNTIFS($F$185:$F$198,F191,$B$185:$B$198,"&lt;"&amp;B191)+1)</f>
        <v/>
      </c>
      <c r="H191">
        <f>IF(OR(E191="",C191=""),"",IF(C191&gt;=DATE(2019,5,1),"令和"&amp;(YEAR(C191)-2018),IF(C191&gt;=DATE(1989,1,8),"平成"&amp;(YEAR(C191)-1988),"昭和"&amp;(YEAR(C191)-1925)))&amp;"年"&amp;MONTH(C191)&amp;"月")</f>
        <v/>
      </c>
    </row>
    <row r="192">
      <c r="A192" t="n">
        <v>14</v>
      </c>
      <c r="B192" t="n">
        <v>8</v>
      </c>
      <c r="C192">
        <f>IFERROR(INDEX(資格取込!$S$6:$S$205,MATCH(14&amp;"_"&amp;2,資格取込!$Z$6:$Z$205,0)),"")</f>
        <v/>
      </c>
      <c r="D192">
        <f>IFERROR(INDEX(資格取込!$R$6:$R$205,MATCH(14&amp;"_"&amp;2,資格取込!$Z$6:$Z$205,0)),"")</f>
        <v/>
      </c>
      <c r="E192">
        <f>IF(D192="","",IFERROR(INDEX(資格マスタ!$B:$B,MATCH(ASC(SUBSTITUTE(SUBSTITUTE(D192," ",""),"　","")),資格マスタ!$D:$D,0)),D192))</f>
        <v/>
      </c>
      <c r="F192">
        <f>IF(E192="","",IF(C192="",DATE(9999,1,1),C192))</f>
        <v/>
      </c>
      <c r="G192">
        <f>IF(E192="","",COUNTIFS($F$185:$F$198,"&lt;"&amp;F192,$F$185:$F$198,"&lt;&gt;")+COUNTIFS($F$185:$F$198,F192,$B$185:$B$198,"&lt;"&amp;B192)+1)</f>
        <v/>
      </c>
      <c r="H192">
        <f>IF(OR(E192="",C192=""),"",IF(C192&gt;=DATE(2019,5,1),"令和"&amp;(YEAR(C192)-2018),IF(C192&gt;=DATE(1989,1,8),"平成"&amp;(YEAR(C192)-1988),"昭和"&amp;(YEAR(C192)-1925)))&amp;"年"&amp;MONTH(C192)&amp;"月")</f>
        <v/>
      </c>
    </row>
    <row r="193">
      <c r="A193" t="n">
        <v>14</v>
      </c>
      <c r="B193" t="n">
        <v>9</v>
      </c>
      <c r="C193">
        <f>IFERROR(INDEX(資格取込!$S$6:$S$205,MATCH(14&amp;"_"&amp;3,資格取込!$Z$6:$Z$205,0)),"")</f>
        <v/>
      </c>
      <c r="D193">
        <f>IFERROR(INDEX(資格取込!$R$6:$R$205,MATCH(14&amp;"_"&amp;3,資格取込!$Z$6:$Z$205,0)),"")</f>
        <v/>
      </c>
      <c r="E193">
        <f>IF(D193="","",IFERROR(INDEX(資格マスタ!$B:$B,MATCH(ASC(SUBSTITUTE(SUBSTITUTE(D193," ",""),"　","")),資格マスタ!$D:$D,0)),D193))</f>
        <v/>
      </c>
      <c r="F193">
        <f>IF(E193="","",IF(C193="",DATE(9999,1,1),C193))</f>
        <v/>
      </c>
      <c r="G193">
        <f>IF(E193="","",COUNTIFS($F$185:$F$198,"&lt;"&amp;F193,$F$185:$F$198,"&lt;&gt;")+COUNTIFS($F$185:$F$198,F193,$B$185:$B$198,"&lt;"&amp;B193)+1)</f>
        <v/>
      </c>
      <c r="H193">
        <f>IF(OR(E193="",C193=""),"",IF(C193&gt;=DATE(2019,5,1),"令和"&amp;(YEAR(C193)-2018),IF(C193&gt;=DATE(1989,1,8),"平成"&amp;(YEAR(C193)-1988),"昭和"&amp;(YEAR(C193)-1925)))&amp;"年"&amp;MONTH(C193)&amp;"月")</f>
        <v/>
      </c>
    </row>
    <row r="194">
      <c r="A194" t="n">
        <v>14</v>
      </c>
      <c r="B194" t="n">
        <v>10</v>
      </c>
      <c r="C194">
        <f>IFERROR(INDEX(資格取込!$S$6:$S$205,MATCH(14&amp;"_"&amp;4,資格取込!$Z$6:$Z$205,0)),"")</f>
        <v/>
      </c>
      <c r="D194">
        <f>IFERROR(INDEX(資格取込!$R$6:$R$205,MATCH(14&amp;"_"&amp;4,資格取込!$Z$6:$Z$205,0)),"")</f>
        <v/>
      </c>
      <c r="E194">
        <f>IF(D194="","",IFERROR(INDEX(資格マスタ!$B:$B,MATCH(ASC(SUBSTITUTE(SUBSTITUTE(D194," ",""),"　","")),資格マスタ!$D:$D,0)),D194))</f>
        <v/>
      </c>
      <c r="F194">
        <f>IF(E194="","",IF(C194="",DATE(9999,1,1),C194))</f>
        <v/>
      </c>
      <c r="G194">
        <f>IF(E194="","",COUNTIFS($F$185:$F$198,"&lt;"&amp;F194,$F$185:$F$198,"&lt;&gt;")+COUNTIFS($F$185:$F$198,F194,$B$185:$B$198,"&lt;"&amp;B194)+1)</f>
        <v/>
      </c>
      <c r="H194">
        <f>IF(OR(E194="",C194=""),"",IF(C194&gt;=DATE(2019,5,1),"令和"&amp;(YEAR(C194)-2018),IF(C194&gt;=DATE(1989,1,8),"平成"&amp;(YEAR(C194)-1988),"昭和"&amp;(YEAR(C194)-1925)))&amp;"年"&amp;MONTH(C194)&amp;"月")</f>
        <v/>
      </c>
    </row>
    <row r="195">
      <c r="A195" t="n">
        <v>14</v>
      </c>
      <c r="B195" t="n">
        <v>11</v>
      </c>
      <c r="C195">
        <f>IFERROR(INDEX(資格取込!$S$6:$S$205,MATCH(14&amp;"_"&amp;5,資格取込!$Z$6:$Z$205,0)),"")</f>
        <v/>
      </c>
      <c r="D195">
        <f>IFERROR(INDEX(資格取込!$R$6:$R$205,MATCH(14&amp;"_"&amp;5,資格取込!$Z$6:$Z$205,0)),"")</f>
        <v/>
      </c>
      <c r="E195">
        <f>IF(D195="","",IFERROR(INDEX(資格マスタ!$B:$B,MATCH(ASC(SUBSTITUTE(SUBSTITUTE(D195," ",""),"　","")),資格マスタ!$D:$D,0)),D195))</f>
        <v/>
      </c>
      <c r="F195">
        <f>IF(E195="","",IF(C195="",DATE(9999,1,1),C195))</f>
        <v/>
      </c>
      <c r="G195">
        <f>IF(E195="","",COUNTIFS($F$185:$F$198,"&lt;"&amp;F195,$F$185:$F$198,"&lt;&gt;")+COUNTIFS($F$185:$F$198,F195,$B$185:$B$198,"&lt;"&amp;B195)+1)</f>
        <v/>
      </c>
      <c r="H195">
        <f>IF(OR(E195="",C195=""),"",IF(C195&gt;=DATE(2019,5,1),"令和"&amp;(YEAR(C195)-2018),IF(C195&gt;=DATE(1989,1,8),"平成"&amp;(YEAR(C195)-1988),"昭和"&amp;(YEAR(C195)-1925)))&amp;"年"&amp;MONTH(C195)&amp;"月")</f>
        <v/>
      </c>
    </row>
    <row r="196">
      <c r="A196" t="n">
        <v>14</v>
      </c>
      <c r="B196" t="n">
        <v>12</v>
      </c>
      <c r="C196">
        <f>IFERROR(INDEX(資格取込!$S$6:$S$205,MATCH(14&amp;"_"&amp;6,資格取込!$Z$6:$Z$205,0)),"")</f>
        <v/>
      </c>
      <c r="D196">
        <f>IFERROR(INDEX(資格取込!$R$6:$R$205,MATCH(14&amp;"_"&amp;6,資格取込!$Z$6:$Z$205,0)),"")</f>
        <v/>
      </c>
      <c r="E196">
        <f>IF(D196="","",IFERROR(INDEX(資格マスタ!$B:$B,MATCH(ASC(SUBSTITUTE(SUBSTITUTE(D196," ",""),"　","")),資格マスタ!$D:$D,0)),D196))</f>
        <v/>
      </c>
      <c r="F196">
        <f>IF(E196="","",IF(C196="",DATE(9999,1,1),C196))</f>
        <v/>
      </c>
      <c r="G196">
        <f>IF(E196="","",COUNTIFS($F$185:$F$198,"&lt;"&amp;F196,$F$185:$F$198,"&lt;&gt;")+COUNTIFS($F$185:$F$198,F196,$B$185:$B$198,"&lt;"&amp;B196)+1)</f>
        <v/>
      </c>
      <c r="H196">
        <f>IF(OR(E196="",C196=""),"",IF(C196&gt;=DATE(2019,5,1),"令和"&amp;(YEAR(C196)-2018),IF(C196&gt;=DATE(1989,1,8),"平成"&amp;(YEAR(C196)-1988),"昭和"&amp;(YEAR(C196)-1925)))&amp;"年"&amp;MONTH(C196)&amp;"月")</f>
        <v/>
      </c>
    </row>
    <row r="197">
      <c r="A197" t="n">
        <v>14</v>
      </c>
      <c r="B197" t="n">
        <v>13</v>
      </c>
      <c r="C197">
        <f>IFERROR(INDEX(資格取込!$S$6:$S$205,MATCH(14&amp;"_"&amp;7,資格取込!$Z$6:$Z$205,0)),"")</f>
        <v/>
      </c>
      <c r="D197">
        <f>IFERROR(INDEX(資格取込!$R$6:$R$205,MATCH(14&amp;"_"&amp;7,資格取込!$Z$6:$Z$205,0)),"")</f>
        <v/>
      </c>
      <c r="E197">
        <f>IF(D197="","",IFERROR(INDEX(資格マスタ!$B:$B,MATCH(ASC(SUBSTITUTE(SUBSTITUTE(D197," ",""),"　","")),資格マスタ!$D:$D,0)),D197))</f>
        <v/>
      </c>
      <c r="F197">
        <f>IF(E197="","",IF(C197="",DATE(9999,1,1),C197))</f>
        <v/>
      </c>
      <c r="G197">
        <f>IF(E197="","",COUNTIFS($F$185:$F$198,"&lt;"&amp;F197,$F$185:$F$198,"&lt;&gt;")+COUNTIFS($F$185:$F$198,F197,$B$185:$B$198,"&lt;"&amp;B197)+1)</f>
        <v/>
      </c>
      <c r="H197">
        <f>IF(OR(E197="",C197=""),"",IF(C197&gt;=DATE(2019,5,1),"令和"&amp;(YEAR(C197)-2018),IF(C197&gt;=DATE(1989,1,8),"平成"&amp;(YEAR(C197)-1988),"昭和"&amp;(YEAR(C197)-1925)))&amp;"年"&amp;MONTH(C197)&amp;"月")</f>
        <v/>
      </c>
    </row>
    <row r="198">
      <c r="A198" t="n">
        <v>14</v>
      </c>
      <c r="B198" t="n">
        <v>14</v>
      </c>
      <c r="C198">
        <f>IFERROR(INDEX(資格取込!$S$6:$S$205,MATCH(14&amp;"_"&amp;8,資格取込!$Z$6:$Z$205,0)),"")</f>
        <v/>
      </c>
      <c r="D198">
        <f>IFERROR(INDEX(資格取込!$R$6:$R$205,MATCH(14&amp;"_"&amp;8,資格取込!$Z$6:$Z$205,0)),"")</f>
        <v/>
      </c>
      <c r="E198">
        <f>IF(D198="","",IFERROR(INDEX(資格マスタ!$B:$B,MATCH(ASC(SUBSTITUTE(SUBSTITUTE(D198," ",""),"　","")),資格マスタ!$D:$D,0)),D198))</f>
        <v/>
      </c>
      <c r="F198">
        <f>IF(E198="","",IF(C198="",DATE(9999,1,1),C198))</f>
        <v/>
      </c>
      <c r="G198">
        <f>IF(E198="","",COUNTIFS($F$185:$F$198,"&lt;"&amp;F198,$F$185:$F$198,"&lt;&gt;")+COUNTIFS($F$185:$F$198,F198,$B$185:$B$198,"&lt;"&amp;B198)+1)</f>
        <v/>
      </c>
      <c r="H198">
        <f>IF(OR(E198="",C198=""),"",IF(C198&gt;=DATE(2019,5,1),"令和"&amp;(YEAR(C198)-2018),IF(C198&gt;=DATE(1989,1,8),"平成"&amp;(YEAR(C198)-1988),"昭和"&amp;(YEAR(C198)-1925)))&amp;"年"&amp;MONTH(C198)&amp;"月")</f>
        <v/>
      </c>
    </row>
    <row r="199">
      <c r="A199" t="n">
        <v>15</v>
      </c>
      <c r="B199" t="n">
        <v>1</v>
      </c>
      <c r="C199" s="132">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199">
        <f>IF(入力!N19="","",入力!N19)</f>
        <v/>
      </c>
      <c r="E199">
        <f>IF(D199="","",IFERROR(INDEX(資格マスタ!$B:$B,MATCH(ASC(SUBSTITUTE(SUBSTITUTE(D199," ",""),"　","")),資格マスタ!$D:$D,0)),D199))</f>
        <v/>
      </c>
      <c r="F199">
        <f>IF(E199="","",IF(C199="",DATE(9999,1,1),C199))</f>
        <v/>
      </c>
      <c r="G199">
        <f>IF(E199="","",COUNTIFS($F$199:$F$212,"&lt;"&amp;F199,$F$199:$F$212,"&lt;&gt;")+COUNTIFS($F$199:$F$212,F199,$B$199:$B$212,"&lt;"&amp;B199)+1)</f>
        <v/>
      </c>
      <c r="H199">
        <f>IF(OR(E199="",C199=""),"",IF(C199&gt;=DATE(2019,5,1),"令和"&amp;(YEAR(C199)-2018),IF(C199&gt;=DATE(1989,1,8),"平成"&amp;(YEAR(C199)-1988),"昭和"&amp;(YEAR(C199)-1925)))&amp;"年"&amp;MONTH(C199)&amp;"月")</f>
        <v/>
      </c>
    </row>
    <row r="200">
      <c r="A200" t="n">
        <v>15</v>
      </c>
      <c r="B200" t="n">
        <v>2</v>
      </c>
      <c r="C200">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200">
        <f>IF(入力!P19="","",入力!P19)</f>
        <v/>
      </c>
      <c r="E200">
        <f>IF(D200="","",IFERROR(INDEX(資格マスタ!$B:$B,MATCH(ASC(SUBSTITUTE(SUBSTITUTE(D200," ",""),"　","")),資格マスタ!$D:$D,0)),D200))</f>
        <v/>
      </c>
      <c r="F200">
        <f>IF(E200="","",IF(C200="",DATE(9999,1,1),C200))</f>
        <v/>
      </c>
      <c r="G200">
        <f>IF(E200="","",COUNTIFS($F$199:$F$212,"&lt;"&amp;F200,$F$199:$F$212,"&lt;&gt;")+COUNTIFS($F$199:$F$212,F200,$B$199:$B$212,"&lt;"&amp;B200)+1)</f>
        <v/>
      </c>
      <c r="H200">
        <f>IF(OR(E200="",C200=""),"",IF(C200&gt;=DATE(2019,5,1),"令和"&amp;(YEAR(C200)-2018),IF(C200&gt;=DATE(1989,1,8),"平成"&amp;(YEAR(C200)-1988),"昭和"&amp;(YEAR(C200)-1925)))&amp;"年"&amp;MONTH(C200)&amp;"月")</f>
        <v/>
      </c>
    </row>
    <row r="201">
      <c r="A201" t="n">
        <v>15</v>
      </c>
      <c r="B201" t="n">
        <v>3</v>
      </c>
      <c r="C201">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201">
        <f>IF(入力!R19="","",入力!R19)</f>
        <v/>
      </c>
      <c r="E201">
        <f>IF(D201="","",IFERROR(INDEX(資格マスタ!$B:$B,MATCH(ASC(SUBSTITUTE(SUBSTITUTE(D201," ",""),"　","")),資格マスタ!$D:$D,0)),D201))</f>
        <v/>
      </c>
      <c r="F201">
        <f>IF(E201="","",IF(C201="",DATE(9999,1,1),C201))</f>
        <v/>
      </c>
      <c r="G201">
        <f>IF(E201="","",COUNTIFS($F$199:$F$212,"&lt;"&amp;F201,$F$199:$F$212,"&lt;&gt;")+COUNTIFS($F$199:$F$212,F201,$B$199:$B$212,"&lt;"&amp;B201)+1)</f>
        <v/>
      </c>
      <c r="H201">
        <f>IF(OR(E201="",C201=""),"",IF(C201&gt;=DATE(2019,5,1),"令和"&amp;(YEAR(C201)-2018),IF(C201&gt;=DATE(1989,1,8),"平成"&amp;(YEAR(C201)-1988),"昭和"&amp;(YEAR(C201)-1925)))&amp;"年"&amp;MONTH(C201)&amp;"月")</f>
        <v/>
      </c>
    </row>
    <row r="202">
      <c r="A202" t="n">
        <v>15</v>
      </c>
      <c r="B202" t="n">
        <v>4</v>
      </c>
      <c r="C202">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202">
        <f>IF(入力!T19="","",入力!T19)</f>
        <v/>
      </c>
      <c r="E202">
        <f>IF(D202="","",IFERROR(INDEX(資格マスタ!$B:$B,MATCH(ASC(SUBSTITUTE(SUBSTITUTE(D202," ",""),"　","")),資格マスタ!$D:$D,0)),D202))</f>
        <v/>
      </c>
      <c r="F202">
        <f>IF(E202="","",IF(C202="",DATE(9999,1,1),C202))</f>
        <v/>
      </c>
      <c r="G202">
        <f>IF(E202="","",COUNTIFS($F$199:$F$212,"&lt;"&amp;F202,$F$199:$F$212,"&lt;&gt;")+COUNTIFS($F$199:$F$212,F202,$B$199:$B$212,"&lt;"&amp;B202)+1)</f>
        <v/>
      </c>
      <c r="H202">
        <f>IF(OR(E202="",C202=""),"",IF(C202&gt;=DATE(2019,5,1),"令和"&amp;(YEAR(C202)-2018),IF(C202&gt;=DATE(1989,1,8),"平成"&amp;(YEAR(C202)-1988),"昭和"&amp;(YEAR(C202)-1925)))&amp;"年"&amp;MONTH(C202)&amp;"月")</f>
        <v/>
      </c>
    </row>
    <row r="203">
      <c r="A203" t="n">
        <v>15</v>
      </c>
      <c r="B203" t="n">
        <v>5</v>
      </c>
      <c r="C203">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203">
        <f>IF(入力!V19="","",入力!V19)</f>
        <v/>
      </c>
      <c r="E203">
        <f>IF(D203="","",IFERROR(INDEX(資格マスタ!$B:$B,MATCH(ASC(SUBSTITUTE(SUBSTITUTE(D203," ",""),"　","")),資格マスタ!$D:$D,0)),D203))</f>
        <v/>
      </c>
      <c r="F203">
        <f>IF(E203="","",IF(C203="",DATE(9999,1,1),C203))</f>
        <v/>
      </c>
      <c r="G203">
        <f>IF(E203="","",COUNTIFS($F$199:$F$212,"&lt;"&amp;F203,$F$199:$F$212,"&lt;&gt;")+COUNTIFS($F$199:$F$212,F203,$B$199:$B$212,"&lt;"&amp;B203)+1)</f>
        <v/>
      </c>
      <c r="H203">
        <f>IF(OR(E203="",C203=""),"",IF(C203&gt;=DATE(2019,5,1),"令和"&amp;(YEAR(C203)-2018),IF(C203&gt;=DATE(1989,1,8),"平成"&amp;(YEAR(C203)-1988),"昭和"&amp;(YEAR(C203)-1925)))&amp;"年"&amp;MONTH(C203)&amp;"月")</f>
        <v/>
      </c>
    </row>
    <row r="204">
      <c r="A204" t="n">
        <v>15</v>
      </c>
      <c r="B204" t="n">
        <v>6</v>
      </c>
      <c r="C204">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204">
        <f>IF(入力!X19="","",入力!X19)</f>
        <v/>
      </c>
      <c r="E204">
        <f>IF(D204="","",IFERROR(INDEX(資格マスタ!$B:$B,MATCH(ASC(SUBSTITUTE(SUBSTITUTE(D204," ",""),"　","")),資格マスタ!$D:$D,0)),D204))</f>
        <v/>
      </c>
      <c r="F204">
        <f>IF(E204="","",IF(C204="",DATE(9999,1,1),C204))</f>
        <v/>
      </c>
      <c r="G204">
        <f>IF(E204="","",COUNTIFS($F$199:$F$212,"&lt;"&amp;F204,$F$199:$F$212,"&lt;&gt;")+COUNTIFS($F$199:$F$212,F204,$B$199:$B$212,"&lt;"&amp;B204)+1)</f>
        <v/>
      </c>
      <c r="H204">
        <f>IF(OR(E204="",C204=""),"",IF(C204&gt;=DATE(2019,5,1),"令和"&amp;(YEAR(C204)-2018),IF(C204&gt;=DATE(1989,1,8),"平成"&amp;(YEAR(C204)-1988),"昭和"&amp;(YEAR(C204)-1925)))&amp;"年"&amp;MONTH(C204)&amp;"月")</f>
        <v/>
      </c>
    </row>
    <row r="205">
      <c r="A205" t="n">
        <v>15</v>
      </c>
      <c r="B205" t="n">
        <v>7</v>
      </c>
      <c r="C205">
        <f>IFERROR(INDEX(資格取込!$S$6:$S$205,MATCH(15&amp;"_"&amp;1,資格取込!$Z$6:$Z$205,0)),"")</f>
        <v/>
      </c>
      <c r="D205">
        <f>IFERROR(INDEX(資格取込!$R$6:$R$205,MATCH(15&amp;"_"&amp;1,資格取込!$Z$6:$Z$205,0)),"")</f>
        <v/>
      </c>
      <c r="E205">
        <f>IF(D205="","",IFERROR(INDEX(資格マスタ!$B:$B,MATCH(ASC(SUBSTITUTE(SUBSTITUTE(D205," ",""),"　","")),資格マスタ!$D:$D,0)),D205))</f>
        <v/>
      </c>
      <c r="F205">
        <f>IF(E205="","",IF(C205="",DATE(9999,1,1),C205))</f>
        <v/>
      </c>
      <c r="G205">
        <f>IF(E205="","",COUNTIFS($F$199:$F$212,"&lt;"&amp;F205,$F$199:$F$212,"&lt;&gt;")+COUNTIFS($F$199:$F$212,F205,$B$199:$B$212,"&lt;"&amp;B205)+1)</f>
        <v/>
      </c>
      <c r="H205">
        <f>IF(OR(E205="",C205=""),"",IF(C205&gt;=DATE(2019,5,1),"令和"&amp;(YEAR(C205)-2018),IF(C205&gt;=DATE(1989,1,8),"平成"&amp;(YEAR(C205)-1988),"昭和"&amp;(YEAR(C205)-1925)))&amp;"年"&amp;MONTH(C205)&amp;"月")</f>
        <v/>
      </c>
    </row>
    <row r="206">
      <c r="A206" t="n">
        <v>15</v>
      </c>
      <c r="B206" t="n">
        <v>8</v>
      </c>
      <c r="C206">
        <f>IFERROR(INDEX(資格取込!$S$6:$S$205,MATCH(15&amp;"_"&amp;2,資格取込!$Z$6:$Z$205,0)),"")</f>
        <v/>
      </c>
      <c r="D206">
        <f>IFERROR(INDEX(資格取込!$R$6:$R$205,MATCH(15&amp;"_"&amp;2,資格取込!$Z$6:$Z$205,0)),"")</f>
        <v/>
      </c>
      <c r="E206">
        <f>IF(D206="","",IFERROR(INDEX(資格マスタ!$B:$B,MATCH(ASC(SUBSTITUTE(SUBSTITUTE(D206," ",""),"　","")),資格マスタ!$D:$D,0)),D206))</f>
        <v/>
      </c>
      <c r="F206">
        <f>IF(E206="","",IF(C206="",DATE(9999,1,1),C206))</f>
        <v/>
      </c>
      <c r="G206">
        <f>IF(E206="","",COUNTIFS($F$199:$F$212,"&lt;"&amp;F206,$F$199:$F$212,"&lt;&gt;")+COUNTIFS($F$199:$F$212,F206,$B$199:$B$212,"&lt;"&amp;B206)+1)</f>
        <v/>
      </c>
      <c r="H206">
        <f>IF(OR(E206="",C206=""),"",IF(C206&gt;=DATE(2019,5,1),"令和"&amp;(YEAR(C206)-2018),IF(C206&gt;=DATE(1989,1,8),"平成"&amp;(YEAR(C206)-1988),"昭和"&amp;(YEAR(C206)-1925)))&amp;"年"&amp;MONTH(C206)&amp;"月")</f>
        <v/>
      </c>
    </row>
    <row r="207">
      <c r="A207" t="n">
        <v>15</v>
      </c>
      <c r="B207" t="n">
        <v>9</v>
      </c>
      <c r="C207">
        <f>IFERROR(INDEX(資格取込!$S$6:$S$205,MATCH(15&amp;"_"&amp;3,資格取込!$Z$6:$Z$205,0)),"")</f>
        <v/>
      </c>
      <c r="D207">
        <f>IFERROR(INDEX(資格取込!$R$6:$R$205,MATCH(15&amp;"_"&amp;3,資格取込!$Z$6:$Z$205,0)),"")</f>
        <v/>
      </c>
      <c r="E207">
        <f>IF(D207="","",IFERROR(INDEX(資格マスタ!$B:$B,MATCH(ASC(SUBSTITUTE(SUBSTITUTE(D207," ",""),"　","")),資格マスタ!$D:$D,0)),D207))</f>
        <v/>
      </c>
      <c r="F207">
        <f>IF(E207="","",IF(C207="",DATE(9999,1,1),C207))</f>
        <v/>
      </c>
      <c r="G207">
        <f>IF(E207="","",COUNTIFS($F$199:$F$212,"&lt;"&amp;F207,$F$199:$F$212,"&lt;&gt;")+COUNTIFS($F$199:$F$212,F207,$B$199:$B$212,"&lt;"&amp;B207)+1)</f>
        <v/>
      </c>
      <c r="H207">
        <f>IF(OR(E207="",C207=""),"",IF(C207&gt;=DATE(2019,5,1),"令和"&amp;(YEAR(C207)-2018),IF(C207&gt;=DATE(1989,1,8),"平成"&amp;(YEAR(C207)-1988),"昭和"&amp;(YEAR(C207)-1925)))&amp;"年"&amp;MONTH(C207)&amp;"月")</f>
        <v/>
      </c>
    </row>
    <row r="208">
      <c r="A208" t="n">
        <v>15</v>
      </c>
      <c r="B208" t="n">
        <v>10</v>
      </c>
      <c r="C208">
        <f>IFERROR(INDEX(資格取込!$S$6:$S$205,MATCH(15&amp;"_"&amp;4,資格取込!$Z$6:$Z$205,0)),"")</f>
        <v/>
      </c>
      <c r="D208">
        <f>IFERROR(INDEX(資格取込!$R$6:$R$205,MATCH(15&amp;"_"&amp;4,資格取込!$Z$6:$Z$205,0)),"")</f>
        <v/>
      </c>
      <c r="E208">
        <f>IF(D208="","",IFERROR(INDEX(資格マスタ!$B:$B,MATCH(ASC(SUBSTITUTE(SUBSTITUTE(D208," ",""),"　","")),資格マスタ!$D:$D,0)),D208))</f>
        <v/>
      </c>
      <c r="F208">
        <f>IF(E208="","",IF(C208="",DATE(9999,1,1),C208))</f>
        <v/>
      </c>
      <c r="G208">
        <f>IF(E208="","",COUNTIFS($F$199:$F$212,"&lt;"&amp;F208,$F$199:$F$212,"&lt;&gt;")+COUNTIFS($F$199:$F$212,F208,$B$199:$B$212,"&lt;"&amp;B208)+1)</f>
        <v/>
      </c>
      <c r="H208">
        <f>IF(OR(E208="",C208=""),"",IF(C208&gt;=DATE(2019,5,1),"令和"&amp;(YEAR(C208)-2018),IF(C208&gt;=DATE(1989,1,8),"平成"&amp;(YEAR(C208)-1988),"昭和"&amp;(YEAR(C208)-1925)))&amp;"年"&amp;MONTH(C208)&amp;"月")</f>
        <v/>
      </c>
    </row>
    <row r="209">
      <c r="A209" t="n">
        <v>15</v>
      </c>
      <c r="B209" t="n">
        <v>11</v>
      </c>
      <c r="C209">
        <f>IFERROR(INDEX(資格取込!$S$6:$S$205,MATCH(15&amp;"_"&amp;5,資格取込!$Z$6:$Z$205,0)),"")</f>
        <v/>
      </c>
      <c r="D209">
        <f>IFERROR(INDEX(資格取込!$R$6:$R$205,MATCH(15&amp;"_"&amp;5,資格取込!$Z$6:$Z$205,0)),"")</f>
        <v/>
      </c>
      <c r="E209">
        <f>IF(D209="","",IFERROR(INDEX(資格マスタ!$B:$B,MATCH(ASC(SUBSTITUTE(SUBSTITUTE(D209," ",""),"　","")),資格マスタ!$D:$D,0)),D209))</f>
        <v/>
      </c>
      <c r="F209">
        <f>IF(E209="","",IF(C209="",DATE(9999,1,1),C209))</f>
        <v/>
      </c>
      <c r="G209">
        <f>IF(E209="","",COUNTIFS($F$199:$F$212,"&lt;"&amp;F209,$F$199:$F$212,"&lt;&gt;")+COUNTIFS($F$199:$F$212,F209,$B$199:$B$212,"&lt;"&amp;B209)+1)</f>
        <v/>
      </c>
      <c r="H209">
        <f>IF(OR(E209="",C209=""),"",IF(C209&gt;=DATE(2019,5,1),"令和"&amp;(YEAR(C209)-2018),IF(C209&gt;=DATE(1989,1,8),"平成"&amp;(YEAR(C209)-1988),"昭和"&amp;(YEAR(C209)-1925)))&amp;"年"&amp;MONTH(C209)&amp;"月")</f>
        <v/>
      </c>
    </row>
    <row r="210">
      <c r="A210" t="n">
        <v>15</v>
      </c>
      <c r="B210" t="n">
        <v>12</v>
      </c>
      <c r="C210">
        <f>IFERROR(INDEX(資格取込!$S$6:$S$205,MATCH(15&amp;"_"&amp;6,資格取込!$Z$6:$Z$205,0)),"")</f>
        <v/>
      </c>
      <c r="D210">
        <f>IFERROR(INDEX(資格取込!$R$6:$R$205,MATCH(15&amp;"_"&amp;6,資格取込!$Z$6:$Z$205,0)),"")</f>
        <v/>
      </c>
      <c r="E210">
        <f>IF(D210="","",IFERROR(INDEX(資格マスタ!$B:$B,MATCH(ASC(SUBSTITUTE(SUBSTITUTE(D210," ",""),"　","")),資格マスタ!$D:$D,0)),D210))</f>
        <v/>
      </c>
      <c r="F210">
        <f>IF(E210="","",IF(C210="",DATE(9999,1,1),C210))</f>
        <v/>
      </c>
      <c r="G210">
        <f>IF(E210="","",COUNTIFS($F$199:$F$212,"&lt;"&amp;F210,$F$199:$F$212,"&lt;&gt;")+COUNTIFS($F$199:$F$212,F210,$B$199:$B$212,"&lt;"&amp;B210)+1)</f>
        <v/>
      </c>
      <c r="H210">
        <f>IF(OR(E210="",C210=""),"",IF(C210&gt;=DATE(2019,5,1),"令和"&amp;(YEAR(C210)-2018),IF(C210&gt;=DATE(1989,1,8),"平成"&amp;(YEAR(C210)-1988),"昭和"&amp;(YEAR(C210)-1925)))&amp;"年"&amp;MONTH(C210)&amp;"月")</f>
        <v/>
      </c>
    </row>
    <row r="211">
      <c r="A211" t="n">
        <v>15</v>
      </c>
      <c r="B211" t="n">
        <v>13</v>
      </c>
      <c r="C211">
        <f>IFERROR(INDEX(資格取込!$S$6:$S$205,MATCH(15&amp;"_"&amp;7,資格取込!$Z$6:$Z$205,0)),"")</f>
        <v/>
      </c>
      <c r="D211">
        <f>IFERROR(INDEX(資格取込!$R$6:$R$205,MATCH(15&amp;"_"&amp;7,資格取込!$Z$6:$Z$205,0)),"")</f>
        <v/>
      </c>
      <c r="E211">
        <f>IF(D211="","",IFERROR(INDEX(資格マスタ!$B:$B,MATCH(ASC(SUBSTITUTE(SUBSTITUTE(D211," ",""),"　","")),資格マスタ!$D:$D,0)),D211))</f>
        <v/>
      </c>
      <c r="F211">
        <f>IF(E211="","",IF(C211="",DATE(9999,1,1),C211))</f>
        <v/>
      </c>
      <c r="G211">
        <f>IF(E211="","",COUNTIFS($F$199:$F$212,"&lt;"&amp;F211,$F$199:$F$212,"&lt;&gt;")+COUNTIFS($F$199:$F$212,F211,$B$199:$B$212,"&lt;"&amp;B211)+1)</f>
        <v/>
      </c>
      <c r="H211">
        <f>IF(OR(E211="",C211=""),"",IF(C211&gt;=DATE(2019,5,1),"令和"&amp;(YEAR(C211)-2018),IF(C211&gt;=DATE(1989,1,8),"平成"&amp;(YEAR(C211)-1988),"昭和"&amp;(YEAR(C211)-1925)))&amp;"年"&amp;MONTH(C211)&amp;"月")</f>
        <v/>
      </c>
    </row>
    <row r="212">
      <c r="A212" t="n">
        <v>15</v>
      </c>
      <c r="B212" t="n">
        <v>14</v>
      </c>
      <c r="C212">
        <f>IFERROR(INDEX(資格取込!$S$6:$S$205,MATCH(15&amp;"_"&amp;8,資格取込!$Z$6:$Z$205,0)),"")</f>
        <v/>
      </c>
      <c r="D212">
        <f>IFERROR(INDEX(資格取込!$R$6:$R$205,MATCH(15&amp;"_"&amp;8,資格取込!$Z$6:$Z$205,0)),"")</f>
        <v/>
      </c>
      <c r="E212">
        <f>IF(D212="","",IFERROR(INDEX(資格マスタ!$B:$B,MATCH(ASC(SUBSTITUTE(SUBSTITUTE(D212," ",""),"　","")),資格マスタ!$D:$D,0)),D212))</f>
        <v/>
      </c>
      <c r="F212">
        <f>IF(E212="","",IF(C212="",DATE(9999,1,1),C212))</f>
        <v/>
      </c>
      <c r="G212">
        <f>IF(E212="","",COUNTIFS($F$199:$F$212,"&lt;"&amp;F212,$F$199:$F$212,"&lt;&gt;")+COUNTIFS($F$199:$F$212,F212,$B$199:$B$212,"&lt;"&amp;B212)+1)</f>
        <v/>
      </c>
      <c r="H212">
        <f>IF(OR(E212="",C212=""),"",IF(C212&gt;=DATE(2019,5,1),"令和"&amp;(YEAR(C212)-2018),IF(C212&gt;=DATE(1989,1,8),"平成"&amp;(YEAR(C212)-1988),"昭和"&amp;(YEAR(C212)-1925)))&amp;"年"&amp;MONTH(C212)&amp;"月")</f>
        <v/>
      </c>
    </row>
    <row r="213">
      <c r="A213" t="n">
        <v>16</v>
      </c>
      <c r="B213" t="n">
        <v>1</v>
      </c>
      <c r="C213" s="132">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213">
        <f>IF(入力!N20="","",入力!N20)</f>
        <v/>
      </c>
      <c r="E213">
        <f>IF(D213="","",IFERROR(INDEX(資格マスタ!$B:$B,MATCH(ASC(SUBSTITUTE(SUBSTITUTE(D213," ",""),"　","")),資格マスタ!$D:$D,0)),D213))</f>
        <v/>
      </c>
      <c r="F213">
        <f>IF(E213="","",IF(C213="",DATE(9999,1,1),C213))</f>
        <v/>
      </c>
      <c r="G213">
        <f>IF(E213="","",COUNTIFS($F$213:$F$226,"&lt;"&amp;F213,$F$213:$F$226,"&lt;&gt;")+COUNTIFS($F$213:$F$226,F213,$B$213:$B$226,"&lt;"&amp;B213)+1)</f>
        <v/>
      </c>
      <c r="H213">
        <f>IF(OR(E213="",C213=""),"",IF(C213&gt;=DATE(2019,5,1),"令和"&amp;(YEAR(C213)-2018),IF(C213&gt;=DATE(1989,1,8),"平成"&amp;(YEAR(C213)-1988),"昭和"&amp;(YEAR(C213)-1925)))&amp;"年"&amp;MONTH(C213)&amp;"月")</f>
        <v/>
      </c>
    </row>
    <row r="214">
      <c r="A214" t="n">
        <v>16</v>
      </c>
      <c r="B214" t="n">
        <v>2</v>
      </c>
      <c r="C21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214">
        <f>IF(入力!P20="","",入力!P20)</f>
        <v/>
      </c>
      <c r="E214">
        <f>IF(D214="","",IFERROR(INDEX(資格マスタ!$B:$B,MATCH(ASC(SUBSTITUTE(SUBSTITUTE(D214," ",""),"　","")),資格マスタ!$D:$D,0)),D214))</f>
        <v/>
      </c>
      <c r="F214">
        <f>IF(E214="","",IF(C214="",DATE(9999,1,1),C214))</f>
        <v/>
      </c>
      <c r="G214">
        <f>IF(E214="","",COUNTIFS($F$213:$F$226,"&lt;"&amp;F214,$F$213:$F$226,"&lt;&gt;")+COUNTIFS($F$213:$F$226,F214,$B$213:$B$226,"&lt;"&amp;B214)+1)</f>
        <v/>
      </c>
      <c r="H214">
        <f>IF(OR(E214="",C214=""),"",IF(C214&gt;=DATE(2019,5,1),"令和"&amp;(YEAR(C214)-2018),IF(C214&gt;=DATE(1989,1,8),"平成"&amp;(YEAR(C214)-1988),"昭和"&amp;(YEAR(C214)-1925)))&amp;"年"&amp;MONTH(C214)&amp;"月")</f>
        <v/>
      </c>
    </row>
    <row r="215">
      <c r="A215" t="n">
        <v>16</v>
      </c>
      <c r="B215" t="n">
        <v>3</v>
      </c>
      <c r="C21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215">
        <f>IF(入力!R20="","",入力!R20)</f>
        <v/>
      </c>
      <c r="E215">
        <f>IF(D215="","",IFERROR(INDEX(資格マスタ!$B:$B,MATCH(ASC(SUBSTITUTE(SUBSTITUTE(D215," ",""),"　","")),資格マスタ!$D:$D,0)),D215))</f>
        <v/>
      </c>
      <c r="F215">
        <f>IF(E215="","",IF(C215="",DATE(9999,1,1),C215))</f>
        <v/>
      </c>
      <c r="G215">
        <f>IF(E215="","",COUNTIFS($F$213:$F$226,"&lt;"&amp;F215,$F$213:$F$226,"&lt;&gt;")+COUNTIFS($F$213:$F$226,F215,$B$213:$B$226,"&lt;"&amp;B215)+1)</f>
        <v/>
      </c>
      <c r="H215">
        <f>IF(OR(E215="",C215=""),"",IF(C215&gt;=DATE(2019,5,1),"令和"&amp;(YEAR(C215)-2018),IF(C215&gt;=DATE(1989,1,8),"平成"&amp;(YEAR(C215)-1988),"昭和"&amp;(YEAR(C215)-1925)))&amp;"年"&amp;MONTH(C215)&amp;"月")</f>
        <v/>
      </c>
    </row>
    <row r="216">
      <c r="A216" t="n">
        <v>16</v>
      </c>
      <c r="B216" t="n">
        <v>4</v>
      </c>
      <c r="C21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216">
        <f>IF(入力!T20="","",入力!T20)</f>
        <v/>
      </c>
      <c r="E216">
        <f>IF(D216="","",IFERROR(INDEX(資格マスタ!$B:$B,MATCH(ASC(SUBSTITUTE(SUBSTITUTE(D216," ",""),"　","")),資格マスタ!$D:$D,0)),D216))</f>
        <v/>
      </c>
      <c r="F216">
        <f>IF(E216="","",IF(C216="",DATE(9999,1,1),C216))</f>
        <v/>
      </c>
      <c r="G216">
        <f>IF(E216="","",COUNTIFS($F$213:$F$226,"&lt;"&amp;F216,$F$213:$F$226,"&lt;&gt;")+COUNTIFS($F$213:$F$226,F216,$B$213:$B$226,"&lt;"&amp;B216)+1)</f>
        <v/>
      </c>
      <c r="H216">
        <f>IF(OR(E216="",C216=""),"",IF(C216&gt;=DATE(2019,5,1),"令和"&amp;(YEAR(C216)-2018),IF(C216&gt;=DATE(1989,1,8),"平成"&amp;(YEAR(C216)-1988),"昭和"&amp;(YEAR(C216)-1925)))&amp;"年"&amp;MONTH(C216)&amp;"月")</f>
        <v/>
      </c>
    </row>
    <row r="217">
      <c r="A217" t="n">
        <v>16</v>
      </c>
      <c r="B217" t="n">
        <v>5</v>
      </c>
      <c r="C21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217">
        <f>IF(入力!V20="","",入力!V20)</f>
        <v/>
      </c>
      <c r="E217">
        <f>IF(D217="","",IFERROR(INDEX(資格マスタ!$B:$B,MATCH(ASC(SUBSTITUTE(SUBSTITUTE(D217," ",""),"　","")),資格マスタ!$D:$D,0)),D217))</f>
        <v/>
      </c>
      <c r="F217">
        <f>IF(E217="","",IF(C217="",DATE(9999,1,1),C217))</f>
        <v/>
      </c>
      <c r="G217">
        <f>IF(E217="","",COUNTIFS($F$213:$F$226,"&lt;"&amp;F217,$F$213:$F$226,"&lt;&gt;")+COUNTIFS($F$213:$F$226,F217,$B$213:$B$226,"&lt;"&amp;B217)+1)</f>
        <v/>
      </c>
      <c r="H217">
        <f>IF(OR(E217="",C217=""),"",IF(C217&gt;=DATE(2019,5,1),"令和"&amp;(YEAR(C217)-2018),IF(C217&gt;=DATE(1989,1,8),"平成"&amp;(YEAR(C217)-1988),"昭和"&amp;(YEAR(C217)-1925)))&amp;"年"&amp;MONTH(C217)&amp;"月")</f>
        <v/>
      </c>
    </row>
    <row r="218">
      <c r="A218" t="n">
        <v>16</v>
      </c>
      <c r="B218" t="n">
        <v>6</v>
      </c>
      <c r="C21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218">
        <f>IF(入力!X20="","",入力!X20)</f>
        <v/>
      </c>
      <c r="E218">
        <f>IF(D218="","",IFERROR(INDEX(資格マスタ!$B:$B,MATCH(ASC(SUBSTITUTE(SUBSTITUTE(D218," ",""),"　","")),資格マスタ!$D:$D,0)),D218))</f>
        <v/>
      </c>
      <c r="F218">
        <f>IF(E218="","",IF(C218="",DATE(9999,1,1),C218))</f>
        <v/>
      </c>
      <c r="G218">
        <f>IF(E218="","",COUNTIFS($F$213:$F$226,"&lt;"&amp;F218,$F$213:$F$226,"&lt;&gt;")+COUNTIFS($F$213:$F$226,F218,$B$213:$B$226,"&lt;"&amp;B218)+1)</f>
        <v/>
      </c>
      <c r="H218">
        <f>IF(OR(E218="",C218=""),"",IF(C218&gt;=DATE(2019,5,1),"令和"&amp;(YEAR(C218)-2018),IF(C218&gt;=DATE(1989,1,8),"平成"&amp;(YEAR(C218)-1988),"昭和"&amp;(YEAR(C218)-1925)))&amp;"年"&amp;MONTH(C218)&amp;"月")</f>
        <v/>
      </c>
    </row>
    <row r="219">
      <c r="A219" t="n">
        <v>16</v>
      </c>
      <c r="B219" t="n">
        <v>7</v>
      </c>
      <c r="C219">
        <f>IFERROR(INDEX(資格取込!$S$6:$S$205,MATCH(16&amp;"_"&amp;1,資格取込!$Z$6:$Z$205,0)),"")</f>
        <v/>
      </c>
      <c r="D219">
        <f>IFERROR(INDEX(資格取込!$R$6:$R$205,MATCH(16&amp;"_"&amp;1,資格取込!$Z$6:$Z$205,0)),"")</f>
        <v/>
      </c>
      <c r="E219">
        <f>IF(D219="","",IFERROR(INDEX(資格マスタ!$B:$B,MATCH(ASC(SUBSTITUTE(SUBSTITUTE(D219," ",""),"　","")),資格マスタ!$D:$D,0)),D219))</f>
        <v/>
      </c>
      <c r="F219">
        <f>IF(E219="","",IF(C219="",DATE(9999,1,1),C219))</f>
        <v/>
      </c>
      <c r="G219">
        <f>IF(E219="","",COUNTIFS($F$213:$F$226,"&lt;"&amp;F219,$F$213:$F$226,"&lt;&gt;")+COUNTIFS($F$213:$F$226,F219,$B$213:$B$226,"&lt;"&amp;B219)+1)</f>
        <v/>
      </c>
      <c r="H219">
        <f>IF(OR(E219="",C219=""),"",IF(C219&gt;=DATE(2019,5,1),"令和"&amp;(YEAR(C219)-2018),IF(C219&gt;=DATE(1989,1,8),"平成"&amp;(YEAR(C219)-1988),"昭和"&amp;(YEAR(C219)-1925)))&amp;"年"&amp;MONTH(C219)&amp;"月")</f>
        <v/>
      </c>
    </row>
    <row r="220">
      <c r="A220" t="n">
        <v>16</v>
      </c>
      <c r="B220" t="n">
        <v>8</v>
      </c>
      <c r="C220">
        <f>IFERROR(INDEX(資格取込!$S$6:$S$205,MATCH(16&amp;"_"&amp;2,資格取込!$Z$6:$Z$205,0)),"")</f>
        <v/>
      </c>
      <c r="D220">
        <f>IFERROR(INDEX(資格取込!$R$6:$R$205,MATCH(16&amp;"_"&amp;2,資格取込!$Z$6:$Z$205,0)),"")</f>
        <v/>
      </c>
      <c r="E220">
        <f>IF(D220="","",IFERROR(INDEX(資格マスタ!$B:$B,MATCH(ASC(SUBSTITUTE(SUBSTITUTE(D220," ",""),"　","")),資格マスタ!$D:$D,0)),D220))</f>
        <v/>
      </c>
      <c r="F220">
        <f>IF(E220="","",IF(C220="",DATE(9999,1,1),C220))</f>
        <v/>
      </c>
      <c r="G220">
        <f>IF(E220="","",COUNTIFS($F$213:$F$226,"&lt;"&amp;F220,$F$213:$F$226,"&lt;&gt;")+COUNTIFS($F$213:$F$226,F220,$B$213:$B$226,"&lt;"&amp;B220)+1)</f>
        <v/>
      </c>
      <c r="H220">
        <f>IF(OR(E220="",C220=""),"",IF(C220&gt;=DATE(2019,5,1),"令和"&amp;(YEAR(C220)-2018),IF(C220&gt;=DATE(1989,1,8),"平成"&amp;(YEAR(C220)-1988),"昭和"&amp;(YEAR(C220)-1925)))&amp;"年"&amp;MONTH(C220)&amp;"月")</f>
        <v/>
      </c>
    </row>
    <row r="221">
      <c r="A221" t="n">
        <v>16</v>
      </c>
      <c r="B221" t="n">
        <v>9</v>
      </c>
      <c r="C221">
        <f>IFERROR(INDEX(資格取込!$S$6:$S$205,MATCH(16&amp;"_"&amp;3,資格取込!$Z$6:$Z$205,0)),"")</f>
        <v/>
      </c>
      <c r="D221">
        <f>IFERROR(INDEX(資格取込!$R$6:$R$205,MATCH(16&amp;"_"&amp;3,資格取込!$Z$6:$Z$205,0)),"")</f>
        <v/>
      </c>
      <c r="E221">
        <f>IF(D221="","",IFERROR(INDEX(資格マスタ!$B:$B,MATCH(ASC(SUBSTITUTE(SUBSTITUTE(D221," ",""),"　","")),資格マスタ!$D:$D,0)),D221))</f>
        <v/>
      </c>
      <c r="F221">
        <f>IF(E221="","",IF(C221="",DATE(9999,1,1),C221))</f>
        <v/>
      </c>
      <c r="G221">
        <f>IF(E221="","",COUNTIFS($F$213:$F$226,"&lt;"&amp;F221,$F$213:$F$226,"&lt;&gt;")+COUNTIFS($F$213:$F$226,F221,$B$213:$B$226,"&lt;"&amp;B221)+1)</f>
        <v/>
      </c>
      <c r="H221">
        <f>IF(OR(E221="",C221=""),"",IF(C221&gt;=DATE(2019,5,1),"令和"&amp;(YEAR(C221)-2018),IF(C221&gt;=DATE(1989,1,8),"平成"&amp;(YEAR(C221)-1988),"昭和"&amp;(YEAR(C221)-1925)))&amp;"年"&amp;MONTH(C221)&amp;"月")</f>
        <v/>
      </c>
    </row>
    <row r="222">
      <c r="A222" t="n">
        <v>16</v>
      </c>
      <c r="B222" t="n">
        <v>10</v>
      </c>
      <c r="C222">
        <f>IFERROR(INDEX(資格取込!$S$6:$S$205,MATCH(16&amp;"_"&amp;4,資格取込!$Z$6:$Z$205,0)),"")</f>
        <v/>
      </c>
      <c r="D222">
        <f>IFERROR(INDEX(資格取込!$R$6:$R$205,MATCH(16&amp;"_"&amp;4,資格取込!$Z$6:$Z$205,0)),"")</f>
        <v/>
      </c>
      <c r="E222">
        <f>IF(D222="","",IFERROR(INDEX(資格マスタ!$B:$B,MATCH(ASC(SUBSTITUTE(SUBSTITUTE(D222," ",""),"　","")),資格マスタ!$D:$D,0)),D222))</f>
        <v/>
      </c>
      <c r="F222">
        <f>IF(E222="","",IF(C222="",DATE(9999,1,1),C222))</f>
        <v/>
      </c>
      <c r="G222">
        <f>IF(E222="","",COUNTIFS($F$213:$F$226,"&lt;"&amp;F222,$F$213:$F$226,"&lt;&gt;")+COUNTIFS($F$213:$F$226,F222,$B$213:$B$226,"&lt;"&amp;B222)+1)</f>
        <v/>
      </c>
      <c r="H222">
        <f>IF(OR(E222="",C222=""),"",IF(C222&gt;=DATE(2019,5,1),"令和"&amp;(YEAR(C222)-2018),IF(C222&gt;=DATE(1989,1,8),"平成"&amp;(YEAR(C222)-1988),"昭和"&amp;(YEAR(C222)-1925)))&amp;"年"&amp;MONTH(C222)&amp;"月")</f>
        <v/>
      </c>
    </row>
    <row r="223">
      <c r="A223" t="n">
        <v>16</v>
      </c>
      <c r="B223" t="n">
        <v>11</v>
      </c>
      <c r="C223">
        <f>IFERROR(INDEX(資格取込!$S$6:$S$205,MATCH(16&amp;"_"&amp;5,資格取込!$Z$6:$Z$205,0)),"")</f>
        <v/>
      </c>
      <c r="D223">
        <f>IFERROR(INDEX(資格取込!$R$6:$R$205,MATCH(16&amp;"_"&amp;5,資格取込!$Z$6:$Z$205,0)),"")</f>
        <v/>
      </c>
      <c r="E223">
        <f>IF(D223="","",IFERROR(INDEX(資格マスタ!$B:$B,MATCH(ASC(SUBSTITUTE(SUBSTITUTE(D223," ",""),"　","")),資格マスタ!$D:$D,0)),D223))</f>
        <v/>
      </c>
      <c r="F223">
        <f>IF(E223="","",IF(C223="",DATE(9999,1,1),C223))</f>
        <v/>
      </c>
      <c r="G223">
        <f>IF(E223="","",COUNTIFS($F$213:$F$226,"&lt;"&amp;F223,$F$213:$F$226,"&lt;&gt;")+COUNTIFS($F$213:$F$226,F223,$B$213:$B$226,"&lt;"&amp;B223)+1)</f>
        <v/>
      </c>
      <c r="H223">
        <f>IF(OR(E223="",C223=""),"",IF(C223&gt;=DATE(2019,5,1),"令和"&amp;(YEAR(C223)-2018),IF(C223&gt;=DATE(1989,1,8),"平成"&amp;(YEAR(C223)-1988),"昭和"&amp;(YEAR(C223)-1925)))&amp;"年"&amp;MONTH(C223)&amp;"月")</f>
        <v/>
      </c>
    </row>
    <row r="224">
      <c r="A224" t="n">
        <v>16</v>
      </c>
      <c r="B224" t="n">
        <v>12</v>
      </c>
      <c r="C224">
        <f>IFERROR(INDEX(資格取込!$S$6:$S$205,MATCH(16&amp;"_"&amp;6,資格取込!$Z$6:$Z$205,0)),"")</f>
        <v/>
      </c>
      <c r="D224">
        <f>IFERROR(INDEX(資格取込!$R$6:$R$205,MATCH(16&amp;"_"&amp;6,資格取込!$Z$6:$Z$205,0)),"")</f>
        <v/>
      </c>
      <c r="E224">
        <f>IF(D224="","",IFERROR(INDEX(資格マスタ!$B:$B,MATCH(ASC(SUBSTITUTE(SUBSTITUTE(D224," ",""),"　","")),資格マスタ!$D:$D,0)),D224))</f>
        <v/>
      </c>
      <c r="F224">
        <f>IF(E224="","",IF(C224="",DATE(9999,1,1),C224))</f>
        <v/>
      </c>
      <c r="G224">
        <f>IF(E224="","",COUNTIFS($F$213:$F$226,"&lt;"&amp;F224,$F$213:$F$226,"&lt;&gt;")+COUNTIFS($F$213:$F$226,F224,$B$213:$B$226,"&lt;"&amp;B224)+1)</f>
        <v/>
      </c>
      <c r="H224">
        <f>IF(OR(E224="",C224=""),"",IF(C224&gt;=DATE(2019,5,1),"令和"&amp;(YEAR(C224)-2018),IF(C224&gt;=DATE(1989,1,8),"平成"&amp;(YEAR(C224)-1988),"昭和"&amp;(YEAR(C224)-1925)))&amp;"年"&amp;MONTH(C224)&amp;"月")</f>
        <v/>
      </c>
    </row>
    <row r="225">
      <c r="A225" t="n">
        <v>16</v>
      </c>
      <c r="B225" t="n">
        <v>13</v>
      </c>
      <c r="C225">
        <f>IFERROR(INDEX(資格取込!$S$6:$S$205,MATCH(16&amp;"_"&amp;7,資格取込!$Z$6:$Z$205,0)),"")</f>
        <v/>
      </c>
      <c r="D225">
        <f>IFERROR(INDEX(資格取込!$R$6:$R$205,MATCH(16&amp;"_"&amp;7,資格取込!$Z$6:$Z$205,0)),"")</f>
        <v/>
      </c>
      <c r="E225">
        <f>IF(D225="","",IFERROR(INDEX(資格マスタ!$B:$B,MATCH(ASC(SUBSTITUTE(SUBSTITUTE(D225," ",""),"　","")),資格マスタ!$D:$D,0)),D225))</f>
        <v/>
      </c>
      <c r="F225">
        <f>IF(E225="","",IF(C225="",DATE(9999,1,1),C225))</f>
        <v/>
      </c>
      <c r="G225">
        <f>IF(E225="","",COUNTIFS($F$213:$F$226,"&lt;"&amp;F225,$F$213:$F$226,"&lt;&gt;")+COUNTIFS($F$213:$F$226,F225,$B$213:$B$226,"&lt;"&amp;B225)+1)</f>
        <v/>
      </c>
      <c r="H225">
        <f>IF(OR(E225="",C225=""),"",IF(C225&gt;=DATE(2019,5,1),"令和"&amp;(YEAR(C225)-2018),IF(C225&gt;=DATE(1989,1,8),"平成"&amp;(YEAR(C225)-1988),"昭和"&amp;(YEAR(C225)-1925)))&amp;"年"&amp;MONTH(C225)&amp;"月")</f>
        <v/>
      </c>
    </row>
    <row r="226">
      <c r="A226" t="n">
        <v>16</v>
      </c>
      <c r="B226" t="n">
        <v>14</v>
      </c>
      <c r="C226">
        <f>IFERROR(INDEX(資格取込!$S$6:$S$205,MATCH(16&amp;"_"&amp;8,資格取込!$Z$6:$Z$205,0)),"")</f>
        <v/>
      </c>
      <c r="D226">
        <f>IFERROR(INDEX(資格取込!$R$6:$R$205,MATCH(16&amp;"_"&amp;8,資格取込!$Z$6:$Z$205,0)),"")</f>
        <v/>
      </c>
      <c r="E226">
        <f>IF(D226="","",IFERROR(INDEX(資格マスタ!$B:$B,MATCH(ASC(SUBSTITUTE(SUBSTITUTE(D226," ",""),"　","")),資格マスタ!$D:$D,0)),D226))</f>
        <v/>
      </c>
      <c r="F226">
        <f>IF(E226="","",IF(C226="",DATE(9999,1,1),C226))</f>
        <v/>
      </c>
      <c r="G226">
        <f>IF(E226="","",COUNTIFS($F$213:$F$226,"&lt;"&amp;F226,$F$213:$F$226,"&lt;&gt;")+COUNTIFS($F$213:$F$226,F226,$B$213:$B$226,"&lt;"&amp;B226)+1)</f>
        <v/>
      </c>
      <c r="H226">
        <f>IF(OR(E226="",C226=""),"",IF(C226&gt;=DATE(2019,5,1),"令和"&amp;(YEAR(C226)-2018),IF(C226&gt;=DATE(1989,1,8),"平成"&amp;(YEAR(C226)-1988),"昭和"&amp;(YEAR(C226)-1925)))&amp;"年"&amp;MONTH(C226)&amp;"月")</f>
        <v/>
      </c>
    </row>
    <row r="227">
      <c r="A227" t="n">
        <v>17</v>
      </c>
      <c r="B227" t="n">
        <v>1</v>
      </c>
      <c r="C227" s="132">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227">
        <f>IF(入力!N21="","",入力!N21)</f>
        <v/>
      </c>
      <c r="E227">
        <f>IF(D227="","",IFERROR(INDEX(資格マスタ!$B:$B,MATCH(ASC(SUBSTITUTE(SUBSTITUTE(D227," ",""),"　","")),資格マスタ!$D:$D,0)),D227))</f>
        <v/>
      </c>
      <c r="F227">
        <f>IF(E227="","",IF(C227="",DATE(9999,1,1),C227))</f>
        <v/>
      </c>
      <c r="G227">
        <f>IF(E227="","",COUNTIFS($F$227:$F$240,"&lt;"&amp;F227,$F$227:$F$240,"&lt;&gt;")+COUNTIFS($F$227:$F$240,F227,$B$227:$B$240,"&lt;"&amp;B227)+1)</f>
        <v/>
      </c>
      <c r="H227">
        <f>IF(OR(E227="",C227=""),"",IF(C227&gt;=DATE(2019,5,1),"令和"&amp;(YEAR(C227)-2018),IF(C227&gt;=DATE(1989,1,8),"平成"&amp;(YEAR(C227)-1988),"昭和"&amp;(YEAR(C227)-1925)))&amp;"年"&amp;MONTH(C227)&amp;"月")</f>
        <v/>
      </c>
    </row>
    <row r="228">
      <c r="A228" t="n">
        <v>17</v>
      </c>
      <c r="B228" t="n">
        <v>2</v>
      </c>
      <c r="C228">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228">
        <f>IF(入力!P21="","",入力!P21)</f>
        <v/>
      </c>
      <c r="E228">
        <f>IF(D228="","",IFERROR(INDEX(資格マスタ!$B:$B,MATCH(ASC(SUBSTITUTE(SUBSTITUTE(D228," ",""),"　","")),資格マスタ!$D:$D,0)),D228))</f>
        <v/>
      </c>
      <c r="F228">
        <f>IF(E228="","",IF(C228="",DATE(9999,1,1),C228))</f>
        <v/>
      </c>
      <c r="G228">
        <f>IF(E228="","",COUNTIFS($F$227:$F$240,"&lt;"&amp;F228,$F$227:$F$240,"&lt;&gt;")+COUNTIFS($F$227:$F$240,F228,$B$227:$B$240,"&lt;"&amp;B228)+1)</f>
        <v/>
      </c>
      <c r="H228">
        <f>IF(OR(E228="",C228=""),"",IF(C228&gt;=DATE(2019,5,1),"令和"&amp;(YEAR(C228)-2018),IF(C228&gt;=DATE(1989,1,8),"平成"&amp;(YEAR(C228)-1988),"昭和"&amp;(YEAR(C228)-1925)))&amp;"年"&amp;MONTH(C228)&amp;"月")</f>
        <v/>
      </c>
    </row>
    <row r="229">
      <c r="A229" t="n">
        <v>17</v>
      </c>
      <c r="B229" t="n">
        <v>3</v>
      </c>
      <c r="C229">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229">
        <f>IF(入力!R21="","",入力!R21)</f>
        <v/>
      </c>
      <c r="E229">
        <f>IF(D229="","",IFERROR(INDEX(資格マスタ!$B:$B,MATCH(ASC(SUBSTITUTE(SUBSTITUTE(D229," ",""),"　","")),資格マスタ!$D:$D,0)),D229))</f>
        <v/>
      </c>
      <c r="F229">
        <f>IF(E229="","",IF(C229="",DATE(9999,1,1),C229))</f>
        <v/>
      </c>
      <c r="G229">
        <f>IF(E229="","",COUNTIFS($F$227:$F$240,"&lt;"&amp;F229,$F$227:$F$240,"&lt;&gt;")+COUNTIFS($F$227:$F$240,F229,$B$227:$B$240,"&lt;"&amp;B229)+1)</f>
        <v/>
      </c>
      <c r="H229">
        <f>IF(OR(E229="",C229=""),"",IF(C229&gt;=DATE(2019,5,1),"令和"&amp;(YEAR(C229)-2018),IF(C229&gt;=DATE(1989,1,8),"平成"&amp;(YEAR(C229)-1988),"昭和"&amp;(YEAR(C229)-1925)))&amp;"年"&amp;MONTH(C229)&amp;"月")</f>
        <v/>
      </c>
    </row>
    <row r="230">
      <c r="A230" t="n">
        <v>17</v>
      </c>
      <c r="B230" t="n">
        <v>4</v>
      </c>
      <c r="C230">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230">
        <f>IF(入力!T21="","",入力!T21)</f>
        <v/>
      </c>
      <c r="E230">
        <f>IF(D230="","",IFERROR(INDEX(資格マスタ!$B:$B,MATCH(ASC(SUBSTITUTE(SUBSTITUTE(D230," ",""),"　","")),資格マスタ!$D:$D,0)),D230))</f>
        <v/>
      </c>
      <c r="F230">
        <f>IF(E230="","",IF(C230="",DATE(9999,1,1),C230))</f>
        <v/>
      </c>
      <c r="G230">
        <f>IF(E230="","",COUNTIFS($F$227:$F$240,"&lt;"&amp;F230,$F$227:$F$240,"&lt;&gt;")+COUNTIFS($F$227:$F$240,F230,$B$227:$B$240,"&lt;"&amp;B230)+1)</f>
        <v/>
      </c>
      <c r="H230">
        <f>IF(OR(E230="",C230=""),"",IF(C230&gt;=DATE(2019,5,1),"令和"&amp;(YEAR(C230)-2018),IF(C230&gt;=DATE(1989,1,8),"平成"&amp;(YEAR(C230)-1988),"昭和"&amp;(YEAR(C230)-1925)))&amp;"年"&amp;MONTH(C230)&amp;"月")</f>
        <v/>
      </c>
    </row>
    <row r="231">
      <c r="A231" t="n">
        <v>17</v>
      </c>
      <c r="B231" t="n">
        <v>5</v>
      </c>
      <c r="C231">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231">
        <f>IF(入力!V21="","",入力!V21)</f>
        <v/>
      </c>
      <c r="E231">
        <f>IF(D231="","",IFERROR(INDEX(資格マスタ!$B:$B,MATCH(ASC(SUBSTITUTE(SUBSTITUTE(D231," ",""),"　","")),資格マスタ!$D:$D,0)),D231))</f>
        <v/>
      </c>
      <c r="F231">
        <f>IF(E231="","",IF(C231="",DATE(9999,1,1),C231))</f>
        <v/>
      </c>
      <c r="G231">
        <f>IF(E231="","",COUNTIFS($F$227:$F$240,"&lt;"&amp;F231,$F$227:$F$240,"&lt;&gt;")+COUNTIFS($F$227:$F$240,F231,$B$227:$B$240,"&lt;"&amp;B231)+1)</f>
        <v/>
      </c>
      <c r="H231">
        <f>IF(OR(E231="",C231=""),"",IF(C231&gt;=DATE(2019,5,1),"令和"&amp;(YEAR(C231)-2018),IF(C231&gt;=DATE(1989,1,8),"平成"&amp;(YEAR(C231)-1988),"昭和"&amp;(YEAR(C231)-1925)))&amp;"年"&amp;MONTH(C231)&amp;"月")</f>
        <v/>
      </c>
    </row>
    <row r="232">
      <c r="A232" t="n">
        <v>17</v>
      </c>
      <c r="B232" t="n">
        <v>6</v>
      </c>
      <c r="C232">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232">
        <f>IF(入力!X21="","",入力!X21)</f>
        <v/>
      </c>
      <c r="E232">
        <f>IF(D232="","",IFERROR(INDEX(資格マスタ!$B:$B,MATCH(ASC(SUBSTITUTE(SUBSTITUTE(D232," ",""),"　","")),資格マスタ!$D:$D,0)),D232))</f>
        <v/>
      </c>
      <c r="F232">
        <f>IF(E232="","",IF(C232="",DATE(9999,1,1),C232))</f>
        <v/>
      </c>
      <c r="G232">
        <f>IF(E232="","",COUNTIFS($F$227:$F$240,"&lt;"&amp;F232,$F$227:$F$240,"&lt;&gt;")+COUNTIFS($F$227:$F$240,F232,$B$227:$B$240,"&lt;"&amp;B232)+1)</f>
        <v/>
      </c>
      <c r="H232">
        <f>IF(OR(E232="",C232=""),"",IF(C232&gt;=DATE(2019,5,1),"令和"&amp;(YEAR(C232)-2018),IF(C232&gt;=DATE(1989,1,8),"平成"&amp;(YEAR(C232)-1988),"昭和"&amp;(YEAR(C232)-1925)))&amp;"年"&amp;MONTH(C232)&amp;"月")</f>
        <v/>
      </c>
    </row>
    <row r="233">
      <c r="A233" t="n">
        <v>17</v>
      </c>
      <c r="B233" t="n">
        <v>7</v>
      </c>
      <c r="C233">
        <f>IFERROR(INDEX(資格取込!$S$6:$S$205,MATCH(17&amp;"_"&amp;1,資格取込!$Z$6:$Z$205,0)),"")</f>
        <v/>
      </c>
      <c r="D233">
        <f>IFERROR(INDEX(資格取込!$R$6:$R$205,MATCH(17&amp;"_"&amp;1,資格取込!$Z$6:$Z$205,0)),"")</f>
        <v/>
      </c>
      <c r="E233">
        <f>IF(D233="","",IFERROR(INDEX(資格マスタ!$B:$B,MATCH(ASC(SUBSTITUTE(SUBSTITUTE(D233," ",""),"　","")),資格マスタ!$D:$D,0)),D233))</f>
        <v/>
      </c>
      <c r="F233">
        <f>IF(E233="","",IF(C233="",DATE(9999,1,1),C233))</f>
        <v/>
      </c>
      <c r="G233">
        <f>IF(E233="","",COUNTIFS($F$227:$F$240,"&lt;"&amp;F233,$F$227:$F$240,"&lt;&gt;")+COUNTIFS($F$227:$F$240,F233,$B$227:$B$240,"&lt;"&amp;B233)+1)</f>
        <v/>
      </c>
      <c r="H233">
        <f>IF(OR(E233="",C233=""),"",IF(C233&gt;=DATE(2019,5,1),"令和"&amp;(YEAR(C233)-2018),IF(C233&gt;=DATE(1989,1,8),"平成"&amp;(YEAR(C233)-1988),"昭和"&amp;(YEAR(C233)-1925)))&amp;"年"&amp;MONTH(C233)&amp;"月")</f>
        <v/>
      </c>
    </row>
    <row r="234">
      <c r="A234" t="n">
        <v>17</v>
      </c>
      <c r="B234" t="n">
        <v>8</v>
      </c>
      <c r="C234">
        <f>IFERROR(INDEX(資格取込!$S$6:$S$205,MATCH(17&amp;"_"&amp;2,資格取込!$Z$6:$Z$205,0)),"")</f>
        <v/>
      </c>
      <c r="D234">
        <f>IFERROR(INDEX(資格取込!$R$6:$R$205,MATCH(17&amp;"_"&amp;2,資格取込!$Z$6:$Z$205,0)),"")</f>
        <v/>
      </c>
      <c r="E234">
        <f>IF(D234="","",IFERROR(INDEX(資格マスタ!$B:$B,MATCH(ASC(SUBSTITUTE(SUBSTITUTE(D234," ",""),"　","")),資格マスタ!$D:$D,0)),D234))</f>
        <v/>
      </c>
      <c r="F234">
        <f>IF(E234="","",IF(C234="",DATE(9999,1,1),C234))</f>
        <v/>
      </c>
      <c r="G234">
        <f>IF(E234="","",COUNTIFS($F$227:$F$240,"&lt;"&amp;F234,$F$227:$F$240,"&lt;&gt;")+COUNTIFS($F$227:$F$240,F234,$B$227:$B$240,"&lt;"&amp;B234)+1)</f>
        <v/>
      </c>
      <c r="H234">
        <f>IF(OR(E234="",C234=""),"",IF(C234&gt;=DATE(2019,5,1),"令和"&amp;(YEAR(C234)-2018),IF(C234&gt;=DATE(1989,1,8),"平成"&amp;(YEAR(C234)-1988),"昭和"&amp;(YEAR(C234)-1925)))&amp;"年"&amp;MONTH(C234)&amp;"月")</f>
        <v/>
      </c>
    </row>
    <row r="235">
      <c r="A235" t="n">
        <v>17</v>
      </c>
      <c r="B235" t="n">
        <v>9</v>
      </c>
      <c r="C235">
        <f>IFERROR(INDEX(資格取込!$S$6:$S$205,MATCH(17&amp;"_"&amp;3,資格取込!$Z$6:$Z$205,0)),"")</f>
        <v/>
      </c>
      <c r="D235">
        <f>IFERROR(INDEX(資格取込!$R$6:$R$205,MATCH(17&amp;"_"&amp;3,資格取込!$Z$6:$Z$205,0)),"")</f>
        <v/>
      </c>
      <c r="E235">
        <f>IF(D235="","",IFERROR(INDEX(資格マスタ!$B:$B,MATCH(ASC(SUBSTITUTE(SUBSTITUTE(D235," ",""),"　","")),資格マスタ!$D:$D,0)),D235))</f>
        <v/>
      </c>
      <c r="F235">
        <f>IF(E235="","",IF(C235="",DATE(9999,1,1),C235))</f>
        <v/>
      </c>
      <c r="G235">
        <f>IF(E235="","",COUNTIFS($F$227:$F$240,"&lt;"&amp;F235,$F$227:$F$240,"&lt;&gt;")+COUNTIFS($F$227:$F$240,F235,$B$227:$B$240,"&lt;"&amp;B235)+1)</f>
        <v/>
      </c>
      <c r="H235">
        <f>IF(OR(E235="",C235=""),"",IF(C235&gt;=DATE(2019,5,1),"令和"&amp;(YEAR(C235)-2018),IF(C235&gt;=DATE(1989,1,8),"平成"&amp;(YEAR(C235)-1988),"昭和"&amp;(YEAR(C235)-1925)))&amp;"年"&amp;MONTH(C235)&amp;"月")</f>
        <v/>
      </c>
    </row>
    <row r="236">
      <c r="A236" t="n">
        <v>17</v>
      </c>
      <c r="B236" t="n">
        <v>10</v>
      </c>
      <c r="C236">
        <f>IFERROR(INDEX(資格取込!$S$6:$S$205,MATCH(17&amp;"_"&amp;4,資格取込!$Z$6:$Z$205,0)),"")</f>
        <v/>
      </c>
      <c r="D236">
        <f>IFERROR(INDEX(資格取込!$R$6:$R$205,MATCH(17&amp;"_"&amp;4,資格取込!$Z$6:$Z$205,0)),"")</f>
        <v/>
      </c>
      <c r="E236">
        <f>IF(D236="","",IFERROR(INDEX(資格マスタ!$B:$B,MATCH(ASC(SUBSTITUTE(SUBSTITUTE(D236," ",""),"　","")),資格マスタ!$D:$D,0)),D236))</f>
        <v/>
      </c>
      <c r="F236">
        <f>IF(E236="","",IF(C236="",DATE(9999,1,1),C236))</f>
        <v/>
      </c>
      <c r="G236">
        <f>IF(E236="","",COUNTIFS($F$227:$F$240,"&lt;"&amp;F236,$F$227:$F$240,"&lt;&gt;")+COUNTIFS($F$227:$F$240,F236,$B$227:$B$240,"&lt;"&amp;B236)+1)</f>
        <v/>
      </c>
      <c r="H236">
        <f>IF(OR(E236="",C236=""),"",IF(C236&gt;=DATE(2019,5,1),"令和"&amp;(YEAR(C236)-2018),IF(C236&gt;=DATE(1989,1,8),"平成"&amp;(YEAR(C236)-1988),"昭和"&amp;(YEAR(C236)-1925)))&amp;"年"&amp;MONTH(C236)&amp;"月")</f>
        <v/>
      </c>
    </row>
    <row r="237">
      <c r="A237" t="n">
        <v>17</v>
      </c>
      <c r="B237" t="n">
        <v>11</v>
      </c>
      <c r="C237">
        <f>IFERROR(INDEX(資格取込!$S$6:$S$205,MATCH(17&amp;"_"&amp;5,資格取込!$Z$6:$Z$205,0)),"")</f>
        <v/>
      </c>
      <c r="D237">
        <f>IFERROR(INDEX(資格取込!$R$6:$R$205,MATCH(17&amp;"_"&amp;5,資格取込!$Z$6:$Z$205,0)),"")</f>
        <v/>
      </c>
      <c r="E237">
        <f>IF(D237="","",IFERROR(INDEX(資格マスタ!$B:$B,MATCH(ASC(SUBSTITUTE(SUBSTITUTE(D237," ",""),"　","")),資格マスタ!$D:$D,0)),D237))</f>
        <v/>
      </c>
      <c r="F237">
        <f>IF(E237="","",IF(C237="",DATE(9999,1,1),C237))</f>
        <v/>
      </c>
      <c r="G237">
        <f>IF(E237="","",COUNTIFS($F$227:$F$240,"&lt;"&amp;F237,$F$227:$F$240,"&lt;&gt;")+COUNTIFS($F$227:$F$240,F237,$B$227:$B$240,"&lt;"&amp;B237)+1)</f>
        <v/>
      </c>
      <c r="H237">
        <f>IF(OR(E237="",C237=""),"",IF(C237&gt;=DATE(2019,5,1),"令和"&amp;(YEAR(C237)-2018),IF(C237&gt;=DATE(1989,1,8),"平成"&amp;(YEAR(C237)-1988),"昭和"&amp;(YEAR(C237)-1925)))&amp;"年"&amp;MONTH(C237)&amp;"月")</f>
        <v/>
      </c>
    </row>
    <row r="238">
      <c r="A238" t="n">
        <v>17</v>
      </c>
      <c r="B238" t="n">
        <v>12</v>
      </c>
      <c r="C238">
        <f>IFERROR(INDEX(資格取込!$S$6:$S$205,MATCH(17&amp;"_"&amp;6,資格取込!$Z$6:$Z$205,0)),"")</f>
        <v/>
      </c>
      <c r="D238">
        <f>IFERROR(INDEX(資格取込!$R$6:$R$205,MATCH(17&amp;"_"&amp;6,資格取込!$Z$6:$Z$205,0)),"")</f>
        <v/>
      </c>
      <c r="E238">
        <f>IF(D238="","",IFERROR(INDEX(資格マスタ!$B:$B,MATCH(ASC(SUBSTITUTE(SUBSTITUTE(D238," ",""),"　","")),資格マスタ!$D:$D,0)),D238))</f>
        <v/>
      </c>
      <c r="F238">
        <f>IF(E238="","",IF(C238="",DATE(9999,1,1),C238))</f>
        <v/>
      </c>
      <c r="G238">
        <f>IF(E238="","",COUNTIFS($F$227:$F$240,"&lt;"&amp;F238,$F$227:$F$240,"&lt;&gt;")+COUNTIFS($F$227:$F$240,F238,$B$227:$B$240,"&lt;"&amp;B238)+1)</f>
        <v/>
      </c>
      <c r="H238">
        <f>IF(OR(E238="",C238=""),"",IF(C238&gt;=DATE(2019,5,1),"令和"&amp;(YEAR(C238)-2018),IF(C238&gt;=DATE(1989,1,8),"平成"&amp;(YEAR(C238)-1988),"昭和"&amp;(YEAR(C238)-1925)))&amp;"年"&amp;MONTH(C238)&amp;"月")</f>
        <v/>
      </c>
    </row>
    <row r="239">
      <c r="A239" t="n">
        <v>17</v>
      </c>
      <c r="B239" t="n">
        <v>13</v>
      </c>
      <c r="C239">
        <f>IFERROR(INDEX(資格取込!$S$6:$S$205,MATCH(17&amp;"_"&amp;7,資格取込!$Z$6:$Z$205,0)),"")</f>
        <v/>
      </c>
      <c r="D239">
        <f>IFERROR(INDEX(資格取込!$R$6:$R$205,MATCH(17&amp;"_"&amp;7,資格取込!$Z$6:$Z$205,0)),"")</f>
        <v/>
      </c>
      <c r="E239">
        <f>IF(D239="","",IFERROR(INDEX(資格マスタ!$B:$B,MATCH(ASC(SUBSTITUTE(SUBSTITUTE(D239," ",""),"　","")),資格マスタ!$D:$D,0)),D239))</f>
        <v/>
      </c>
      <c r="F239">
        <f>IF(E239="","",IF(C239="",DATE(9999,1,1),C239))</f>
        <v/>
      </c>
      <c r="G239">
        <f>IF(E239="","",COUNTIFS($F$227:$F$240,"&lt;"&amp;F239,$F$227:$F$240,"&lt;&gt;")+COUNTIFS($F$227:$F$240,F239,$B$227:$B$240,"&lt;"&amp;B239)+1)</f>
        <v/>
      </c>
      <c r="H239">
        <f>IF(OR(E239="",C239=""),"",IF(C239&gt;=DATE(2019,5,1),"令和"&amp;(YEAR(C239)-2018),IF(C239&gt;=DATE(1989,1,8),"平成"&amp;(YEAR(C239)-1988),"昭和"&amp;(YEAR(C239)-1925)))&amp;"年"&amp;MONTH(C239)&amp;"月")</f>
        <v/>
      </c>
    </row>
    <row r="240">
      <c r="A240" t="n">
        <v>17</v>
      </c>
      <c r="B240" t="n">
        <v>14</v>
      </c>
      <c r="C240">
        <f>IFERROR(INDEX(資格取込!$S$6:$S$205,MATCH(17&amp;"_"&amp;8,資格取込!$Z$6:$Z$205,0)),"")</f>
        <v/>
      </c>
      <c r="D240">
        <f>IFERROR(INDEX(資格取込!$R$6:$R$205,MATCH(17&amp;"_"&amp;8,資格取込!$Z$6:$Z$205,0)),"")</f>
        <v/>
      </c>
      <c r="E240">
        <f>IF(D240="","",IFERROR(INDEX(資格マスタ!$B:$B,MATCH(ASC(SUBSTITUTE(SUBSTITUTE(D240," ",""),"　","")),資格マスタ!$D:$D,0)),D240))</f>
        <v/>
      </c>
      <c r="F240">
        <f>IF(E240="","",IF(C240="",DATE(9999,1,1),C240))</f>
        <v/>
      </c>
      <c r="G240">
        <f>IF(E240="","",COUNTIFS($F$227:$F$240,"&lt;"&amp;F240,$F$227:$F$240,"&lt;&gt;")+COUNTIFS($F$227:$F$240,F240,$B$227:$B$240,"&lt;"&amp;B240)+1)</f>
        <v/>
      </c>
      <c r="H240">
        <f>IF(OR(E240="",C240=""),"",IF(C240&gt;=DATE(2019,5,1),"令和"&amp;(YEAR(C240)-2018),IF(C240&gt;=DATE(1989,1,8),"平成"&amp;(YEAR(C240)-1988),"昭和"&amp;(YEAR(C240)-1925)))&amp;"年"&amp;MONTH(C240)&amp;"月")</f>
        <v/>
      </c>
    </row>
    <row r="241">
      <c r="A241" t="n">
        <v>18</v>
      </c>
      <c r="B241" t="n">
        <v>1</v>
      </c>
      <c r="C241" s="132">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241">
        <f>IF(入力!N22="","",入力!N22)</f>
        <v/>
      </c>
      <c r="E241">
        <f>IF(D241="","",IFERROR(INDEX(資格マスタ!$B:$B,MATCH(ASC(SUBSTITUTE(SUBSTITUTE(D241," ",""),"　","")),資格マスタ!$D:$D,0)),D241))</f>
        <v/>
      </c>
      <c r="F241">
        <f>IF(E241="","",IF(C241="",DATE(9999,1,1),C241))</f>
        <v/>
      </c>
      <c r="G241">
        <f>IF(E241="","",COUNTIFS($F$241:$F$254,"&lt;"&amp;F241,$F$241:$F$254,"&lt;&gt;")+COUNTIFS($F$241:$F$254,F241,$B$241:$B$254,"&lt;"&amp;B241)+1)</f>
        <v/>
      </c>
      <c r="H241">
        <f>IF(OR(E241="",C241=""),"",IF(C241&gt;=DATE(2019,5,1),"令和"&amp;(YEAR(C241)-2018),IF(C241&gt;=DATE(1989,1,8),"平成"&amp;(YEAR(C241)-1988),"昭和"&amp;(YEAR(C241)-1925)))&amp;"年"&amp;MONTH(C241)&amp;"月")</f>
        <v/>
      </c>
    </row>
    <row r="242">
      <c r="A242" t="n">
        <v>18</v>
      </c>
      <c r="B242" t="n">
        <v>2</v>
      </c>
      <c r="C242">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242">
        <f>IF(入力!P22="","",入力!P22)</f>
        <v/>
      </c>
      <c r="E242">
        <f>IF(D242="","",IFERROR(INDEX(資格マスタ!$B:$B,MATCH(ASC(SUBSTITUTE(SUBSTITUTE(D242," ",""),"　","")),資格マスタ!$D:$D,0)),D242))</f>
        <v/>
      </c>
      <c r="F242">
        <f>IF(E242="","",IF(C242="",DATE(9999,1,1),C242))</f>
        <v/>
      </c>
      <c r="G242">
        <f>IF(E242="","",COUNTIFS($F$241:$F$254,"&lt;"&amp;F242,$F$241:$F$254,"&lt;&gt;")+COUNTIFS($F$241:$F$254,F242,$B$241:$B$254,"&lt;"&amp;B242)+1)</f>
        <v/>
      </c>
      <c r="H242">
        <f>IF(OR(E242="",C242=""),"",IF(C242&gt;=DATE(2019,5,1),"令和"&amp;(YEAR(C242)-2018),IF(C242&gt;=DATE(1989,1,8),"平成"&amp;(YEAR(C242)-1988),"昭和"&amp;(YEAR(C242)-1925)))&amp;"年"&amp;MONTH(C242)&amp;"月")</f>
        <v/>
      </c>
    </row>
    <row r="243">
      <c r="A243" t="n">
        <v>18</v>
      </c>
      <c r="B243" t="n">
        <v>3</v>
      </c>
      <c r="C243">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243">
        <f>IF(入力!R22="","",入力!R22)</f>
        <v/>
      </c>
      <c r="E243">
        <f>IF(D243="","",IFERROR(INDEX(資格マスタ!$B:$B,MATCH(ASC(SUBSTITUTE(SUBSTITUTE(D243," ",""),"　","")),資格マスタ!$D:$D,0)),D243))</f>
        <v/>
      </c>
      <c r="F243">
        <f>IF(E243="","",IF(C243="",DATE(9999,1,1),C243))</f>
        <v/>
      </c>
      <c r="G243">
        <f>IF(E243="","",COUNTIFS($F$241:$F$254,"&lt;"&amp;F243,$F$241:$F$254,"&lt;&gt;")+COUNTIFS($F$241:$F$254,F243,$B$241:$B$254,"&lt;"&amp;B243)+1)</f>
        <v/>
      </c>
      <c r="H243">
        <f>IF(OR(E243="",C243=""),"",IF(C243&gt;=DATE(2019,5,1),"令和"&amp;(YEAR(C243)-2018),IF(C243&gt;=DATE(1989,1,8),"平成"&amp;(YEAR(C243)-1988),"昭和"&amp;(YEAR(C243)-1925)))&amp;"年"&amp;MONTH(C243)&amp;"月")</f>
        <v/>
      </c>
    </row>
    <row r="244">
      <c r="A244" t="n">
        <v>18</v>
      </c>
      <c r="B244" t="n">
        <v>4</v>
      </c>
      <c r="C244">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244">
        <f>IF(入力!T22="","",入力!T22)</f>
        <v/>
      </c>
      <c r="E244">
        <f>IF(D244="","",IFERROR(INDEX(資格マスタ!$B:$B,MATCH(ASC(SUBSTITUTE(SUBSTITUTE(D244," ",""),"　","")),資格マスタ!$D:$D,0)),D244))</f>
        <v/>
      </c>
      <c r="F244">
        <f>IF(E244="","",IF(C244="",DATE(9999,1,1),C244))</f>
        <v/>
      </c>
      <c r="G244">
        <f>IF(E244="","",COUNTIFS($F$241:$F$254,"&lt;"&amp;F244,$F$241:$F$254,"&lt;&gt;")+COUNTIFS($F$241:$F$254,F244,$B$241:$B$254,"&lt;"&amp;B244)+1)</f>
        <v/>
      </c>
      <c r="H244">
        <f>IF(OR(E244="",C244=""),"",IF(C244&gt;=DATE(2019,5,1),"令和"&amp;(YEAR(C244)-2018),IF(C244&gt;=DATE(1989,1,8),"平成"&amp;(YEAR(C244)-1988),"昭和"&amp;(YEAR(C244)-1925)))&amp;"年"&amp;MONTH(C244)&amp;"月")</f>
        <v/>
      </c>
    </row>
    <row r="245">
      <c r="A245" t="n">
        <v>18</v>
      </c>
      <c r="B245" t="n">
        <v>5</v>
      </c>
      <c r="C245">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245">
        <f>IF(入力!V22="","",入力!V22)</f>
        <v/>
      </c>
      <c r="E245">
        <f>IF(D245="","",IFERROR(INDEX(資格マスタ!$B:$B,MATCH(ASC(SUBSTITUTE(SUBSTITUTE(D245," ",""),"　","")),資格マスタ!$D:$D,0)),D245))</f>
        <v/>
      </c>
      <c r="F245">
        <f>IF(E245="","",IF(C245="",DATE(9999,1,1),C245))</f>
        <v/>
      </c>
      <c r="G245">
        <f>IF(E245="","",COUNTIFS($F$241:$F$254,"&lt;"&amp;F245,$F$241:$F$254,"&lt;&gt;")+COUNTIFS($F$241:$F$254,F245,$B$241:$B$254,"&lt;"&amp;B245)+1)</f>
        <v/>
      </c>
      <c r="H245">
        <f>IF(OR(E245="",C245=""),"",IF(C245&gt;=DATE(2019,5,1),"令和"&amp;(YEAR(C245)-2018),IF(C245&gt;=DATE(1989,1,8),"平成"&amp;(YEAR(C245)-1988),"昭和"&amp;(YEAR(C245)-1925)))&amp;"年"&amp;MONTH(C245)&amp;"月")</f>
        <v/>
      </c>
    </row>
    <row r="246">
      <c r="A246" t="n">
        <v>18</v>
      </c>
      <c r="B246" t="n">
        <v>6</v>
      </c>
      <c r="C246">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246">
        <f>IF(入力!X22="","",入力!X22)</f>
        <v/>
      </c>
      <c r="E246">
        <f>IF(D246="","",IFERROR(INDEX(資格マスタ!$B:$B,MATCH(ASC(SUBSTITUTE(SUBSTITUTE(D246," ",""),"　","")),資格マスタ!$D:$D,0)),D246))</f>
        <v/>
      </c>
      <c r="F246">
        <f>IF(E246="","",IF(C246="",DATE(9999,1,1),C246))</f>
        <v/>
      </c>
      <c r="G246">
        <f>IF(E246="","",COUNTIFS($F$241:$F$254,"&lt;"&amp;F246,$F$241:$F$254,"&lt;&gt;")+COUNTIFS($F$241:$F$254,F246,$B$241:$B$254,"&lt;"&amp;B246)+1)</f>
        <v/>
      </c>
      <c r="H246">
        <f>IF(OR(E246="",C246=""),"",IF(C246&gt;=DATE(2019,5,1),"令和"&amp;(YEAR(C246)-2018),IF(C246&gt;=DATE(1989,1,8),"平成"&amp;(YEAR(C246)-1988),"昭和"&amp;(YEAR(C246)-1925)))&amp;"年"&amp;MONTH(C246)&amp;"月")</f>
        <v/>
      </c>
    </row>
    <row r="247">
      <c r="A247" t="n">
        <v>18</v>
      </c>
      <c r="B247" t="n">
        <v>7</v>
      </c>
      <c r="C247">
        <f>IFERROR(INDEX(資格取込!$S$6:$S$205,MATCH(18&amp;"_"&amp;1,資格取込!$Z$6:$Z$205,0)),"")</f>
        <v/>
      </c>
      <c r="D247">
        <f>IFERROR(INDEX(資格取込!$R$6:$R$205,MATCH(18&amp;"_"&amp;1,資格取込!$Z$6:$Z$205,0)),"")</f>
        <v/>
      </c>
      <c r="E247">
        <f>IF(D247="","",IFERROR(INDEX(資格マスタ!$B:$B,MATCH(ASC(SUBSTITUTE(SUBSTITUTE(D247," ",""),"　","")),資格マスタ!$D:$D,0)),D247))</f>
        <v/>
      </c>
      <c r="F247">
        <f>IF(E247="","",IF(C247="",DATE(9999,1,1),C247))</f>
        <v/>
      </c>
      <c r="G247">
        <f>IF(E247="","",COUNTIFS($F$241:$F$254,"&lt;"&amp;F247,$F$241:$F$254,"&lt;&gt;")+COUNTIFS($F$241:$F$254,F247,$B$241:$B$254,"&lt;"&amp;B247)+1)</f>
        <v/>
      </c>
      <c r="H247">
        <f>IF(OR(E247="",C247=""),"",IF(C247&gt;=DATE(2019,5,1),"令和"&amp;(YEAR(C247)-2018),IF(C247&gt;=DATE(1989,1,8),"平成"&amp;(YEAR(C247)-1988),"昭和"&amp;(YEAR(C247)-1925)))&amp;"年"&amp;MONTH(C247)&amp;"月")</f>
        <v/>
      </c>
    </row>
    <row r="248">
      <c r="A248" t="n">
        <v>18</v>
      </c>
      <c r="B248" t="n">
        <v>8</v>
      </c>
      <c r="C248">
        <f>IFERROR(INDEX(資格取込!$S$6:$S$205,MATCH(18&amp;"_"&amp;2,資格取込!$Z$6:$Z$205,0)),"")</f>
        <v/>
      </c>
      <c r="D248">
        <f>IFERROR(INDEX(資格取込!$R$6:$R$205,MATCH(18&amp;"_"&amp;2,資格取込!$Z$6:$Z$205,0)),"")</f>
        <v/>
      </c>
      <c r="E248">
        <f>IF(D248="","",IFERROR(INDEX(資格マスタ!$B:$B,MATCH(ASC(SUBSTITUTE(SUBSTITUTE(D248," ",""),"　","")),資格マスタ!$D:$D,0)),D248))</f>
        <v/>
      </c>
      <c r="F248">
        <f>IF(E248="","",IF(C248="",DATE(9999,1,1),C248))</f>
        <v/>
      </c>
      <c r="G248">
        <f>IF(E248="","",COUNTIFS($F$241:$F$254,"&lt;"&amp;F248,$F$241:$F$254,"&lt;&gt;")+COUNTIFS($F$241:$F$254,F248,$B$241:$B$254,"&lt;"&amp;B248)+1)</f>
        <v/>
      </c>
      <c r="H248">
        <f>IF(OR(E248="",C248=""),"",IF(C248&gt;=DATE(2019,5,1),"令和"&amp;(YEAR(C248)-2018),IF(C248&gt;=DATE(1989,1,8),"平成"&amp;(YEAR(C248)-1988),"昭和"&amp;(YEAR(C248)-1925)))&amp;"年"&amp;MONTH(C248)&amp;"月")</f>
        <v/>
      </c>
    </row>
    <row r="249">
      <c r="A249" t="n">
        <v>18</v>
      </c>
      <c r="B249" t="n">
        <v>9</v>
      </c>
      <c r="C249">
        <f>IFERROR(INDEX(資格取込!$S$6:$S$205,MATCH(18&amp;"_"&amp;3,資格取込!$Z$6:$Z$205,0)),"")</f>
        <v/>
      </c>
      <c r="D249">
        <f>IFERROR(INDEX(資格取込!$R$6:$R$205,MATCH(18&amp;"_"&amp;3,資格取込!$Z$6:$Z$205,0)),"")</f>
        <v/>
      </c>
      <c r="E249">
        <f>IF(D249="","",IFERROR(INDEX(資格マスタ!$B:$B,MATCH(ASC(SUBSTITUTE(SUBSTITUTE(D249," ",""),"　","")),資格マスタ!$D:$D,0)),D249))</f>
        <v/>
      </c>
      <c r="F249">
        <f>IF(E249="","",IF(C249="",DATE(9999,1,1),C249))</f>
        <v/>
      </c>
      <c r="G249">
        <f>IF(E249="","",COUNTIFS($F$241:$F$254,"&lt;"&amp;F249,$F$241:$F$254,"&lt;&gt;")+COUNTIFS($F$241:$F$254,F249,$B$241:$B$254,"&lt;"&amp;B249)+1)</f>
        <v/>
      </c>
      <c r="H249">
        <f>IF(OR(E249="",C249=""),"",IF(C249&gt;=DATE(2019,5,1),"令和"&amp;(YEAR(C249)-2018),IF(C249&gt;=DATE(1989,1,8),"平成"&amp;(YEAR(C249)-1988),"昭和"&amp;(YEAR(C249)-1925)))&amp;"年"&amp;MONTH(C249)&amp;"月")</f>
        <v/>
      </c>
    </row>
    <row r="250">
      <c r="A250" t="n">
        <v>18</v>
      </c>
      <c r="B250" t="n">
        <v>10</v>
      </c>
      <c r="C250">
        <f>IFERROR(INDEX(資格取込!$S$6:$S$205,MATCH(18&amp;"_"&amp;4,資格取込!$Z$6:$Z$205,0)),"")</f>
        <v/>
      </c>
      <c r="D250">
        <f>IFERROR(INDEX(資格取込!$R$6:$R$205,MATCH(18&amp;"_"&amp;4,資格取込!$Z$6:$Z$205,0)),"")</f>
        <v/>
      </c>
      <c r="E250">
        <f>IF(D250="","",IFERROR(INDEX(資格マスタ!$B:$B,MATCH(ASC(SUBSTITUTE(SUBSTITUTE(D250," ",""),"　","")),資格マスタ!$D:$D,0)),D250))</f>
        <v/>
      </c>
      <c r="F250">
        <f>IF(E250="","",IF(C250="",DATE(9999,1,1),C250))</f>
        <v/>
      </c>
      <c r="G250">
        <f>IF(E250="","",COUNTIFS($F$241:$F$254,"&lt;"&amp;F250,$F$241:$F$254,"&lt;&gt;")+COUNTIFS($F$241:$F$254,F250,$B$241:$B$254,"&lt;"&amp;B250)+1)</f>
        <v/>
      </c>
      <c r="H250">
        <f>IF(OR(E250="",C250=""),"",IF(C250&gt;=DATE(2019,5,1),"令和"&amp;(YEAR(C250)-2018),IF(C250&gt;=DATE(1989,1,8),"平成"&amp;(YEAR(C250)-1988),"昭和"&amp;(YEAR(C250)-1925)))&amp;"年"&amp;MONTH(C250)&amp;"月")</f>
        <v/>
      </c>
    </row>
    <row r="251">
      <c r="A251" t="n">
        <v>18</v>
      </c>
      <c r="B251" t="n">
        <v>11</v>
      </c>
      <c r="C251">
        <f>IFERROR(INDEX(資格取込!$S$6:$S$205,MATCH(18&amp;"_"&amp;5,資格取込!$Z$6:$Z$205,0)),"")</f>
        <v/>
      </c>
      <c r="D251">
        <f>IFERROR(INDEX(資格取込!$R$6:$R$205,MATCH(18&amp;"_"&amp;5,資格取込!$Z$6:$Z$205,0)),"")</f>
        <v/>
      </c>
      <c r="E251">
        <f>IF(D251="","",IFERROR(INDEX(資格マスタ!$B:$B,MATCH(ASC(SUBSTITUTE(SUBSTITUTE(D251," ",""),"　","")),資格マスタ!$D:$D,0)),D251))</f>
        <v/>
      </c>
      <c r="F251">
        <f>IF(E251="","",IF(C251="",DATE(9999,1,1),C251))</f>
        <v/>
      </c>
      <c r="G251">
        <f>IF(E251="","",COUNTIFS($F$241:$F$254,"&lt;"&amp;F251,$F$241:$F$254,"&lt;&gt;")+COUNTIFS($F$241:$F$254,F251,$B$241:$B$254,"&lt;"&amp;B251)+1)</f>
        <v/>
      </c>
      <c r="H251">
        <f>IF(OR(E251="",C251=""),"",IF(C251&gt;=DATE(2019,5,1),"令和"&amp;(YEAR(C251)-2018),IF(C251&gt;=DATE(1989,1,8),"平成"&amp;(YEAR(C251)-1988),"昭和"&amp;(YEAR(C251)-1925)))&amp;"年"&amp;MONTH(C251)&amp;"月")</f>
        <v/>
      </c>
    </row>
    <row r="252">
      <c r="A252" t="n">
        <v>18</v>
      </c>
      <c r="B252" t="n">
        <v>12</v>
      </c>
      <c r="C252">
        <f>IFERROR(INDEX(資格取込!$S$6:$S$205,MATCH(18&amp;"_"&amp;6,資格取込!$Z$6:$Z$205,0)),"")</f>
        <v/>
      </c>
      <c r="D252">
        <f>IFERROR(INDEX(資格取込!$R$6:$R$205,MATCH(18&amp;"_"&amp;6,資格取込!$Z$6:$Z$205,0)),"")</f>
        <v/>
      </c>
      <c r="E252">
        <f>IF(D252="","",IFERROR(INDEX(資格マスタ!$B:$B,MATCH(ASC(SUBSTITUTE(SUBSTITUTE(D252," ",""),"　","")),資格マスタ!$D:$D,0)),D252))</f>
        <v/>
      </c>
      <c r="F252">
        <f>IF(E252="","",IF(C252="",DATE(9999,1,1),C252))</f>
        <v/>
      </c>
      <c r="G252">
        <f>IF(E252="","",COUNTIFS($F$241:$F$254,"&lt;"&amp;F252,$F$241:$F$254,"&lt;&gt;")+COUNTIFS($F$241:$F$254,F252,$B$241:$B$254,"&lt;"&amp;B252)+1)</f>
        <v/>
      </c>
      <c r="H252">
        <f>IF(OR(E252="",C252=""),"",IF(C252&gt;=DATE(2019,5,1),"令和"&amp;(YEAR(C252)-2018),IF(C252&gt;=DATE(1989,1,8),"平成"&amp;(YEAR(C252)-1988),"昭和"&amp;(YEAR(C252)-1925)))&amp;"年"&amp;MONTH(C252)&amp;"月")</f>
        <v/>
      </c>
    </row>
    <row r="253">
      <c r="A253" t="n">
        <v>18</v>
      </c>
      <c r="B253" t="n">
        <v>13</v>
      </c>
      <c r="C253">
        <f>IFERROR(INDEX(資格取込!$S$6:$S$205,MATCH(18&amp;"_"&amp;7,資格取込!$Z$6:$Z$205,0)),"")</f>
        <v/>
      </c>
      <c r="D253">
        <f>IFERROR(INDEX(資格取込!$R$6:$R$205,MATCH(18&amp;"_"&amp;7,資格取込!$Z$6:$Z$205,0)),"")</f>
        <v/>
      </c>
      <c r="E253">
        <f>IF(D253="","",IFERROR(INDEX(資格マスタ!$B:$B,MATCH(ASC(SUBSTITUTE(SUBSTITUTE(D253," ",""),"　","")),資格マスタ!$D:$D,0)),D253))</f>
        <v/>
      </c>
      <c r="F253">
        <f>IF(E253="","",IF(C253="",DATE(9999,1,1),C253))</f>
        <v/>
      </c>
      <c r="G253">
        <f>IF(E253="","",COUNTIFS($F$241:$F$254,"&lt;"&amp;F253,$F$241:$F$254,"&lt;&gt;")+COUNTIFS($F$241:$F$254,F253,$B$241:$B$254,"&lt;"&amp;B253)+1)</f>
        <v/>
      </c>
      <c r="H253">
        <f>IF(OR(E253="",C253=""),"",IF(C253&gt;=DATE(2019,5,1),"令和"&amp;(YEAR(C253)-2018),IF(C253&gt;=DATE(1989,1,8),"平成"&amp;(YEAR(C253)-1988),"昭和"&amp;(YEAR(C253)-1925)))&amp;"年"&amp;MONTH(C253)&amp;"月")</f>
        <v/>
      </c>
    </row>
    <row r="254">
      <c r="A254" t="n">
        <v>18</v>
      </c>
      <c r="B254" t="n">
        <v>14</v>
      </c>
      <c r="C254">
        <f>IFERROR(INDEX(資格取込!$S$6:$S$205,MATCH(18&amp;"_"&amp;8,資格取込!$Z$6:$Z$205,0)),"")</f>
        <v/>
      </c>
      <c r="D254">
        <f>IFERROR(INDEX(資格取込!$R$6:$R$205,MATCH(18&amp;"_"&amp;8,資格取込!$Z$6:$Z$205,0)),"")</f>
        <v/>
      </c>
      <c r="E254">
        <f>IF(D254="","",IFERROR(INDEX(資格マスタ!$B:$B,MATCH(ASC(SUBSTITUTE(SUBSTITUTE(D254," ",""),"　","")),資格マスタ!$D:$D,0)),D254))</f>
        <v/>
      </c>
      <c r="F254">
        <f>IF(E254="","",IF(C254="",DATE(9999,1,1),C254))</f>
        <v/>
      </c>
      <c r="G254">
        <f>IF(E254="","",COUNTIFS($F$241:$F$254,"&lt;"&amp;F254,$F$241:$F$254,"&lt;&gt;")+COUNTIFS($F$241:$F$254,F254,$B$241:$B$254,"&lt;"&amp;B254)+1)</f>
        <v/>
      </c>
      <c r="H254">
        <f>IF(OR(E254="",C254=""),"",IF(C254&gt;=DATE(2019,5,1),"令和"&amp;(YEAR(C254)-2018),IF(C254&gt;=DATE(1989,1,8),"平成"&amp;(YEAR(C254)-1988),"昭和"&amp;(YEAR(C254)-1925)))&amp;"年"&amp;MONTH(C254)&amp;"月")</f>
        <v/>
      </c>
    </row>
    <row r="255">
      <c r="A255" t="n">
        <v>19</v>
      </c>
      <c r="B255" t="n">
        <v>1</v>
      </c>
      <c r="C255" s="132">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255">
        <f>IF(入力!N23="","",入力!N23)</f>
        <v/>
      </c>
      <c r="E255">
        <f>IF(D255="","",IFERROR(INDEX(資格マスタ!$B:$B,MATCH(ASC(SUBSTITUTE(SUBSTITUTE(D255," ",""),"　","")),資格マスタ!$D:$D,0)),D255))</f>
        <v/>
      </c>
      <c r="F255">
        <f>IF(E255="","",IF(C255="",DATE(9999,1,1),C255))</f>
        <v/>
      </c>
      <c r="G255">
        <f>IF(E255="","",COUNTIFS($F$255:$F$268,"&lt;"&amp;F255,$F$255:$F$268,"&lt;&gt;")+COUNTIFS($F$255:$F$268,F255,$B$255:$B$268,"&lt;"&amp;B255)+1)</f>
        <v/>
      </c>
      <c r="H255">
        <f>IF(OR(E255="",C255=""),"",IF(C255&gt;=DATE(2019,5,1),"令和"&amp;(YEAR(C255)-2018),IF(C255&gt;=DATE(1989,1,8),"平成"&amp;(YEAR(C255)-1988),"昭和"&amp;(YEAR(C255)-1925)))&amp;"年"&amp;MONTH(C255)&amp;"月")</f>
        <v/>
      </c>
    </row>
    <row r="256">
      <c r="A256" t="n">
        <v>19</v>
      </c>
      <c r="B256" t="n">
        <v>2</v>
      </c>
      <c r="C256">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256">
        <f>IF(入力!P23="","",入力!P23)</f>
        <v/>
      </c>
      <c r="E256">
        <f>IF(D256="","",IFERROR(INDEX(資格マスタ!$B:$B,MATCH(ASC(SUBSTITUTE(SUBSTITUTE(D256," ",""),"　","")),資格マスタ!$D:$D,0)),D256))</f>
        <v/>
      </c>
      <c r="F256">
        <f>IF(E256="","",IF(C256="",DATE(9999,1,1),C256))</f>
        <v/>
      </c>
      <c r="G256">
        <f>IF(E256="","",COUNTIFS($F$255:$F$268,"&lt;"&amp;F256,$F$255:$F$268,"&lt;&gt;")+COUNTIFS($F$255:$F$268,F256,$B$255:$B$268,"&lt;"&amp;B256)+1)</f>
        <v/>
      </c>
      <c r="H256">
        <f>IF(OR(E256="",C256=""),"",IF(C256&gt;=DATE(2019,5,1),"令和"&amp;(YEAR(C256)-2018),IF(C256&gt;=DATE(1989,1,8),"平成"&amp;(YEAR(C256)-1988),"昭和"&amp;(YEAR(C256)-1925)))&amp;"年"&amp;MONTH(C256)&amp;"月")</f>
        <v/>
      </c>
    </row>
    <row r="257">
      <c r="A257" t="n">
        <v>19</v>
      </c>
      <c r="B257" t="n">
        <v>3</v>
      </c>
      <c r="C257">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257">
        <f>IF(入力!R23="","",入力!R23)</f>
        <v/>
      </c>
      <c r="E257">
        <f>IF(D257="","",IFERROR(INDEX(資格マスタ!$B:$B,MATCH(ASC(SUBSTITUTE(SUBSTITUTE(D257," ",""),"　","")),資格マスタ!$D:$D,0)),D257))</f>
        <v/>
      </c>
      <c r="F257">
        <f>IF(E257="","",IF(C257="",DATE(9999,1,1),C257))</f>
        <v/>
      </c>
      <c r="G257">
        <f>IF(E257="","",COUNTIFS($F$255:$F$268,"&lt;"&amp;F257,$F$255:$F$268,"&lt;&gt;")+COUNTIFS($F$255:$F$268,F257,$B$255:$B$268,"&lt;"&amp;B257)+1)</f>
        <v/>
      </c>
      <c r="H257">
        <f>IF(OR(E257="",C257=""),"",IF(C257&gt;=DATE(2019,5,1),"令和"&amp;(YEAR(C257)-2018),IF(C257&gt;=DATE(1989,1,8),"平成"&amp;(YEAR(C257)-1988),"昭和"&amp;(YEAR(C257)-1925)))&amp;"年"&amp;MONTH(C257)&amp;"月")</f>
        <v/>
      </c>
    </row>
    <row r="258">
      <c r="A258" t="n">
        <v>19</v>
      </c>
      <c r="B258" t="n">
        <v>4</v>
      </c>
      <c r="C258">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258">
        <f>IF(入力!T23="","",入力!T23)</f>
        <v/>
      </c>
      <c r="E258">
        <f>IF(D258="","",IFERROR(INDEX(資格マスタ!$B:$B,MATCH(ASC(SUBSTITUTE(SUBSTITUTE(D258," ",""),"　","")),資格マスタ!$D:$D,0)),D258))</f>
        <v/>
      </c>
      <c r="F258">
        <f>IF(E258="","",IF(C258="",DATE(9999,1,1),C258))</f>
        <v/>
      </c>
      <c r="G258">
        <f>IF(E258="","",COUNTIFS($F$255:$F$268,"&lt;"&amp;F258,$F$255:$F$268,"&lt;&gt;")+COUNTIFS($F$255:$F$268,F258,$B$255:$B$268,"&lt;"&amp;B258)+1)</f>
        <v/>
      </c>
      <c r="H258">
        <f>IF(OR(E258="",C258=""),"",IF(C258&gt;=DATE(2019,5,1),"令和"&amp;(YEAR(C258)-2018),IF(C258&gt;=DATE(1989,1,8),"平成"&amp;(YEAR(C258)-1988),"昭和"&amp;(YEAR(C258)-1925)))&amp;"年"&amp;MONTH(C258)&amp;"月")</f>
        <v/>
      </c>
    </row>
    <row r="259">
      <c r="A259" t="n">
        <v>19</v>
      </c>
      <c r="B259" t="n">
        <v>5</v>
      </c>
      <c r="C259">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259">
        <f>IF(入力!V23="","",入力!V23)</f>
        <v/>
      </c>
      <c r="E259">
        <f>IF(D259="","",IFERROR(INDEX(資格マスタ!$B:$B,MATCH(ASC(SUBSTITUTE(SUBSTITUTE(D259," ",""),"　","")),資格マスタ!$D:$D,0)),D259))</f>
        <v/>
      </c>
      <c r="F259">
        <f>IF(E259="","",IF(C259="",DATE(9999,1,1),C259))</f>
        <v/>
      </c>
      <c r="G259">
        <f>IF(E259="","",COUNTIFS($F$255:$F$268,"&lt;"&amp;F259,$F$255:$F$268,"&lt;&gt;")+COUNTIFS($F$255:$F$268,F259,$B$255:$B$268,"&lt;"&amp;B259)+1)</f>
        <v/>
      </c>
      <c r="H259">
        <f>IF(OR(E259="",C259=""),"",IF(C259&gt;=DATE(2019,5,1),"令和"&amp;(YEAR(C259)-2018),IF(C259&gt;=DATE(1989,1,8),"平成"&amp;(YEAR(C259)-1988),"昭和"&amp;(YEAR(C259)-1925)))&amp;"年"&amp;MONTH(C259)&amp;"月")</f>
        <v/>
      </c>
    </row>
    <row r="260">
      <c r="A260" t="n">
        <v>19</v>
      </c>
      <c r="B260" t="n">
        <v>6</v>
      </c>
      <c r="C260">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260">
        <f>IF(入力!X23="","",入力!X23)</f>
        <v/>
      </c>
      <c r="E260">
        <f>IF(D260="","",IFERROR(INDEX(資格マスタ!$B:$B,MATCH(ASC(SUBSTITUTE(SUBSTITUTE(D260," ",""),"　","")),資格マスタ!$D:$D,0)),D260))</f>
        <v/>
      </c>
      <c r="F260">
        <f>IF(E260="","",IF(C260="",DATE(9999,1,1),C260))</f>
        <v/>
      </c>
      <c r="G260">
        <f>IF(E260="","",COUNTIFS($F$255:$F$268,"&lt;"&amp;F260,$F$255:$F$268,"&lt;&gt;")+COUNTIFS($F$255:$F$268,F260,$B$255:$B$268,"&lt;"&amp;B260)+1)</f>
        <v/>
      </c>
      <c r="H260">
        <f>IF(OR(E260="",C260=""),"",IF(C260&gt;=DATE(2019,5,1),"令和"&amp;(YEAR(C260)-2018),IF(C260&gt;=DATE(1989,1,8),"平成"&amp;(YEAR(C260)-1988),"昭和"&amp;(YEAR(C260)-1925)))&amp;"年"&amp;MONTH(C260)&amp;"月")</f>
        <v/>
      </c>
    </row>
    <row r="261">
      <c r="A261" t="n">
        <v>19</v>
      </c>
      <c r="B261" t="n">
        <v>7</v>
      </c>
      <c r="C261">
        <f>IFERROR(INDEX(資格取込!$S$6:$S$205,MATCH(19&amp;"_"&amp;1,資格取込!$Z$6:$Z$205,0)),"")</f>
        <v/>
      </c>
      <c r="D261">
        <f>IFERROR(INDEX(資格取込!$R$6:$R$205,MATCH(19&amp;"_"&amp;1,資格取込!$Z$6:$Z$205,0)),"")</f>
        <v/>
      </c>
      <c r="E261">
        <f>IF(D261="","",IFERROR(INDEX(資格マスタ!$B:$B,MATCH(ASC(SUBSTITUTE(SUBSTITUTE(D261," ",""),"　","")),資格マスタ!$D:$D,0)),D261))</f>
        <v/>
      </c>
      <c r="F261">
        <f>IF(E261="","",IF(C261="",DATE(9999,1,1),C261))</f>
        <v/>
      </c>
      <c r="G261">
        <f>IF(E261="","",COUNTIFS($F$255:$F$268,"&lt;"&amp;F261,$F$255:$F$268,"&lt;&gt;")+COUNTIFS($F$255:$F$268,F261,$B$255:$B$268,"&lt;"&amp;B261)+1)</f>
        <v/>
      </c>
      <c r="H261">
        <f>IF(OR(E261="",C261=""),"",IF(C261&gt;=DATE(2019,5,1),"令和"&amp;(YEAR(C261)-2018),IF(C261&gt;=DATE(1989,1,8),"平成"&amp;(YEAR(C261)-1988),"昭和"&amp;(YEAR(C261)-1925)))&amp;"年"&amp;MONTH(C261)&amp;"月")</f>
        <v/>
      </c>
    </row>
    <row r="262">
      <c r="A262" t="n">
        <v>19</v>
      </c>
      <c r="B262" t="n">
        <v>8</v>
      </c>
      <c r="C262">
        <f>IFERROR(INDEX(資格取込!$S$6:$S$205,MATCH(19&amp;"_"&amp;2,資格取込!$Z$6:$Z$205,0)),"")</f>
        <v/>
      </c>
      <c r="D262">
        <f>IFERROR(INDEX(資格取込!$R$6:$R$205,MATCH(19&amp;"_"&amp;2,資格取込!$Z$6:$Z$205,0)),"")</f>
        <v/>
      </c>
      <c r="E262">
        <f>IF(D262="","",IFERROR(INDEX(資格マスタ!$B:$B,MATCH(ASC(SUBSTITUTE(SUBSTITUTE(D262," ",""),"　","")),資格マスタ!$D:$D,0)),D262))</f>
        <v/>
      </c>
      <c r="F262">
        <f>IF(E262="","",IF(C262="",DATE(9999,1,1),C262))</f>
        <v/>
      </c>
      <c r="G262">
        <f>IF(E262="","",COUNTIFS($F$255:$F$268,"&lt;"&amp;F262,$F$255:$F$268,"&lt;&gt;")+COUNTIFS($F$255:$F$268,F262,$B$255:$B$268,"&lt;"&amp;B262)+1)</f>
        <v/>
      </c>
      <c r="H262">
        <f>IF(OR(E262="",C262=""),"",IF(C262&gt;=DATE(2019,5,1),"令和"&amp;(YEAR(C262)-2018),IF(C262&gt;=DATE(1989,1,8),"平成"&amp;(YEAR(C262)-1988),"昭和"&amp;(YEAR(C262)-1925)))&amp;"年"&amp;MONTH(C262)&amp;"月")</f>
        <v/>
      </c>
    </row>
    <row r="263">
      <c r="A263" t="n">
        <v>19</v>
      </c>
      <c r="B263" t="n">
        <v>9</v>
      </c>
      <c r="C263">
        <f>IFERROR(INDEX(資格取込!$S$6:$S$205,MATCH(19&amp;"_"&amp;3,資格取込!$Z$6:$Z$205,0)),"")</f>
        <v/>
      </c>
      <c r="D263">
        <f>IFERROR(INDEX(資格取込!$R$6:$R$205,MATCH(19&amp;"_"&amp;3,資格取込!$Z$6:$Z$205,0)),"")</f>
        <v/>
      </c>
      <c r="E263">
        <f>IF(D263="","",IFERROR(INDEX(資格マスタ!$B:$B,MATCH(ASC(SUBSTITUTE(SUBSTITUTE(D263," ",""),"　","")),資格マスタ!$D:$D,0)),D263))</f>
        <v/>
      </c>
      <c r="F263">
        <f>IF(E263="","",IF(C263="",DATE(9999,1,1),C263))</f>
        <v/>
      </c>
      <c r="G263">
        <f>IF(E263="","",COUNTIFS($F$255:$F$268,"&lt;"&amp;F263,$F$255:$F$268,"&lt;&gt;")+COUNTIFS($F$255:$F$268,F263,$B$255:$B$268,"&lt;"&amp;B263)+1)</f>
        <v/>
      </c>
      <c r="H263">
        <f>IF(OR(E263="",C263=""),"",IF(C263&gt;=DATE(2019,5,1),"令和"&amp;(YEAR(C263)-2018),IF(C263&gt;=DATE(1989,1,8),"平成"&amp;(YEAR(C263)-1988),"昭和"&amp;(YEAR(C263)-1925)))&amp;"年"&amp;MONTH(C263)&amp;"月")</f>
        <v/>
      </c>
    </row>
    <row r="264">
      <c r="A264" t="n">
        <v>19</v>
      </c>
      <c r="B264" t="n">
        <v>10</v>
      </c>
      <c r="C264">
        <f>IFERROR(INDEX(資格取込!$S$6:$S$205,MATCH(19&amp;"_"&amp;4,資格取込!$Z$6:$Z$205,0)),"")</f>
        <v/>
      </c>
      <c r="D264">
        <f>IFERROR(INDEX(資格取込!$R$6:$R$205,MATCH(19&amp;"_"&amp;4,資格取込!$Z$6:$Z$205,0)),"")</f>
        <v/>
      </c>
      <c r="E264">
        <f>IF(D264="","",IFERROR(INDEX(資格マスタ!$B:$B,MATCH(ASC(SUBSTITUTE(SUBSTITUTE(D264," ",""),"　","")),資格マスタ!$D:$D,0)),D264))</f>
        <v/>
      </c>
      <c r="F264">
        <f>IF(E264="","",IF(C264="",DATE(9999,1,1),C264))</f>
        <v/>
      </c>
      <c r="G264">
        <f>IF(E264="","",COUNTIFS($F$255:$F$268,"&lt;"&amp;F264,$F$255:$F$268,"&lt;&gt;")+COUNTIFS($F$255:$F$268,F264,$B$255:$B$268,"&lt;"&amp;B264)+1)</f>
        <v/>
      </c>
      <c r="H264">
        <f>IF(OR(E264="",C264=""),"",IF(C264&gt;=DATE(2019,5,1),"令和"&amp;(YEAR(C264)-2018),IF(C264&gt;=DATE(1989,1,8),"平成"&amp;(YEAR(C264)-1988),"昭和"&amp;(YEAR(C264)-1925)))&amp;"年"&amp;MONTH(C264)&amp;"月")</f>
        <v/>
      </c>
    </row>
    <row r="265">
      <c r="A265" t="n">
        <v>19</v>
      </c>
      <c r="B265" t="n">
        <v>11</v>
      </c>
      <c r="C265">
        <f>IFERROR(INDEX(資格取込!$S$6:$S$205,MATCH(19&amp;"_"&amp;5,資格取込!$Z$6:$Z$205,0)),"")</f>
        <v/>
      </c>
      <c r="D265">
        <f>IFERROR(INDEX(資格取込!$R$6:$R$205,MATCH(19&amp;"_"&amp;5,資格取込!$Z$6:$Z$205,0)),"")</f>
        <v/>
      </c>
      <c r="E265">
        <f>IF(D265="","",IFERROR(INDEX(資格マスタ!$B:$B,MATCH(ASC(SUBSTITUTE(SUBSTITUTE(D265," ",""),"　","")),資格マスタ!$D:$D,0)),D265))</f>
        <v/>
      </c>
      <c r="F265">
        <f>IF(E265="","",IF(C265="",DATE(9999,1,1),C265))</f>
        <v/>
      </c>
      <c r="G265">
        <f>IF(E265="","",COUNTIFS($F$255:$F$268,"&lt;"&amp;F265,$F$255:$F$268,"&lt;&gt;")+COUNTIFS($F$255:$F$268,F265,$B$255:$B$268,"&lt;"&amp;B265)+1)</f>
        <v/>
      </c>
      <c r="H265">
        <f>IF(OR(E265="",C265=""),"",IF(C265&gt;=DATE(2019,5,1),"令和"&amp;(YEAR(C265)-2018),IF(C265&gt;=DATE(1989,1,8),"平成"&amp;(YEAR(C265)-1988),"昭和"&amp;(YEAR(C265)-1925)))&amp;"年"&amp;MONTH(C265)&amp;"月")</f>
        <v/>
      </c>
    </row>
    <row r="266">
      <c r="A266" t="n">
        <v>19</v>
      </c>
      <c r="B266" t="n">
        <v>12</v>
      </c>
      <c r="C266">
        <f>IFERROR(INDEX(資格取込!$S$6:$S$205,MATCH(19&amp;"_"&amp;6,資格取込!$Z$6:$Z$205,0)),"")</f>
        <v/>
      </c>
      <c r="D266">
        <f>IFERROR(INDEX(資格取込!$R$6:$R$205,MATCH(19&amp;"_"&amp;6,資格取込!$Z$6:$Z$205,0)),"")</f>
        <v/>
      </c>
      <c r="E266">
        <f>IF(D266="","",IFERROR(INDEX(資格マスタ!$B:$B,MATCH(ASC(SUBSTITUTE(SUBSTITUTE(D266," ",""),"　","")),資格マスタ!$D:$D,0)),D266))</f>
        <v/>
      </c>
      <c r="F266">
        <f>IF(E266="","",IF(C266="",DATE(9999,1,1),C266))</f>
        <v/>
      </c>
      <c r="G266">
        <f>IF(E266="","",COUNTIFS($F$255:$F$268,"&lt;"&amp;F266,$F$255:$F$268,"&lt;&gt;")+COUNTIFS($F$255:$F$268,F266,$B$255:$B$268,"&lt;"&amp;B266)+1)</f>
        <v/>
      </c>
      <c r="H266">
        <f>IF(OR(E266="",C266=""),"",IF(C266&gt;=DATE(2019,5,1),"令和"&amp;(YEAR(C266)-2018),IF(C266&gt;=DATE(1989,1,8),"平成"&amp;(YEAR(C266)-1988),"昭和"&amp;(YEAR(C266)-1925)))&amp;"年"&amp;MONTH(C266)&amp;"月")</f>
        <v/>
      </c>
    </row>
    <row r="267">
      <c r="A267" t="n">
        <v>19</v>
      </c>
      <c r="B267" t="n">
        <v>13</v>
      </c>
      <c r="C267">
        <f>IFERROR(INDEX(資格取込!$S$6:$S$205,MATCH(19&amp;"_"&amp;7,資格取込!$Z$6:$Z$205,0)),"")</f>
        <v/>
      </c>
      <c r="D267">
        <f>IFERROR(INDEX(資格取込!$R$6:$R$205,MATCH(19&amp;"_"&amp;7,資格取込!$Z$6:$Z$205,0)),"")</f>
        <v/>
      </c>
      <c r="E267">
        <f>IF(D267="","",IFERROR(INDEX(資格マスタ!$B:$B,MATCH(ASC(SUBSTITUTE(SUBSTITUTE(D267," ",""),"　","")),資格マスタ!$D:$D,0)),D267))</f>
        <v/>
      </c>
      <c r="F267">
        <f>IF(E267="","",IF(C267="",DATE(9999,1,1),C267))</f>
        <v/>
      </c>
      <c r="G267">
        <f>IF(E267="","",COUNTIFS($F$255:$F$268,"&lt;"&amp;F267,$F$255:$F$268,"&lt;&gt;")+COUNTIFS($F$255:$F$268,F267,$B$255:$B$268,"&lt;"&amp;B267)+1)</f>
        <v/>
      </c>
      <c r="H267">
        <f>IF(OR(E267="",C267=""),"",IF(C267&gt;=DATE(2019,5,1),"令和"&amp;(YEAR(C267)-2018),IF(C267&gt;=DATE(1989,1,8),"平成"&amp;(YEAR(C267)-1988),"昭和"&amp;(YEAR(C267)-1925)))&amp;"年"&amp;MONTH(C267)&amp;"月")</f>
        <v/>
      </c>
    </row>
    <row r="268">
      <c r="A268" t="n">
        <v>19</v>
      </c>
      <c r="B268" t="n">
        <v>14</v>
      </c>
      <c r="C268">
        <f>IFERROR(INDEX(資格取込!$S$6:$S$205,MATCH(19&amp;"_"&amp;8,資格取込!$Z$6:$Z$205,0)),"")</f>
        <v/>
      </c>
      <c r="D268">
        <f>IFERROR(INDEX(資格取込!$R$6:$R$205,MATCH(19&amp;"_"&amp;8,資格取込!$Z$6:$Z$205,0)),"")</f>
        <v/>
      </c>
      <c r="E268">
        <f>IF(D268="","",IFERROR(INDEX(資格マスタ!$B:$B,MATCH(ASC(SUBSTITUTE(SUBSTITUTE(D268," ",""),"　","")),資格マスタ!$D:$D,0)),D268))</f>
        <v/>
      </c>
      <c r="F268">
        <f>IF(E268="","",IF(C268="",DATE(9999,1,1),C268))</f>
        <v/>
      </c>
      <c r="G268">
        <f>IF(E268="","",COUNTIFS($F$255:$F$268,"&lt;"&amp;F268,$F$255:$F$268,"&lt;&gt;")+COUNTIFS($F$255:$F$268,F268,$B$255:$B$268,"&lt;"&amp;B268)+1)</f>
        <v/>
      </c>
      <c r="H268">
        <f>IF(OR(E268="",C268=""),"",IF(C268&gt;=DATE(2019,5,1),"令和"&amp;(YEAR(C268)-2018),IF(C268&gt;=DATE(1989,1,8),"平成"&amp;(YEAR(C268)-1988),"昭和"&amp;(YEAR(C268)-1925)))&amp;"年"&amp;MONTH(C268)&amp;"月")</f>
        <v/>
      </c>
    </row>
    <row r="269">
      <c r="A269" t="n">
        <v>20</v>
      </c>
      <c r="B269" t="n">
        <v>1</v>
      </c>
      <c r="C269" s="132">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269">
        <f>IF(入力!N24="","",入力!N24)</f>
        <v/>
      </c>
      <c r="E269">
        <f>IF(D269="","",IFERROR(INDEX(資格マスタ!$B:$B,MATCH(ASC(SUBSTITUTE(SUBSTITUTE(D269," ",""),"　","")),資格マスタ!$D:$D,0)),D269))</f>
        <v/>
      </c>
      <c r="F269">
        <f>IF(E269="","",IF(C269="",DATE(9999,1,1),C269))</f>
        <v/>
      </c>
      <c r="G269">
        <f>IF(E269="","",COUNTIFS($F$269:$F$282,"&lt;"&amp;F269,$F$269:$F$282,"&lt;&gt;")+COUNTIFS($F$269:$F$282,F269,$B$269:$B$282,"&lt;"&amp;B269)+1)</f>
        <v/>
      </c>
      <c r="H269">
        <f>IF(OR(E269="",C269=""),"",IF(C269&gt;=DATE(2019,5,1),"令和"&amp;(YEAR(C269)-2018),IF(C269&gt;=DATE(1989,1,8),"平成"&amp;(YEAR(C269)-1988),"昭和"&amp;(YEAR(C269)-1925)))&amp;"年"&amp;MONTH(C269)&amp;"月")</f>
        <v/>
      </c>
    </row>
    <row r="270">
      <c r="A270" t="n">
        <v>20</v>
      </c>
      <c r="B270" t="n">
        <v>2</v>
      </c>
      <c r="C270">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270">
        <f>IF(入力!P24="","",入力!P24)</f>
        <v/>
      </c>
      <c r="E270">
        <f>IF(D270="","",IFERROR(INDEX(資格マスタ!$B:$B,MATCH(ASC(SUBSTITUTE(SUBSTITUTE(D270," ",""),"　","")),資格マスタ!$D:$D,0)),D270))</f>
        <v/>
      </c>
      <c r="F270">
        <f>IF(E270="","",IF(C270="",DATE(9999,1,1),C270))</f>
        <v/>
      </c>
      <c r="G270">
        <f>IF(E270="","",COUNTIFS($F$269:$F$282,"&lt;"&amp;F270,$F$269:$F$282,"&lt;&gt;")+COUNTIFS($F$269:$F$282,F270,$B$269:$B$282,"&lt;"&amp;B270)+1)</f>
        <v/>
      </c>
      <c r="H270">
        <f>IF(OR(E270="",C270=""),"",IF(C270&gt;=DATE(2019,5,1),"令和"&amp;(YEAR(C270)-2018),IF(C270&gt;=DATE(1989,1,8),"平成"&amp;(YEAR(C270)-1988),"昭和"&amp;(YEAR(C270)-1925)))&amp;"年"&amp;MONTH(C270)&amp;"月")</f>
        <v/>
      </c>
    </row>
    <row r="271">
      <c r="A271" t="n">
        <v>20</v>
      </c>
      <c r="B271" t="n">
        <v>3</v>
      </c>
      <c r="C271">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271">
        <f>IF(入力!R24="","",入力!R24)</f>
        <v/>
      </c>
      <c r="E271">
        <f>IF(D271="","",IFERROR(INDEX(資格マスタ!$B:$B,MATCH(ASC(SUBSTITUTE(SUBSTITUTE(D271," ",""),"　","")),資格マスタ!$D:$D,0)),D271))</f>
        <v/>
      </c>
      <c r="F271">
        <f>IF(E271="","",IF(C271="",DATE(9999,1,1),C271))</f>
        <v/>
      </c>
      <c r="G271">
        <f>IF(E271="","",COUNTIFS($F$269:$F$282,"&lt;"&amp;F271,$F$269:$F$282,"&lt;&gt;")+COUNTIFS($F$269:$F$282,F271,$B$269:$B$282,"&lt;"&amp;B271)+1)</f>
        <v/>
      </c>
      <c r="H271">
        <f>IF(OR(E271="",C271=""),"",IF(C271&gt;=DATE(2019,5,1),"令和"&amp;(YEAR(C271)-2018),IF(C271&gt;=DATE(1989,1,8),"平成"&amp;(YEAR(C271)-1988),"昭和"&amp;(YEAR(C271)-1925)))&amp;"年"&amp;MONTH(C271)&amp;"月")</f>
        <v/>
      </c>
    </row>
    <row r="272">
      <c r="A272" t="n">
        <v>20</v>
      </c>
      <c r="B272" t="n">
        <v>4</v>
      </c>
      <c r="C272">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272">
        <f>IF(入力!T24="","",入力!T24)</f>
        <v/>
      </c>
      <c r="E272">
        <f>IF(D272="","",IFERROR(INDEX(資格マスタ!$B:$B,MATCH(ASC(SUBSTITUTE(SUBSTITUTE(D272," ",""),"　","")),資格マスタ!$D:$D,0)),D272))</f>
        <v/>
      </c>
      <c r="F272">
        <f>IF(E272="","",IF(C272="",DATE(9999,1,1),C272))</f>
        <v/>
      </c>
      <c r="G272">
        <f>IF(E272="","",COUNTIFS($F$269:$F$282,"&lt;"&amp;F272,$F$269:$F$282,"&lt;&gt;")+COUNTIFS($F$269:$F$282,F272,$B$269:$B$282,"&lt;"&amp;B272)+1)</f>
        <v/>
      </c>
      <c r="H272">
        <f>IF(OR(E272="",C272=""),"",IF(C272&gt;=DATE(2019,5,1),"令和"&amp;(YEAR(C272)-2018),IF(C272&gt;=DATE(1989,1,8),"平成"&amp;(YEAR(C272)-1988),"昭和"&amp;(YEAR(C272)-1925)))&amp;"年"&amp;MONTH(C272)&amp;"月")</f>
        <v/>
      </c>
    </row>
    <row r="273">
      <c r="A273" t="n">
        <v>20</v>
      </c>
      <c r="B273" t="n">
        <v>5</v>
      </c>
      <c r="C273">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273">
        <f>IF(入力!V24="","",入力!V24)</f>
        <v/>
      </c>
      <c r="E273">
        <f>IF(D273="","",IFERROR(INDEX(資格マスタ!$B:$B,MATCH(ASC(SUBSTITUTE(SUBSTITUTE(D273," ",""),"　","")),資格マスタ!$D:$D,0)),D273))</f>
        <v/>
      </c>
      <c r="F273">
        <f>IF(E273="","",IF(C273="",DATE(9999,1,1),C273))</f>
        <v/>
      </c>
      <c r="G273">
        <f>IF(E273="","",COUNTIFS($F$269:$F$282,"&lt;"&amp;F273,$F$269:$F$282,"&lt;&gt;")+COUNTIFS($F$269:$F$282,F273,$B$269:$B$282,"&lt;"&amp;B273)+1)</f>
        <v/>
      </c>
      <c r="H273">
        <f>IF(OR(E273="",C273=""),"",IF(C273&gt;=DATE(2019,5,1),"令和"&amp;(YEAR(C273)-2018),IF(C273&gt;=DATE(1989,1,8),"平成"&amp;(YEAR(C273)-1988),"昭和"&amp;(YEAR(C273)-1925)))&amp;"年"&amp;MONTH(C273)&amp;"月")</f>
        <v/>
      </c>
    </row>
    <row r="274">
      <c r="A274" t="n">
        <v>20</v>
      </c>
      <c r="B274" t="n">
        <v>6</v>
      </c>
      <c r="C274">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274">
        <f>IF(入力!X24="","",入力!X24)</f>
        <v/>
      </c>
      <c r="E274">
        <f>IF(D274="","",IFERROR(INDEX(資格マスタ!$B:$B,MATCH(ASC(SUBSTITUTE(SUBSTITUTE(D274," ",""),"　","")),資格マスタ!$D:$D,0)),D274))</f>
        <v/>
      </c>
      <c r="F274">
        <f>IF(E274="","",IF(C274="",DATE(9999,1,1),C274))</f>
        <v/>
      </c>
      <c r="G274">
        <f>IF(E274="","",COUNTIFS($F$269:$F$282,"&lt;"&amp;F274,$F$269:$F$282,"&lt;&gt;")+COUNTIFS($F$269:$F$282,F274,$B$269:$B$282,"&lt;"&amp;B274)+1)</f>
        <v/>
      </c>
      <c r="H274">
        <f>IF(OR(E274="",C274=""),"",IF(C274&gt;=DATE(2019,5,1),"令和"&amp;(YEAR(C274)-2018),IF(C274&gt;=DATE(1989,1,8),"平成"&amp;(YEAR(C274)-1988),"昭和"&amp;(YEAR(C274)-1925)))&amp;"年"&amp;MONTH(C274)&amp;"月")</f>
        <v/>
      </c>
    </row>
    <row r="275">
      <c r="A275" t="n">
        <v>20</v>
      </c>
      <c r="B275" t="n">
        <v>7</v>
      </c>
      <c r="C275">
        <f>IFERROR(INDEX(資格取込!$S$6:$S$205,MATCH(20&amp;"_"&amp;1,資格取込!$Z$6:$Z$205,0)),"")</f>
        <v/>
      </c>
      <c r="D275">
        <f>IFERROR(INDEX(資格取込!$R$6:$R$205,MATCH(20&amp;"_"&amp;1,資格取込!$Z$6:$Z$205,0)),"")</f>
        <v/>
      </c>
      <c r="E275">
        <f>IF(D275="","",IFERROR(INDEX(資格マスタ!$B:$B,MATCH(ASC(SUBSTITUTE(SUBSTITUTE(D275," ",""),"　","")),資格マスタ!$D:$D,0)),D275))</f>
        <v/>
      </c>
      <c r="F275">
        <f>IF(E275="","",IF(C275="",DATE(9999,1,1),C275))</f>
        <v/>
      </c>
      <c r="G275">
        <f>IF(E275="","",COUNTIFS($F$269:$F$282,"&lt;"&amp;F275,$F$269:$F$282,"&lt;&gt;")+COUNTIFS($F$269:$F$282,F275,$B$269:$B$282,"&lt;"&amp;B275)+1)</f>
        <v/>
      </c>
      <c r="H275">
        <f>IF(OR(E275="",C275=""),"",IF(C275&gt;=DATE(2019,5,1),"令和"&amp;(YEAR(C275)-2018),IF(C275&gt;=DATE(1989,1,8),"平成"&amp;(YEAR(C275)-1988),"昭和"&amp;(YEAR(C275)-1925)))&amp;"年"&amp;MONTH(C275)&amp;"月")</f>
        <v/>
      </c>
    </row>
    <row r="276">
      <c r="A276" t="n">
        <v>20</v>
      </c>
      <c r="B276" t="n">
        <v>8</v>
      </c>
      <c r="C276">
        <f>IFERROR(INDEX(資格取込!$S$6:$S$205,MATCH(20&amp;"_"&amp;2,資格取込!$Z$6:$Z$205,0)),"")</f>
        <v/>
      </c>
      <c r="D276">
        <f>IFERROR(INDEX(資格取込!$R$6:$R$205,MATCH(20&amp;"_"&amp;2,資格取込!$Z$6:$Z$205,0)),"")</f>
        <v/>
      </c>
      <c r="E276">
        <f>IF(D276="","",IFERROR(INDEX(資格マスタ!$B:$B,MATCH(ASC(SUBSTITUTE(SUBSTITUTE(D276," ",""),"　","")),資格マスタ!$D:$D,0)),D276))</f>
        <v/>
      </c>
      <c r="F276">
        <f>IF(E276="","",IF(C276="",DATE(9999,1,1),C276))</f>
        <v/>
      </c>
      <c r="G276">
        <f>IF(E276="","",COUNTIFS($F$269:$F$282,"&lt;"&amp;F276,$F$269:$F$282,"&lt;&gt;")+COUNTIFS($F$269:$F$282,F276,$B$269:$B$282,"&lt;"&amp;B276)+1)</f>
        <v/>
      </c>
      <c r="H276">
        <f>IF(OR(E276="",C276=""),"",IF(C276&gt;=DATE(2019,5,1),"令和"&amp;(YEAR(C276)-2018),IF(C276&gt;=DATE(1989,1,8),"平成"&amp;(YEAR(C276)-1988),"昭和"&amp;(YEAR(C276)-1925)))&amp;"年"&amp;MONTH(C276)&amp;"月")</f>
        <v/>
      </c>
    </row>
    <row r="277">
      <c r="A277" t="n">
        <v>20</v>
      </c>
      <c r="B277" t="n">
        <v>9</v>
      </c>
      <c r="C277">
        <f>IFERROR(INDEX(資格取込!$S$6:$S$205,MATCH(20&amp;"_"&amp;3,資格取込!$Z$6:$Z$205,0)),"")</f>
        <v/>
      </c>
      <c r="D277">
        <f>IFERROR(INDEX(資格取込!$R$6:$R$205,MATCH(20&amp;"_"&amp;3,資格取込!$Z$6:$Z$205,0)),"")</f>
        <v/>
      </c>
      <c r="E277">
        <f>IF(D277="","",IFERROR(INDEX(資格マスタ!$B:$B,MATCH(ASC(SUBSTITUTE(SUBSTITUTE(D277," ",""),"　","")),資格マスタ!$D:$D,0)),D277))</f>
        <v/>
      </c>
      <c r="F277">
        <f>IF(E277="","",IF(C277="",DATE(9999,1,1),C277))</f>
        <v/>
      </c>
      <c r="G277">
        <f>IF(E277="","",COUNTIFS($F$269:$F$282,"&lt;"&amp;F277,$F$269:$F$282,"&lt;&gt;")+COUNTIFS($F$269:$F$282,F277,$B$269:$B$282,"&lt;"&amp;B277)+1)</f>
        <v/>
      </c>
      <c r="H277">
        <f>IF(OR(E277="",C277=""),"",IF(C277&gt;=DATE(2019,5,1),"令和"&amp;(YEAR(C277)-2018),IF(C277&gt;=DATE(1989,1,8),"平成"&amp;(YEAR(C277)-1988),"昭和"&amp;(YEAR(C277)-1925)))&amp;"年"&amp;MONTH(C277)&amp;"月")</f>
        <v/>
      </c>
    </row>
    <row r="278">
      <c r="A278" t="n">
        <v>20</v>
      </c>
      <c r="B278" t="n">
        <v>10</v>
      </c>
      <c r="C278">
        <f>IFERROR(INDEX(資格取込!$S$6:$S$205,MATCH(20&amp;"_"&amp;4,資格取込!$Z$6:$Z$205,0)),"")</f>
        <v/>
      </c>
      <c r="D278">
        <f>IFERROR(INDEX(資格取込!$R$6:$R$205,MATCH(20&amp;"_"&amp;4,資格取込!$Z$6:$Z$205,0)),"")</f>
        <v/>
      </c>
      <c r="E278">
        <f>IF(D278="","",IFERROR(INDEX(資格マスタ!$B:$B,MATCH(ASC(SUBSTITUTE(SUBSTITUTE(D278," ",""),"　","")),資格マスタ!$D:$D,0)),D278))</f>
        <v/>
      </c>
      <c r="F278">
        <f>IF(E278="","",IF(C278="",DATE(9999,1,1),C278))</f>
        <v/>
      </c>
      <c r="G278">
        <f>IF(E278="","",COUNTIFS($F$269:$F$282,"&lt;"&amp;F278,$F$269:$F$282,"&lt;&gt;")+COUNTIFS($F$269:$F$282,F278,$B$269:$B$282,"&lt;"&amp;B278)+1)</f>
        <v/>
      </c>
      <c r="H278">
        <f>IF(OR(E278="",C278=""),"",IF(C278&gt;=DATE(2019,5,1),"令和"&amp;(YEAR(C278)-2018),IF(C278&gt;=DATE(1989,1,8),"平成"&amp;(YEAR(C278)-1988),"昭和"&amp;(YEAR(C278)-1925)))&amp;"年"&amp;MONTH(C278)&amp;"月")</f>
        <v/>
      </c>
    </row>
    <row r="279">
      <c r="A279" t="n">
        <v>20</v>
      </c>
      <c r="B279" t="n">
        <v>11</v>
      </c>
      <c r="C279">
        <f>IFERROR(INDEX(資格取込!$S$6:$S$205,MATCH(20&amp;"_"&amp;5,資格取込!$Z$6:$Z$205,0)),"")</f>
        <v/>
      </c>
      <c r="D279">
        <f>IFERROR(INDEX(資格取込!$R$6:$R$205,MATCH(20&amp;"_"&amp;5,資格取込!$Z$6:$Z$205,0)),"")</f>
        <v/>
      </c>
      <c r="E279">
        <f>IF(D279="","",IFERROR(INDEX(資格マスタ!$B:$B,MATCH(ASC(SUBSTITUTE(SUBSTITUTE(D279," ",""),"　","")),資格マスタ!$D:$D,0)),D279))</f>
        <v/>
      </c>
      <c r="F279">
        <f>IF(E279="","",IF(C279="",DATE(9999,1,1),C279))</f>
        <v/>
      </c>
      <c r="G279">
        <f>IF(E279="","",COUNTIFS($F$269:$F$282,"&lt;"&amp;F279,$F$269:$F$282,"&lt;&gt;")+COUNTIFS($F$269:$F$282,F279,$B$269:$B$282,"&lt;"&amp;B279)+1)</f>
        <v/>
      </c>
      <c r="H279">
        <f>IF(OR(E279="",C279=""),"",IF(C279&gt;=DATE(2019,5,1),"令和"&amp;(YEAR(C279)-2018),IF(C279&gt;=DATE(1989,1,8),"平成"&amp;(YEAR(C279)-1988),"昭和"&amp;(YEAR(C279)-1925)))&amp;"年"&amp;MONTH(C279)&amp;"月")</f>
        <v/>
      </c>
    </row>
    <row r="280">
      <c r="A280" t="n">
        <v>20</v>
      </c>
      <c r="B280" t="n">
        <v>12</v>
      </c>
      <c r="C280">
        <f>IFERROR(INDEX(資格取込!$S$6:$S$205,MATCH(20&amp;"_"&amp;6,資格取込!$Z$6:$Z$205,0)),"")</f>
        <v/>
      </c>
      <c r="D280">
        <f>IFERROR(INDEX(資格取込!$R$6:$R$205,MATCH(20&amp;"_"&amp;6,資格取込!$Z$6:$Z$205,0)),"")</f>
        <v/>
      </c>
      <c r="E280">
        <f>IF(D280="","",IFERROR(INDEX(資格マスタ!$B:$B,MATCH(ASC(SUBSTITUTE(SUBSTITUTE(D280," ",""),"　","")),資格マスタ!$D:$D,0)),D280))</f>
        <v/>
      </c>
      <c r="F280">
        <f>IF(E280="","",IF(C280="",DATE(9999,1,1),C280))</f>
        <v/>
      </c>
      <c r="G280">
        <f>IF(E280="","",COUNTIFS($F$269:$F$282,"&lt;"&amp;F280,$F$269:$F$282,"&lt;&gt;")+COUNTIFS($F$269:$F$282,F280,$B$269:$B$282,"&lt;"&amp;B280)+1)</f>
        <v/>
      </c>
      <c r="H280">
        <f>IF(OR(E280="",C280=""),"",IF(C280&gt;=DATE(2019,5,1),"令和"&amp;(YEAR(C280)-2018),IF(C280&gt;=DATE(1989,1,8),"平成"&amp;(YEAR(C280)-1988),"昭和"&amp;(YEAR(C280)-1925)))&amp;"年"&amp;MONTH(C280)&amp;"月")</f>
        <v/>
      </c>
    </row>
    <row r="281">
      <c r="A281" t="n">
        <v>20</v>
      </c>
      <c r="B281" t="n">
        <v>13</v>
      </c>
      <c r="C281">
        <f>IFERROR(INDEX(資格取込!$S$6:$S$205,MATCH(20&amp;"_"&amp;7,資格取込!$Z$6:$Z$205,0)),"")</f>
        <v/>
      </c>
      <c r="D281">
        <f>IFERROR(INDEX(資格取込!$R$6:$R$205,MATCH(20&amp;"_"&amp;7,資格取込!$Z$6:$Z$205,0)),"")</f>
        <v/>
      </c>
      <c r="E281">
        <f>IF(D281="","",IFERROR(INDEX(資格マスタ!$B:$B,MATCH(ASC(SUBSTITUTE(SUBSTITUTE(D281," ",""),"　","")),資格マスタ!$D:$D,0)),D281))</f>
        <v/>
      </c>
      <c r="F281">
        <f>IF(E281="","",IF(C281="",DATE(9999,1,1),C281))</f>
        <v/>
      </c>
      <c r="G281">
        <f>IF(E281="","",COUNTIFS($F$269:$F$282,"&lt;"&amp;F281,$F$269:$F$282,"&lt;&gt;")+COUNTIFS($F$269:$F$282,F281,$B$269:$B$282,"&lt;"&amp;B281)+1)</f>
        <v/>
      </c>
      <c r="H281">
        <f>IF(OR(E281="",C281=""),"",IF(C281&gt;=DATE(2019,5,1),"令和"&amp;(YEAR(C281)-2018),IF(C281&gt;=DATE(1989,1,8),"平成"&amp;(YEAR(C281)-1988),"昭和"&amp;(YEAR(C281)-1925)))&amp;"年"&amp;MONTH(C281)&amp;"月")</f>
        <v/>
      </c>
    </row>
    <row r="282">
      <c r="A282" t="n">
        <v>20</v>
      </c>
      <c r="B282" t="n">
        <v>14</v>
      </c>
      <c r="C282">
        <f>IFERROR(INDEX(資格取込!$S$6:$S$205,MATCH(20&amp;"_"&amp;8,資格取込!$Z$6:$Z$205,0)),"")</f>
        <v/>
      </c>
      <c r="D282">
        <f>IFERROR(INDEX(資格取込!$R$6:$R$205,MATCH(20&amp;"_"&amp;8,資格取込!$Z$6:$Z$205,0)),"")</f>
        <v/>
      </c>
      <c r="E282">
        <f>IF(D282="","",IFERROR(INDEX(資格マスタ!$B:$B,MATCH(ASC(SUBSTITUTE(SUBSTITUTE(D282," ",""),"　","")),資格マスタ!$D:$D,0)),D282))</f>
        <v/>
      </c>
      <c r="F282">
        <f>IF(E282="","",IF(C282="",DATE(9999,1,1),C282))</f>
        <v/>
      </c>
      <c r="G282">
        <f>IF(E282="","",COUNTIFS($F$269:$F$282,"&lt;"&amp;F282,$F$269:$F$282,"&lt;&gt;")+COUNTIFS($F$269:$F$282,F282,$B$269:$B$282,"&lt;"&amp;B282)+1)</f>
        <v/>
      </c>
      <c r="H282">
        <f>IF(OR(E282="",C282=""),"",IF(C282&gt;=DATE(2019,5,1),"令和"&amp;(YEAR(C282)-2018),IF(C282&gt;=DATE(1989,1,8),"平成"&amp;(YEAR(C282)-1988),"昭和"&amp;(YEAR(C282)-1925)))&amp;"年"&amp;MONTH(C282)&amp;"月")</f>
        <v/>
      </c>
    </row>
    <row r="283">
      <c r="A283" t="n">
        <v>21</v>
      </c>
      <c r="B283" t="n">
        <v>1</v>
      </c>
      <c r="C283" s="132">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283">
        <f>IF(入力!N25="","",入力!N25)</f>
        <v/>
      </c>
      <c r="E283">
        <f>IF(D283="","",IFERROR(INDEX(資格マスタ!$B:$B,MATCH(ASC(SUBSTITUTE(SUBSTITUTE(D283," ",""),"　","")),資格マスタ!$D:$D,0)),D283))</f>
        <v/>
      </c>
      <c r="F283">
        <f>IF(E283="","",IF(C283="",DATE(9999,1,1),C283))</f>
        <v/>
      </c>
      <c r="G283">
        <f>IF(E283="","",COUNTIFS($F$283:$F$296,"&lt;"&amp;F283,$F$283:$F$296,"&lt;&gt;")+COUNTIFS($F$283:$F$296,F283,$B$283:$B$296,"&lt;"&amp;B283)+1)</f>
        <v/>
      </c>
      <c r="H283">
        <f>IF(OR(E283="",C283=""),"",IF(C283&gt;=DATE(2019,5,1),"令和"&amp;(YEAR(C283)-2018),IF(C283&gt;=DATE(1989,1,8),"平成"&amp;(YEAR(C283)-1988),"昭和"&amp;(YEAR(C283)-1925)))&amp;"年"&amp;MONTH(C283)&amp;"月")</f>
        <v/>
      </c>
    </row>
    <row r="284">
      <c r="A284" t="n">
        <v>21</v>
      </c>
      <c r="B284" t="n">
        <v>2</v>
      </c>
      <c r="C28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284">
        <f>IF(入力!P25="","",入力!P25)</f>
        <v/>
      </c>
      <c r="E284">
        <f>IF(D284="","",IFERROR(INDEX(資格マスタ!$B:$B,MATCH(ASC(SUBSTITUTE(SUBSTITUTE(D284," ",""),"　","")),資格マスタ!$D:$D,0)),D284))</f>
        <v/>
      </c>
      <c r="F284">
        <f>IF(E284="","",IF(C284="",DATE(9999,1,1),C284))</f>
        <v/>
      </c>
      <c r="G284">
        <f>IF(E284="","",COUNTIFS($F$283:$F$296,"&lt;"&amp;F284,$F$283:$F$296,"&lt;&gt;")+COUNTIFS($F$283:$F$296,F284,$B$283:$B$296,"&lt;"&amp;B284)+1)</f>
        <v/>
      </c>
      <c r="H284">
        <f>IF(OR(E284="",C284=""),"",IF(C284&gt;=DATE(2019,5,1),"令和"&amp;(YEAR(C284)-2018),IF(C284&gt;=DATE(1989,1,8),"平成"&amp;(YEAR(C284)-1988),"昭和"&amp;(YEAR(C284)-1925)))&amp;"年"&amp;MONTH(C284)&amp;"月")</f>
        <v/>
      </c>
    </row>
    <row r="285">
      <c r="A285" t="n">
        <v>21</v>
      </c>
      <c r="B285" t="n">
        <v>3</v>
      </c>
      <c r="C28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285">
        <f>IF(入力!R25="","",入力!R25)</f>
        <v/>
      </c>
      <c r="E285">
        <f>IF(D285="","",IFERROR(INDEX(資格マスタ!$B:$B,MATCH(ASC(SUBSTITUTE(SUBSTITUTE(D285," ",""),"　","")),資格マスタ!$D:$D,0)),D285))</f>
        <v/>
      </c>
      <c r="F285">
        <f>IF(E285="","",IF(C285="",DATE(9999,1,1),C285))</f>
        <v/>
      </c>
      <c r="G285">
        <f>IF(E285="","",COUNTIFS($F$283:$F$296,"&lt;"&amp;F285,$F$283:$F$296,"&lt;&gt;")+COUNTIFS($F$283:$F$296,F285,$B$283:$B$296,"&lt;"&amp;B285)+1)</f>
        <v/>
      </c>
      <c r="H285">
        <f>IF(OR(E285="",C285=""),"",IF(C285&gt;=DATE(2019,5,1),"令和"&amp;(YEAR(C285)-2018),IF(C285&gt;=DATE(1989,1,8),"平成"&amp;(YEAR(C285)-1988),"昭和"&amp;(YEAR(C285)-1925)))&amp;"年"&amp;MONTH(C285)&amp;"月")</f>
        <v/>
      </c>
    </row>
    <row r="286">
      <c r="A286" t="n">
        <v>21</v>
      </c>
      <c r="B286" t="n">
        <v>4</v>
      </c>
      <c r="C28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286">
        <f>IF(入力!T25="","",入力!T25)</f>
        <v/>
      </c>
      <c r="E286">
        <f>IF(D286="","",IFERROR(INDEX(資格マスタ!$B:$B,MATCH(ASC(SUBSTITUTE(SUBSTITUTE(D286," ",""),"　","")),資格マスタ!$D:$D,0)),D286))</f>
        <v/>
      </c>
      <c r="F286">
        <f>IF(E286="","",IF(C286="",DATE(9999,1,1),C286))</f>
        <v/>
      </c>
      <c r="G286">
        <f>IF(E286="","",COUNTIFS($F$283:$F$296,"&lt;"&amp;F286,$F$283:$F$296,"&lt;&gt;")+COUNTIFS($F$283:$F$296,F286,$B$283:$B$296,"&lt;"&amp;B286)+1)</f>
        <v/>
      </c>
      <c r="H286">
        <f>IF(OR(E286="",C286=""),"",IF(C286&gt;=DATE(2019,5,1),"令和"&amp;(YEAR(C286)-2018),IF(C286&gt;=DATE(1989,1,8),"平成"&amp;(YEAR(C286)-1988),"昭和"&amp;(YEAR(C286)-1925)))&amp;"年"&amp;MONTH(C286)&amp;"月")</f>
        <v/>
      </c>
    </row>
    <row r="287">
      <c r="A287" t="n">
        <v>21</v>
      </c>
      <c r="B287" t="n">
        <v>5</v>
      </c>
      <c r="C28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287">
        <f>IF(入力!V25="","",入力!V25)</f>
        <v/>
      </c>
      <c r="E287">
        <f>IF(D287="","",IFERROR(INDEX(資格マスタ!$B:$B,MATCH(ASC(SUBSTITUTE(SUBSTITUTE(D287," ",""),"　","")),資格マスタ!$D:$D,0)),D287))</f>
        <v/>
      </c>
      <c r="F287">
        <f>IF(E287="","",IF(C287="",DATE(9999,1,1),C287))</f>
        <v/>
      </c>
      <c r="G287">
        <f>IF(E287="","",COUNTIFS($F$283:$F$296,"&lt;"&amp;F287,$F$283:$F$296,"&lt;&gt;")+COUNTIFS($F$283:$F$296,F287,$B$283:$B$296,"&lt;"&amp;B287)+1)</f>
        <v/>
      </c>
      <c r="H287">
        <f>IF(OR(E287="",C287=""),"",IF(C287&gt;=DATE(2019,5,1),"令和"&amp;(YEAR(C287)-2018),IF(C287&gt;=DATE(1989,1,8),"平成"&amp;(YEAR(C287)-1988),"昭和"&amp;(YEAR(C287)-1925)))&amp;"年"&amp;MONTH(C287)&amp;"月")</f>
        <v/>
      </c>
    </row>
    <row r="288">
      <c r="A288" t="n">
        <v>21</v>
      </c>
      <c r="B288" t="n">
        <v>6</v>
      </c>
      <c r="C28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288">
        <f>IF(入力!X25="","",入力!X25)</f>
        <v/>
      </c>
      <c r="E288">
        <f>IF(D288="","",IFERROR(INDEX(資格マスタ!$B:$B,MATCH(ASC(SUBSTITUTE(SUBSTITUTE(D288," ",""),"　","")),資格マスタ!$D:$D,0)),D288))</f>
        <v/>
      </c>
      <c r="F288">
        <f>IF(E288="","",IF(C288="",DATE(9999,1,1),C288))</f>
        <v/>
      </c>
      <c r="G288">
        <f>IF(E288="","",COUNTIFS($F$283:$F$296,"&lt;"&amp;F288,$F$283:$F$296,"&lt;&gt;")+COUNTIFS($F$283:$F$296,F288,$B$283:$B$296,"&lt;"&amp;B288)+1)</f>
        <v/>
      </c>
      <c r="H288">
        <f>IF(OR(E288="",C288=""),"",IF(C288&gt;=DATE(2019,5,1),"令和"&amp;(YEAR(C288)-2018),IF(C288&gt;=DATE(1989,1,8),"平成"&amp;(YEAR(C288)-1988),"昭和"&amp;(YEAR(C288)-1925)))&amp;"年"&amp;MONTH(C288)&amp;"月")</f>
        <v/>
      </c>
    </row>
    <row r="289">
      <c r="A289" t="n">
        <v>21</v>
      </c>
      <c r="B289" t="n">
        <v>7</v>
      </c>
      <c r="C289">
        <f>IFERROR(INDEX(資格取込!$S$6:$S$205,MATCH(21&amp;"_"&amp;1,資格取込!$Z$6:$Z$205,0)),"")</f>
        <v/>
      </c>
      <c r="D289">
        <f>IFERROR(INDEX(資格取込!$R$6:$R$205,MATCH(21&amp;"_"&amp;1,資格取込!$Z$6:$Z$205,0)),"")</f>
        <v/>
      </c>
      <c r="E289">
        <f>IF(D289="","",IFERROR(INDEX(資格マスタ!$B:$B,MATCH(ASC(SUBSTITUTE(SUBSTITUTE(D289," ",""),"　","")),資格マスタ!$D:$D,0)),D289))</f>
        <v/>
      </c>
      <c r="F289">
        <f>IF(E289="","",IF(C289="",DATE(9999,1,1),C289))</f>
        <v/>
      </c>
      <c r="G289">
        <f>IF(E289="","",COUNTIFS($F$283:$F$296,"&lt;"&amp;F289,$F$283:$F$296,"&lt;&gt;")+COUNTIFS($F$283:$F$296,F289,$B$283:$B$296,"&lt;"&amp;B289)+1)</f>
        <v/>
      </c>
      <c r="H289">
        <f>IF(OR(E289="",C289=""),"",IF(C289&gt;=DATE(2019,5,1),"令和"&amp;(YEAR(C289)-2018),IF(C289&gt;=DATE(1989,1,8),"平成"&amp;(YEAR(C289)-1988),"昭和"&amp;(YEAR(C289)-1925)))&amp;"年"&amp;MONTH(C289)&amp;"月")</f>
        <v/>
      </c>
    </row>
    <row r="290">
      <c r="A290" t="n">
        <v>21</v>
      </c>
      <c r="B290" t="n">
        <v>8</v>
      </c>
      <c r="C290">
        <f>IFERROR(INDEX(資格取込!$S$6:$S$205,MATCH(21&amp;"_"&amp;2,資格取込!$Z$6:$Z$205,0)),"")</f>
        <v/>
      </c>
      <c r="D290">
        <f>IFERROR(INDEX(資格取込!$R$6:$R$205,MATCH(21&amp;"_"&amp;2,資格取込!$Z$6:$Z$205,0)),"")</f>
        <v/>
      </c>
      <c r="E290">
        <f>IF(D290="","",IFERROR(INDEX(資格マスタ!$B:$B,MATCH(ASC(SUBSTITUTE(SUBSTITUTE(D290," ",""),"　","")),資格マスタ!$D:$D,0)),D290))</f>
        <v/>
      </c>
      <c r="F290">
        <f>IF(E290="","",IF(C290="",DATE(9999,1,1),C290))</f>
        <v/>
      </c>
      <c r="G290">
        <f>IF(E290="","",COUNTIFS($F$283:$F$296,"&lt;"&amp;F290,$F$283:$F$296,"&lt;&gt;")+COUNTIFS($F$283:$F$296,F290,$B$283:$B$296,"&lt;"&amp;B290)+1)</f>
        <v/>
      </c>
      <c r="H290">
        <f>IF(OR(E290="",C290=""),"",IF(C290&gt;=DATE(2019,5,1),"令和"&amp;(YEAR(C290)-2018),IF(C290&gt;=DATE(1989,1,8),"平成"&amp;(YEAR(C290)-1988),"昭和"&amp;(YEAR(C290)-1925)))&amp;"年"&amp;MONTH(C290)&amp;"月")</f>
        <v/>
      </c>
    </row>
    <row r="291">
      <c r="A291" t="n">
        <v>21</v>
      </c>
      <c r="B291" t="n">
        <v>9</v>
      </c>
      <c r="C291">
        <f>IFERROR(INDEX(資格取込!$S$6:$S$205,MATCH(21&amp;"_"&amp;3,資格取込!$Z$6:$Z$205,0)),"")</f>
        <v/>
      </c>
      <c r="D291">
        <f>IFERROR(INDEX(資格取込!$R$6:$R$205,MATCH(21&amp;"_"&amp;3,資格取込!$Z$6:$Z$205,0)),"")</f>
        <v/>
      </c>
      <c r="E291">
        <f>IF(D291="","",IFERROR(INDEX(資格マスタ!$B:$B,MATCH(ASC(SUBSTITUTE(SUBSTITUTE(D291," ",""),"　","")),資格マスタ!$D:$D,0)),D291))</f>
        <v/>
      </c>
      <c r="F291">
        <f>IF(E291="","",IF(C291="",DATE(9999,1,1),C291))</f>
        <v/>
      </c>
      <c r="G291">
        <f>IF(E291="","",COUNTIFS($F$283:$F$296,"&lt;"&amp;F291,$F$283:$F$296,"&lt;&gt;")+COUNTIFS($F$283:$F$296,F291,$B$283:$B$296,"&lt;"&amp;B291)+1)</f>
        <v/>
      </c>
      <c r="H291">
        <f>IF(OR(E291="",C291=""),"",IF(C291&gt;=DATE(2019,5,1),"令和"&amp;(YEAR(C291)-2018),IF(C291&gt;=DATE(1989,1,8),"平成"&amp;(YEAR(C291)-1988),"昭和"&amp;(YEAR(C291)-1925)))&amp;"年"&amp;MONTH(C291)&amp;"月")</f>
        <v/>
      </c>
    </row>
    <row r="292">
      <c r="A292" t="n">
        <v>21</v>
      </c>
      <c r="B292" t="n">
        <v>10</v>
      </c>
      <c r="C292">
        <f>IFERROR(INDEX(資格取込!$S$6:$S$205,MATCH(21&amp;"_"&amp;4,資格取込!$Z$6:$Z$205,0)),"")</f>
        <v/>
      </c>
      <c r="D292">
        <f>IFERROR(INDEX(資格取込!$R$6:$R$205,MATCH(21&amp;"_"&amp;4,資格取込!$Z$6:$Z$205,0)),"")</f>
        <v/>
      </c>
      <c r="E292">
        <f>IF(D292="","",IFERROR(INDEX(資格マスタ!$B:$B,MATCH(ASC(SUBSTITUTE(SUBSTITUTE(D292," ",""),"　","")),資格マスタ!$D:$D,0)),D292))</f>
        <v/>
      </c>
      <c r="F292">
        <f>IF(E292="","",IF(C292="",DATE(9999,1,1),C292))</f>
        <v/>
      </c>
      <c r="G292">
        <f>IF(E292="","",COUNTIFS($F$283:$F$296,"&lt;"&amp;F292,$F$283:$F$296,"&lt;&gt;")+COUNTIFS($F$283:$F$296,F292,$B$283:$B$296,"&lt;"&amp;B292)+1)</f>
        <v/>
      </c>
      <c r="H292">
        <f>IF(OR(E292="",C292=""),"",IF(C292&gt;=DATE(2019,5,1),"令和"&amp;(YEAR(C292)-2018),IF(C292&gt;=DATE(1989,1,8),"平成"&amp;(YEAR(C292)-1988),"昭和"&amp;(YEAR(C292)-1925)))&amp;"年"&amp;MONTH(C292)&amp;"月")</f>
        <v/>
      </c>
    </row>
    <row r="293">
      <c r="A293" t="n">
        <v>21</v>
      </c>
      <c r="B293" t="n">
        <v>11</v>
      </c>
      <c r="C293">
        <f>IFERROR(INDEX(資格取込!$S$6:$S$205,MATCH(21&amp;"_"&amp;5,資格取込!$Z$6:$Z$205,0)),"")</f>
        <v/>
      </c>
      <c r="D293">
        <f>IFERROR(INDEX(資格取込!$R$6:$R$205,MATCH(21&amp;"_"&amp;5,資格取込!$Z$6:$Z$205,0)),"")</f>
        <v/>
      </c>
      <c r="E293">
        <f>IF(D293="","",IFERROR(INDEX(資格マスタ!$B:$B,MATCH(ASC(SUBSTITUTE(SUBSTITUTE(D293," ",""),"　","")),資格マスタ!$D:$D,0)),D293))</f>
        <v/>
      </c>
      <c r="F293">
        <f>IF(E293="","",IF(C293="",DATE(9999,1,1),C293))</f>
        <v/>
      </c>
      <c r="G293">
        <f>IF(E293="","",COUNTIFS($F$283:$F$296,"&lt;"&amp;F293,$F$283:$F$296,"&lt;&gt;")+COUNTIFS($F$283:$F$296,F293,$B$283:$B$296,"&lt;"&amp;B293)+1)</f>
        <v/>
      </c>
      <c r="H293">
        <f>IF(OR(E293="",C293=""),"",IF(C293&gt;=DATE(2019,5,1),"令和"&amp;(YEAR(C293)-2018),IF(C293&gt;=DATE(1989,1,8),"平成"&amp;(YEAR(C293)-1988),"昭和"&amp;(YEAR(C293)-1925)))&amp;"年"&amp;MONTH(C293)&amp;"月")</f>
        <v/>
      </c>
    </row>
    <row r="294">
      <c r="A294" t="n">
        <v>21</v>
      </c>
      <c r="B294" t="n">
        <v>12</v>
      </c>
      <c r="C294">
        <f>IFERROR(INDEX(資格取込!$S$6:$S$205,MATCH(21&amp;"_"&amp;6,資格取込!$Z$6:$Z$205,0)),"")</f>
        <v/>
      </c>
      <c r="D294">
        <f>IFERROR(INDEX(資格取込!$R$6:$R$205,MATCH(21&amp;"_"&amp;6,資格取込!$Z$6:$Z$205,0)),"")</f>
        <v/>
      </c>
      <c r="E294">
        <f>IF(D294="","",IFERROR(INDEX(資格マスタ!$B:$B,MATCH(ASC(SUBSTITUTE(SUBSTITUTE(D294," ",""),"　","")),資格マスタ!$D:$D,0)),D294))</f>
        <v/>
      </c>
      <c r="F294">
        <f>IF(E294="","",IF(C294="",DATE(9999,1,1),C294))</f>
        <v/>
      </c>
      <c r="G294">
        <f>IF(E294="","",COUNTIFS($F$283:$F$296,"&lt;"&amp;F294,$F$283:$F$296,"&lt;&gt;")+COUNTIFS($F$283:$F$296,F294,$B$283:$B$296,"&lt;"&amp;B294)+1)</f>
        <v/>
      </c>
      <c r="H294">
        <f>IF(OR(E294="",C294=""),"",IF(C294&gt;=DATE(2019,5,1),"令和"&amp;(YEAR(C294)-2018),IF(C294&gt;=DATE(1989,1,8),"平成"&amp;(YEAR(C294)-1988),"昭和"&amp;(YEAR(C294)-1925)))&amp;"年"&amp;MONTH(C294)&amp;"月")</f>
        <v/>
      </c>
    </row>
    <row r="295">
      <c r="A295" t="n">
        <v>21</v>
      </c>
      <c r="B295" t="n">
        <v>13</v>
      </c>
      <c r="C295">
        <f>IFERROR(INDEX(資格取込!$S$6:$S$205,MATCH(21&amp;"_"&amp;7,資格取込!$Z$6:$Z$205,0)),"")</f>
        <v/>
      </c>
      <c r="D295">
        <f>IFERROR(INDEX(資格取込!$R$6:$R$205,MATCH(21&amp;"_"&amp;7,資格取込!$Z$6:$Z$205,0)),"")</f>
        <v/>
      </c>
      <c r="E295">
        <f>IF(D295="","",IFERROR(INDEX(資格マスタ!$B:$B,MATCH(ASC(SUBSTITUTE(SUBSTITUTE(D295," ",""),"　","")),資格マスタ!$D:$D,0)),D295))</f>
        <v/>
      </c>
      <c r="F295">
        <f>IF(E295="","",IF(C295="",DATE(9999,1,1),C295))</f>
        <v/>
      </c>
      <c r="G295">
        <f>IF(E295="","",COUNTIFS($F$283:$F$296,"&lt;"&amp;F295,$F$283:$F$296,"&lt;&gt;")+COUNTIFS($F$283:$F$296,F295,$B$283:$B$296,"&lt;"&amp;B295)+1)</f>
        <v/>
      </c>
      <c r="H295">
        <f>IF(OR(E295="",C295=""),"",IF(C295&gt;=DATE(2019,5,1),"令和"&amp;(YEAR(C295)-2018),IF(C295&gt;=DATE(1989,1,8),"平成"&amp;(YEAR(C295)-1988),"昭和"&amp;(YEAR(C295)-1925)))&amp;"年"&amp;MONTH(C295)&amp;"月")</f>
        <v/>
      </c>
    </row>
    <row r="296">
      <c r="A296" t="n">
        <v>21</v>
      </c>
      <c r="B296" t="n">
        <v>14</v>
      </c>
      <c r="C296">
        <f>IFERROR(INDEX(資格取込!$S$6:$S$205,MATCH(21&amp;"_"&amp;8,資格取込!$Z$6:$Z$205,0)),"")</f>
        <v/>
      </c>
      <c r="D296">
        <f>IFERROR(INDEX(資格取込!$R$6:$R$205,MATCH(21&amp;"_"&amp;8,資格取込!$Z$6:$Z$205,0)),"")</f>
        <v/>
      </c>
      <c r="E296">
        <f>IF(D296="","",IFERROR(INDEX(資格マスタ!$B:$B,MATCH(ASC(SUBSTITUTE(SUBSTITUTE(D296," ",""),"　","")),資格マスタ!$D:$D,0)),D296))</f>
        <v/>
      </c>
      <c r="F296">
        <f>IF(E296="","",IF(C296="",DATE(9999,1,1),C296))</f>
        <v/>
      </c>
      <c r="G296">
        <f>IF(E296="","",COUNTIFS($F$283:$F$296,"&lt;"&amp;F296,$F$283:$F$296,"&lt;&gt;")+COUNTIFS($F$283:$F$296,F296,$B$283:$B$296,"&lt;"&amp;B296)+1)</f>
        <v/>
      </c>
      <c r="H296">
        <f>IF(OR(E296="",C296=""),"",IF(C296&gt;=DATE(2019,5,1),"令和"&amp;(YEAR(C296)-2018),IF(C296&gt;=DATE(1989,1,8),"平成"&amp;(YEAR(C296)-1988),"昭和"&amp;(YEAR(C296)-1925)))&amp;"年"&amp;MONTH(C296)&amp;"月")</f>
        <v/>
      </c>
    </row>
    <row r="297">
      <c r="A297" t="n">
        <v>22</v>
      </c>
      <c r="B297" t="n">
        <v>1</v>
      </c>
      <c r="C297" s="132">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297">
        <f>IF(入力!N26="","",入力!N26)</f>
        <v/>
      </c>
      <c r="E297">
        <f>IF(D297="","",IFERROR(INDEX(資格マスタ!$B:$B,MATCH(ASC(SUBSTITUTE(SUBSTITUTE(D297," ",""),"　","")),資格マスタ!$D:$D,0)),D297))</f>
        <v/>
      </c>
      <c r="F297">
        <f>IF(E297="","",IF(C297="",DATE(9999,1,1),C297))</f>
        <v/>
      </c>
      <c r="G297">
        <f>IF(E297="","",COUNTIFS($F$297:$F$310,"&lt;"&amp;F297,$F$297:$F$310,"&lt;&gt;")+COUNTIFS($F$297:$F$310,F297,$B$297:$B$310,"&lt;"&amp;B297)+1)</f>
        <v/>
      </c>
      <c r="H297">
        <f>IF(OR(E297="",C297=""),"",IF(C297&gt;=DATE(2019,5,1),"令和"&amp;(YEAR(C297)-2018),IF(C297&gt;=DATE(1989,1,8),"平成"&amp;(YEAR(C297)-1988),"昭和"&amp;(YEAR(C297)-1925)))&amp;"年"&amp;MONTH(C297)&amp;"月")</f>
        <v/>
      </c>
    </row>
    <row r="298">
      <c r="A298" t="n">
        <v>22</v>
      </c>
      <c r="B298" t="n">
        <v>2</v>
      </c>
      <c r="C298">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298">
        <f>IF(入力!P26="","",入力!P26)</f>
        <v/>
      </c>
      <c r="E298">
        <f>IF(D298="","",IFERROR(INDEX(資格マスタ!$B:$B,MATCH(ASC(SUBSTITUTE(SUBSTITUTE(D298," ",""),"　","")),資格マスタ!$D:$D,0)),D298))</f>
        <v/>
      </c>
      <c r="F298">
        <f>IF(E298="","",IF(C298="",DATE(9999,1,1),C298))</f>
        <v/>
      </c>
      <c r="G298">
        <f>IF(E298="","",COUNTIFS($F$297:$F$310,"&lt;"&amp;F298,$F$297:$F$310,"&lt;&gt;")+COUNTIFS($F$297:$F$310,F298,$B$297:$B$310,"&lt;"&amp;B298)+1)</f>
        <v/>
      </c>
      <c r="H298">
        <f>IF(OR(E298="",C298=""),"",IF(C298&gt;=DATE(2019,5,1),"令和"&amp;(YEAR(C298)-2018),IF(C298&gt;=DATE(1989,1,8),"平成"&amp;(YEAR(C298)-1988),"昭和"&amp;(YEAR(C298)-1925)))&amp;"年"&amp;MONTH(C298)&amp;"月")</f>
        <v/>
      </c>
    </row>
    <row r="299">
      <c r="A299" t="n">
        <v>22</v>
      </c>
      <c r="B299" t="n">
        <v>3</v>
      </c>
      <c r="C299">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299">
        <f>IF(入力!R26="","",入力!R26)</f>
        <v/>
      </c>
      <c r="E299">
        <f>IF(D299="","",IFERROR(INDEX(資格マスタ!$B:$B,MATCH(ASC(SUBSTITUTE(SUBSTITUTE(D299," ",""),"　","")),資格マスタ!$D:$D,0)),D299))</f>
        <v/>
      </c>
      <c r="F299">
        <f>IF(E299="","",IF(C299="",DATE(9999,1,1),C299))</f>
        <v/>
      </c>
      <c r="G299">
        <f>IF(E299="","",COUNTIFS($F$297:$F$310,"&lt;"&amp;F299,$F$297:$F$310,"&lt;&gt;")+COUNTIFS($F$297:$F$310,F299,$B$297:$B$310,"&lt;"&amp;B299)+1)</f>
        <v/>
      </c>
      <c r="H299">
        <f>IF(OR(E299="",C299=""),"",IF(C299&gt;=DATE(2019,5,1),"令和"&amp;(YEAR(C299)-2018),IF(C299&gt;=DATE(1989,1,8),"平成"&amp;(YEAR(C299)-1988),"昭和"&amp;(YEAR(C299)-1925)))&amp;"年"&amp;MONTH(C299)&amp;"月")</f>
        <v/>
      </c>
    </row>
    <row r="300">
      <c r="A300" t="n">
        <v>22</v>
      </c>
      <c r="B300" t="n">
        <v>4</v>
      </c>
      <c r="C300">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300">
        <f>IF(入力!T26="","",入力!T26)</f>
        <v/>
      </c>
      <c r="E300">
        <f>IF(D300="","",IFERROR(INDEX(資格マスタ!$B:$B,MATCH(ASC(SUBSTITUTE(SUBSTITUTE(D300," ",""),"　","")),資格マスタ!$D:$D,0)),D300))</f>
        <v/>
      </c>
      <c r="F300">
        <f>IF(E300="","",IF(C300="",DATE(9999,1,1),C300))</f>
        <v/>
      </c>
      <c r="G300">
        <f>IF(E300="","",COUNTIFS($F$297:$F$310,"&lt;"&amp;F300,$F$297:$F$310,"&lt;&gt;")+COUNTIFS($F$297:$F$310,F300,$B$297:$B$310,"&lt;"&amp;B300)+1)</f>
        <v/>
      </c>
      <c r="H300">
        <f>IF(OR(E300="",C300=""),"",IF(C300&gt;=DATE(2019,5,1),"令和"&amp;(YEAR(C300)-2018),IF(C300&gt;=DATE(1989,1,8),"平成"&amp;(YEAR(C300)-1988),"昭和"&amp;(YEAR(C300)-1925)))&amp;"年"&amp;MONTH(C300)&amp;"月")</f>
        <v/>
      </c>
    </row>
    <row r="301">
      <c r="A301" t="n">
        <v>22</v>
      </c>
      <c r="B301" t="n">
        <v>5</v>
      </c>
      <c r="C301">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301">
        <f>IF(入力!V26="","",入力!V26)</f>
        <v/>
      </c>
      <c r="E301">
        <f>IF(D301="","",IFERROR(INDEX(資格マスタ!$B:$B,MATCH(ASC(SUBSTITUTE(SUBSTITUTE(D301," ",""),"　","")),資格マスタ!$D:$D,0)),D301))</f>
        <v/>
      </c>
      <c r="F301">
        <f>IF(E301="","",IF(C301="",DATE(9999,1,1),C301))</f>
        <v/>
      </c>
      <c r="G301">
        <f>IF(E301="","",COUNTIFS($F$297:$F$310,"&lt;"&amp;F301,$F$297:$F$310,"&lt;&gt;")+COUNTIFS($F$297:$F$310,F301,$B$297:$B$310,"&lt;"&amp;B301)+1)</f>
        <v/>
      </c>
      <c r="H301">
        <f>IF(OR(E301="",C301=""),"",IF(C301&gt;=DATE(2019,5,1),"令和"&amp;(YEAR(C301)-2018),IF(C301&gt;=DATE(1989,1,8),"平成"&amp;(YEAR(C301)-1988),"昭和"&amp;(YEAR(C301)-1925)))&amp;"年"&amp;MONTH(C301)&amp;"月")</f>
        <v/>
      </c>
    </row>
    <row r="302">
      <c r="A302" t="n">
        <v>22</v>
      </c>
      <c r="B302" t="n">
        <v>6</v>
      </c>
      <c r="C302">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302">
        <f>IF(入力!X26="","",入力!X26)</f>
        <v/>
      </c>
      <c r="E302">
        <f>IF(D302="","",IFERROR(INDEX(資格マスタ!$B:$B,MATCH(ASC(SUBSTITUTE(SUBSTITUTE(D302," ",""),"　","")),資格マスタ!$D:$D,0)),D302))</f>
        <v/>
      </c>
      <c r="F302">
        <f>IF(E302="","",IF(C302="",DATE(9999,1,1),C302))</f>
        <v/>
      </c>
      <c r="G302">
        <f>IF(E302="","",COUNTIFS($F$297:$F$310,"&lt;"&amp;F302,$F$297:$F$310,"&lt;&gt;")+COUNTIFS($F$297:$F$310,F302,$B$297:$B$310,"&lt;"&amp;B302)+1)</f>
        <v/>
      </c>
      <c r="H302">
        <f>IF(OR(E302="",C302=""),"",IF(C302&gt;=DATE(2019,5,1),"令和"&amp;(YEAR(C302)-2018),IF(C302&gt;=DATE(1989,1,8),"平成"&amp;(YEAR(C302)-1988),"昭和"&amp;(YEAR(C302)-1925)))&amp;"年"&amp;MONTH(C302)&amp;"月")</f>
        <v/>
      </c>
    </row>
    <row r="303">
      <c r="A303" t="n">
        <v>22</v>
      </c>
      <c r="B303" t="n">
        <v>7</v>
      </c>
      <c r="C303">
        <f>IFERROR(INDEX(資格取込!$S$6:$S$205,MATCH(22&amp;"_"&amp;1,資格取込!$Z$6:$Z$205,0)),"")</f>
        <v/>
      </c>
      <c r="D303">
        <f>IFERROR(INDEX(資格取込!$R$6:$R$205,MATCH(22&amp;"_"&amp;1,資格取込!$Z$6:$Z$205,0)),"")</f>
        <v/>
      </c>
      <c r="E303">
        <f>IF(D303="","",IFERROR(INDEX(資格マスタ!$B:$B,MATCH(ASC(SUBSTITUTE(SUBSTITUTE(D303," ",""),"　","")),資格マスタ!$D:$D,0)),D303))</f>
        <v/>
      </c>
      <c r="F303">
        <f>IF(E303="","",IF(C303="",DATE(9999,1,1),C303))</f>
        <v/>
      </c>
      <c r="G303">
        <f>IF(E303="","",COUNTIFS($F$297:$F$310,"&lt;"&amp;F303,$F$297:$F$310,"&lt;&gt;")+COUNTIFS($F$297:$F$310,F303,$B$297:$B$310,"&lt;"&amp;B303)+1)</f>
        <v/>
      </c>
      <c r="H303">
        <f>IF(OR(E303="",C303=""),"",IF(C303&gt;=DATE(2019,5,1),"令和"&amp;(YEAR(C303)-2018),IF(C303&gt;=DATE(1989,1,8),"平成"&amp;(YEAR(C303)-1988),"昭和"&amp;(YEAR(C303)-1925)))&amp;"年"&amp;MONTH(C303)&amp;"月")</f>
        <v/>
      </c>
    </row>
    <row r="304">
      <c r="A304" t="n">
        <v>22</v>
      </c>
      <c r="B304" t="n">
        <v>8</v>
      </c>
      <c r="C304">
        <f>IFERROR(INDEX(資格取込!$S$6:$S$205,MATCH(22&amp;"_"&amp;2,資格取込!$Z$6:$Z$205,0)),"")</f>
        <v/>
      </c>
      <c r="D304">
        <f>IFERROR(INDEX(資格取込!$R$6:$R$205,MATCH(22&amp;"_"&amp;2,資格取込!$Z$6:$Z$205,0)),"")</f>
        <v/>
      </c>
      <c r="E304">
        <f>IF(D304="","",IFERROR(INDEX(資格マスタ!$B:$B,MATCH(ASC(SUBSTITUTE(SUBSTITUTE(D304," ",""),"　","")),資格マスタ!$D:$D,0)),D304))</f>
        <v/>
      </c>
      <c r="F304">
        <f>IF(E304="","",IF(C304="",DATE(9999,1,1),C304))</f>
        <v/>
      </c>
      <c r="G304">
        <f>IF(E304="","",COUNTIFS($F$297:$F$310,"&lt;"&amp;F304,$F$297:$F$310,"&lt;&gt;")+COUNTIFS($F$297:$F$310,F304,$B$297:$B$310,"&lt;"&amp;B304)+1)</f>
        <v/>
      </c>
      <c r="H304">
        <f>IF(OR(E304="",C304=""),"",IF(C304&gt;=DATE(2019,5,1),"令和"&amp;(YEAR(C304)-2018),IF(C304&gt;=DATE(1989,1,8),"平成"&amp;(YEAR(C304)-1988),"昭和"&amp;(YEAR(C304)-1925)))&amp;"年"&amp;MONTH(C304)&amp;"月")</f>
        <v/>
      </c>
    </row>
    <row r="305">
      <c r="A305" t="n">
        <v>22</v>
      </c>
      <c r="B305" t="n">
        <v>9</v>
      </c>
      <c r="C305">
        <f>IFERROR(INDEX(資格取込!$S$6:$S$205,MATCH(22&amp;"_"&amp;3,資格取込!$Z$6:$Z$205,0)),"")</f>
        <v/>
      </c>
      <c r="D305">
        <f>IFERROR(INDEX(資格取込!$R$6:$R$205,MATCH(22&amp;"_"&amp;3,資格取込!$Z$6:$Z$205,0)),"")</f>
        <v/>
      </c>
      <c r="E305">
        <f>IF(D305="","",IFERROR(INDEX(資格マスタ!$B:$B,MATCH(ASC(SUBSTITUTE(SUBSTITUTE(D305," ",""),"　","")),資格マスタ!$D:$D,0)),D305))</f>
        <v/>
      </c>
      <c r="F305">
        <f>IF(E305="","",IF(C305="",DATE(9999,1,1),C305))</f>
        <v/>
      </c>
      <c r="G305">
        <f>IF(E305="","",COUNTIFS($F$297:$F$310,"&lt;"&amp;F305,$F$297:$F$310,"&lt;&gt;")+COUNTIFS($F$297:$F$310,F305,$B$297:$B$310,"&lt;"&amp;B305)+1)</f>
        <v/>
      </c>
      <c r="H305">
        <f>IF(OR(E305="",C305=""),"",IF(C305&gt;=DATE(2019,5,1),"令和"&amp;(YEAR(C305)-2018),IF(C305&gt;=DATE(1989,1,8),"平成"&amp;(YEAR(C305)-1988),"昭和"&amp;(YEAR(C305)-1925)))&amp;"年"&amp;MONTH(C305)&amp;"月")</f>
        <v/>
      </c>
    </row>
    <row r="306">
      <c r="A306" t="n">
        <v>22</v>
      </c>
      <c r="B306" t="n">
        <v>10</v>
      </c>
      <c r="C306">
        <f>IFERROR(INDEX(資格取込!$S$6:$S$205,MATCH(22&amp;"_"&amp;4,資格取込!$Z$6:$Z$205,0)),"")</f>
        <v/>
      </c>
      <c r="D306">
        <f>IFERROR(INDEX(資格取込!$R$6:$R$205,MATCH(22&amp;"_"&amp;4,資格取込!$Z$6:$Z$205,0)),"")</f>
        <v/>
      </c>
      <c r="E306">
        <f>IF(D306="","",IFERROR(INDEX(資格マスタ!$B:$B,MATCH(ASC(SUBSTITUTE(SUBSTITUTE(D306," ",""),"　","")),資格マスタ!$D:$D,0)),D306))</f>
        <v/>
      </c>
      <c r="F306">
        <f>IF(E306="","",IF(C306="",DATE(9999,1,1),C306))</f>
        <v/>
      </c>
      <c r="G306">
        <f>IF(E306="","",COUNTIFS($F$297:$F$310,"&lt;"&amp;F306,$F$297:$F$310,"&lt;&gt;")+COUNTIFS($F$297:$F$310,F306,$B$297:$B$310,"&lt;"&amp;B306)+1)</f>
        <v/>
      </c>
      <c r="H306">
        <f>IF(OR(E306="",C306=""),"",IF(C306&gt;=DATE(2019,5,1),"令和"&amp;(YEAR(C306)-2018),IF(C306&gt;=DATE(1989,1,8),"平成"&amp;(YEAR(C306)-1988),"昭和"&amp;(YEAR(C306)-1925)))&amp;"年"&amp;MONTH(C306)&amp;"月")</f>
        <v/>
      </c>
    </row>
    <row r="307">
      <c r="A307" t="n">
        <v>22</v>
      </c>
      <c r="B307" t="n">
        <v>11</v>
      </c>
      <c r="C307">
        <f>IFERROR(INDEX(資格取込!$S$6:$S$205,MATCH(22&amp;"_"&amp;5,資格取込!$Z$6:$Z$205,0)),"")</f>
        <v/>
      </c>
      <c r="D307">
        <f>IFERROR(INDEX(資格取込!$R$6:$R$205,MATCH(22&amp;"_"&amp;5,資格取込!$Z$6:$Z$205,0)),"")</f>
        <v/>
      </c>
      <c r="E307">
        <f>IF(D307="","",IFERROR(INDEX(資格マスタ!$B:$B,MATCH(ASC(SUBSTITUTE(SUBSTITUTE(D307," ",""),"　","")),資格マスタ!$D:$D,0)),D307))</f>
        <v/>
      </c>
      <c r="F307">
        <f>IF(E307="","",IF(C307="",DATE(9999,1,1),C307))</f>
        <v/>
      </c>
      <c r="G307">
        <f>IF(E307="","",COUNTIFS($F$297:$F$310,"&lt;"&amp;F307,$F$297:$F$310,"&lt;&gt;")+COUNTIFS($F$297:$F$310,F307,$B$297:$B$310,"&lt;"&amp;B307)+1)</f>
        <v/>
      </c>
      <c r="H307">
        <f>IF(OR(E307="",C307=""),"",IF(C307&gt;=DATE(2019,5,1),"令和"&amp;(YEAR(C307)-2018),IF(C307&gt;=DATE(1989,1,8),"平成"&amp;(YEAR(C307)-1988),"昭和"&amp;(YEAR(C307)-1925)))&amp;"年"&amp;MONTH(C307)&amp;"月")</f>
        <v/>
      </c>
    </row>
    <row r="308">
      <c r="A308" t="n">
        <v>22</v>
      </c>
      <c r="B308" t="n">
        <v>12</v>
      </c>
      <c r="C308">
        <f>IFERROR(INDEX(資格取込!$S$6:$S$205,MATCH(22&amp;"_"&amp;6,資格取込!$Z$6:$Z$205,0)),"")</f>
        <v/>
      </c>
      <c r="D308">
        <f>IFERROR(INDEX(資格取込!$R$6:$R$205,MATCH(22&amp;"_"&amp;6,資格取込!$Z$6:$Z$205,0)),"")</f>
        <v/>
      </c>
      <c r="E308">
        <f>IF(D308="","",IFERROR(INDEX(資格マスタ!$B:$B,MATCH(ASC(SUBSTITUTE(SUBSTITUTE(D308," ",""),"　","")),資格マスタ!$D:$D,0)),D308))</f>
        <v/>
      </c>
      <c r="F308">
        <f>IF(E308="","",IF(C308="",DATE(9999,1,1),C308))</f>
        <v/>
      </c>
      <c r="G308">
        <f>IF(E308="","",COUNTIFS($F$297:$F$310,"&lt;"&amp;F308,$F$297:$F$310,"&lt;&gt;")+COUNTIFS($F$297:$F$310,F308,$B$297:$B$310,"&lt;"&amp;B308)+1)</f>
        <v/>
      </c>
      <c r="H308">
        <f>IF(OR(E308="",C308=""),"",IF(C308&gt;=DATE(2019,5,1),"令和"&amp;(YEAR(C308)-2018),IF(C308&gt;=DATE(1989,1,8),"平成"&amp;(YEAR(C308)-1988),"昭和"&amp;(YEAR(C308)-1925)))&amp;"年"&amp;MONTH(C308)&amp;"月")</f>
        <v/>
      </c>
    </row>
    <row r="309">
      <c r="A309" t="n">
        <v>22</v>
      </c>
      <c r="B309" t="n">
        <v>13</v>
      </c>
      <c r="C309">
        <f>IFERROR(INDEX(資格取込!$S$6:$S$205,MATCH(22&amp;"_"&amp;7,資格取込!$Z$6:$Z$205,0)),"")</f>
        <v/>
      </c>
      <c r="D309">
        <f>IFERROR(INDEX(資格取込!$R$6:$R$205,MATCH(22&amp;"_"&amp;7,資格取込!$Z$6:$Z$205,0)),"")</f>
        <v/>
      </c>
      <c r="E309">
        <f>IF(D309="","",IFERROR(INDEX(資格マスタ!$B:$B,MATCH(ASC(SUBSTITUTE(SUBSTITUTE(D309," ",""),"　","")),資格マスタ!$D:$D,0)),D309))</f>
        <v/>
      </c>
      <c r="F309">
        <f>IF(E309="","",IF(C309="",DATE(9999,1,1),C309))</f>
        <v/>
      </c>
      <c r="G309">
        <f>IF(E309="","",COUNTIFS($F$297:$F$310,"&lt;"&amp;F309,$F$297:$F$310,"&lt;&gt;")+COUNTIFS($F$297:$F$310,F309,$B$297:$B$310,"&lt;"&amp;B309)+1)</f>
        <v/>
      </c>
      <c r="H309">
        <f>IF(OR(E309="",C309=""),"",IF(C309&gt;=DATE(2019,5,1),"令和"&amp;(YEAR(C309)-2018),IF(C309&gt;=DATE(1989,1,8),"平成"&amp;(YEAR(C309)-1988),"昭和"&amp;(YEAR(C309)-1925)))&amp;"年"&amp;MONTH(C309)&amp;"月")</f>
        <v/>
      </c>
    </row>
    <row r="310">
      <c r="A310" t="n">
        <v>22</v>
      </c>
      <c r="B310" t="n">
        <v>14</v>
      </c>
      <c r="C310">
        <f>IFERROR(INDEX(資格取込!$S$6:$S$205,MATCH(22&amp;"_"&amp;8,資格取込!$Z$6:$Z$205,0)),"")</f>
        <v/>
      </c>
      <c r="D310">
        <f>IFERROR(INDEX(資格取込!$R$6:$R$205,MATCH(22&amp;"_"&amp;8,資格取込!$Z$6:$Z$205,0)),"")</f>
        <v/>
      </c>
      <c r="E310">
        <f>IF(D310="","",IFERROR(INDEX(資格マスタ!$B:$B,MATCH(ASC(SUBSTITUTE(SUBSTITUTE(D310," ",""),"　","")),資格マスタ!$D:$D,0)),D310))</f>
        <v/>
      </c>
      <c r="F310">
        <f>IF(E310="","",IF(C310="",DATE(9999,1,1),C310))</f>
        <v/>
      </c>
      <c r="G310">
        <f>IF(E310="","",COUNTIFS($F$297:$F$310,"&lt;"&amp;F310,$F$297:$F$310,"&lt;&gt;")+COUNTIFS($F$297:$F$310,F310,$B$297:$B$310,"&lt;"&amp;B310)+1)</f>
        <v/>
      </c>
      <c r="H310">
        <f>IF(OR(E310="",C310=""),"",IF(C310&gt;=DATE(2019,5,1),"令和"&amp;(YEAR(C310)-2018),IF(C310&gt;=DATE(1989,1,8),"平成"&amp;(YEAR(C310)-1988),"昭和"&amp;(YEAR(C310)-1925)))&amp;"年"&amp;MONTH(C310)&amp;"月")</f>
        <v/>
      </c>
    </row>
    <row r="311">
      <c r="A311" t="n">
        <v>23</v>
      </c>
      <c r="B311" t="n">
        <v>1</v>
      </c>
      <c r="C311" s="132">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311">
        <f>IF(入力!N27="","",入力!N27)</f>
        <v/>
      </c>
      <c r="E311">
        <f>IF(D311="","",IFERROR(INDEX(資格マスタ!$B:$B,MATCH(ASC(SUBSTITUTE(SUBSTITUTE(D311," ",""),"　","")),資格マスタ!$D:$D,0)),D311))</f>
        <v/>
      </c>
      <c r="F311">
        <f>IF(E311="","",IF(C311="",DATE(9999,1,1),C311))</f>
        <v/>
      </c>
      <c r="G311">
        <f>IF(E311="","",COUNTIFS($F$311:$F$324,"&lt;"&amp;F311,$F$311:$F$324,"&lt;&gt;")+COUNTIFS($F$311:$F$324,F311,$B$311:$B$324,"&lt;"&amp;B311)+1)</f>
        <v/>
      </c>
      <c r="H311">
        <f>IF(OR(E311="",C311=""),"",IF(C311&gt;=DATE(2019,5,1),"令和"&amp;(YEAR(C311)-2018),IF(C311&gt;=DATE(1989,1,8),"平成"&amp;(YEAR(C311)-1988),"昭和"&amp;(YEAR(C311)-1925)))&amp;"年"&amp;MONTH(C311)&amp;"月")</f>
        <v/>
      </c>
    </row>
    <row r="312">
      <c r="A312" t="n">
        <v>23</v>
      </c>
      <c r="B312" t="n">
        <v>2</v>
      </c>
      <c r="C312">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312">
        <f>IF(入力!P27="","",入力!P27)</f>
        <v/>
      </c>
      <c r="E312">
        <f>IF(D312="","",IFERROR(INDEX(資格マスタ!$B:$B,MATCH(ASC(SUBSTITUTE(SUBSTITUTE(D312," ",""),"　","")),資格マスタ!$D:$D,0)),D312))</f>
        <v/>
      </c>
      <c r="F312">
        <f>IF(E312="","",IF(C312="",DATE(9999,1,1),C312))</f>
        <v/>
      </c>
      <c r="G312">
        <f>IF(E312="","",COUNTIFS($F$311:$F$324,"&lt;"&amp;F312,$F$311:$F$324,"&lt;&gt;")+COUNTIFS($F$311:$F$324,F312,$B$311:$B$324,"&lt;"&amp;B312)+1)</f>
        <v/>
      </c>
      <c r="H312">
        <f>IF(OR(E312="",C312=""),"",IF(C312&gt;=DATE(2019,5,1),"令和"&amp;(YEAR(C312)-2018),IF(C312&gt;=DATE(1989,1,8),"平成"&amp;(YEAR(C312)-1988),"昭和"&amp;(YEAR(C312)-1925)))&amp;"年"&amp;MONTH(C312)&amp;"月")</f>
        <v/>
      </c>
    </row>
    <row r="313">
      <c r="A313" t="n">
        <v>23</v>
      </c>
      <c r="B313" t="n">
        <v>3</v>
      </c>
      <c r="C313">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313">
        <f>IF(入力!R27="","",入力!R27)</f>
        <v/>
      </c>
      <c r="E313">
        <f>IF(D313="","",IFERROR(INDEX(資格マスタ!$B:$B,MATCH(ASC(SUBSTITUTE(SUBSTITUTE(D313," ",""),"　","")),資格マスタ!$D:$D,0)),D313))</f>
        <v/>
      </c>
      <c r="F313">
        <f>IF(E313="","",IF(C313="",DATE(9999,1,1),C313))</f>
        <v/>
      </c>
      <c r="G313">
        <f>IF(E313="","",COUNTIFS($F$311:$F$324,"&lt;"&amp;F313,$F$311:$F$324,"&lt;&gt;")+COUNTIFS($F$311:$F$324,F313,$B$311:$B$324,"&lt;"&amp;B313)+1)</f>
        <v/>
      </c>
      <c r="H313">
        <f>IF(OR(E313="",C313=""),"",IF(C313&gt;=DATE(2019,5,1),"令和"&amp;(YEAR(C313)-2018),IF(C313&gt;=DATE(1989,1,8),"平成"&amp;(YEAR(C313)-1988),"昭和"&amp;(YEAR(C313)-1925)))&amp;"年"&amp;MONTH(C313)&amp;"月")</f>
        <v/>
      </c>
    </row>
    <row r="314">
      <c r="A314" t="n">
        <v>23</v>
      </c>
      <c r="B314" t="n">
        <v>4</v>
      </c>
      <c r="C314">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314">
        <f>IF(入力!T27="","",入力!T27)</f>
        <v/>
      </c>
      <c r="E314">
        <f>IF(D314="","",IFERROR(INDEX(資格マスタ!$B:$B,MATCH(ASC(SUBSTITUTE(SUBSTITUTE(D314," ",""),"　","")),資格マスタ!$D:$D,0)),D314))</f>
        <v/>
      </c>
      <c r="F314">
        <f>IF(E314="","",IF(C314="",DATE(9999,1,1),C314))</f>
        <v/>
      </c>
      <c r="G314">
        <f>IF(E314="","",COUNTIFS($F$311:$F$324,"&lt;"&amp;F314,$F$311:$F$324,"&lt;&gt;")+COUNTIFS($F$311:$F$324,F314,$B$311:$B$324,"&lt;"&amp;B314)+1)</f>
        <v/>
      </c>
      <c r="H314">
        <f>IF(OR(E314="",C314=""),"",IF(C314&gt;=DATE(2019,5,1),"令和"&amp;(YEAR(C314)-2018),IF(C314&gt;=DATE(1989,1,8),"平成"&amp;(YEAR(C314)-1988),"昭和"&amp;(YEAR(C314)-1925)))&amp;"年"&amp;MONTH(C314)&amp;"月")</f>
        <v/>
      </c>
    </row>
    <row r="315">
      <c r="A315" t="n">
        <v>23</v>
      </c>
      <c r="B315" t="n">
        <v>5</v>
      </c>
      <c r="C315">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315">
        <f>IF(入力!V27="","",入力!V27)</f>
        <v/>
      </c>
      <c r="E315">
        <f>IF(D315="","",IFERROR(INDEX(資格マスタ!$B:$B,MATCH(ASC(SUBSTITUTE(SUBSTITUTE(D315," ",""),"　","")),資格マスタ!$D:$D,0)),D315))</f>
        <v/>
      </c>
      <c r="F315">
        <f>IF(E315="","",IF(C315="",DATE(9999,1,1),C315))</f>
        <v/>
      </c>
      <c r="G315">
        <f>IF(E315="","",COUNTIFS($F$311:$F$324,"&lt;"&amp;F315,$F$311:$F$324,"&lt;&gt;")+COUNTIFS($F$311:$F$324,F315,$B$311:$B$324,"&lt;"&amp;B315)+1)</f>
        <v/>
      </c>
      <c r="H315">
        <f>IF(OR(E315="",C315=""),"",IF(C315&gt;=DATE(2019,5,1),"令和"&amp;(YEAR(C315)-2018),IF(C315&gt;=DATE(1989,1,8),"平成"&amp;(YEAR(C315)-1988),"昭和"&amp;(YEAR(C315)-1925)))&amp;"年"&amp;MONTH(C315)&amp;"月")</f>
        <v/>
      </c>
    </row>
    <row r="316">
      <c r="A316" t="n">
        <v>23</v>
      </c>
      <c r="B316" t="n">
        <v>6</v>
      </c>
      <c r="C316">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316">
        <f>IF(入力!X27="","",入力!X27)</f>
        <v/>
      </c>
      <c r="E316">
        <f>IF(D316="","",IFERROR(INDEX(資格マスタ!$B:$B,MATCH(ASC(SUBSTITUTE(SUBSTITUTE(D316," ",""),"　","")),資格マスタ!$D:$D,0)),D316))</f>
        <v/>
      </c>
      <c r="F316">
        <f>IF(E316="","",IF(C316="",DATE(9999,1,1),C316))</f>
        <v/>
      </c>
      <c r="G316">
        <f>IF(E316="","",COUNTIFS($F$311:$F$324,"&lt;"&amp;F316,$F$311:$F$324,"&lt;&gt;")+COUNTIFS($F$311:$F$324,F316,$B$311:$B$324,"&lt;"&amp;B316)+1)</f>
        <v/>
      </c>
      <c r="H316">
        <f>IF(OR(E316="",C316=""),"",IF(C316&gt;=DATE(2019,5,1),"令和"&amp;(YEAR(C316)-2018),IF(C316&gt;=DATE(1989,1,8),"平成"&amp;(YEAR(C316)-1988),"昭和"&amp;(YEAR(C316)-1925)))&amp;"年"&amp;MONTH(C316)&amp;"月")</f>
        <v/>
      </c>
    </row>
    <row r="317">
      <c r="A317" t="n">
        <v>23</v>
      </c>
      <c r="B317" t="n">
        <v>7</v>
      </c>
      <c r="C317">
        <f>IFERROR(INDEX(資格取込!$S$6:$S$205,MATCH(23&amp;"_"&amp;1,資格取込!$Z$6:$Z$205,0)),"")</f>
        <v/>
      </c>
      <c r="D317">
        <f>IFERROR(INDEX(資格取込!$R$6:$R$205,MATCH(23&amp;"_"&amp;1,資格取込!$Z$6:$Z$205,0)),"")</f>
        <v/>
      </c>
      <c r="E317">
        <f>IF(D317="","",IFERROR(INDEX(資格マスタ!$B:$B,MATCH(ASC(SUBSTITUTE(SUBSTITUTE(D317," ",""),"　","")),資格マスタ!$D:$D,0)),D317))</f>
        <v/>
      </c>
      <c r="F317">
        <f>IF(E317="","",IF(C317="",DATE(9999,1,1),C317))</f>
        <v/>
      </c>
      <c r="G317">
        <f>IF(E317="","",COUNTIFS($F$311:$F$324,"&lt;"&amp;F317,$F$311:$F$324,"&lt;&gt;")+COUNTIFS($F$311:$F$324,F317,$B$311:$B$324,"&lt;"&amp;B317)+1)</f>
        <v/>
      </c>
      <c r="H317">
        <f>IF(OR(E317="",C317=""),"",IF(C317&gt;=DATE(2019,5,1),"令和"&amp;(YEAR(C317)-2018),IF(C317&gt;=DATE(1989,1,8),"平成"&amp;(YEAR(C317)-1988),"昭和"&amp;(YEAR(C317)-1925)))&amp;"年"&amp;MONTH(C317)&amp;"月")</f>
        <v/>
      </c>
    </row>
    <row r="318">
      <c r="A318" t="n">
        <v>23</v>
      </c>
      <c r="B318" t="n">
        <v>8</v>
      </c>
      <c r="C318">
        <f>IFERROR(INDEX(資格取込!$S$6:$S$205,MATCH(23&amp;"_"&amp;2,資格取込!$Z$6:$Z$205,0)),"")</f>
        <v/>
      </c>
      <c r="D318">
        <f>IFERROR(INDEX(資格取込!$R$6:$R$205,MATCH(23&amp;"_"&amp;2,資格取込!$Z$6:$Z$205,0)),"")</f>
        <v/>
      </c>
      <c r="E318">
        <f>IF(D318="","",IFERROR(INDEX(資格マスタ!$B:$B,MATCH(ASC(SUBSTITUTE(SUBSTITUTE(D318," ",""),"　","")),資格マスタ!$D:$D,0)),D318))</f>
        <v/>
      </c>
      <c r="F318">
        <f>IF(E318="","",IF(C318="",DATE(9999,1,1),C318))</f>
        <v/>
      </c>
      <c r="G318">
        <f>IF(E318="","",COUNTIFS($F$311:$F$324,"&lt;"&amp;F318,$F$311:$F$324,"&lt;&gt;")+COUNTIFS($F$311:$F$324,F318,$B$311:$B$324,"&lt;"&amp;B318)+1)</f>
        <v/>
      </c>
      <c r="H318">
        <f>IF(OR(E318="",C318=""),"",IF(C318&gt;=DATE(2019,5,1),"令和"&amp;(YEAR(C318)-2018),IF(C318&gt;=DATE(1989,1,8),"平成"&amp;(YEAR(C318)-1988),"昭和"&amp;(YEAR(C318)-1925)))&amp;"年"&amp;MONTH(C318)&amp;"月")</f>
        <v/>
      </c>
    </row>
    <row r="319">
      <c r="A319" t="n">
        <v>23</v>
      </c>
      <c r="B319" t="n">
        <v>9</v>
      </c>
      <c r="C319">
        <f>IFERROR(INDEX(資格取込!$S$6:$S$205,MATCH(23&amp;"_"&amp;3,資格取込!$Z$6:$Z$205,0)),"")</f>
        <v/>
      </c>
      <c r="D319">
        <f>IFERROR(INDEX(資格取込!$R$6:$R$205,MATCH(23&amp;"_"&amp;3,資格取込!$Z$6:$Z$205,0)),"")</f>
        <v/>
      </c>
      <c r="E319">
        <f>IF(D319="","",IFERROR(INDEX(資格マスタ!$B:$B,MATCH(ASC(SUBSTITUTE(SUBSTITUTE(D319," ",""),"　","")),資格マスタ!$D:$D,0)),D319))</f>
        <v/>
      </c>
      <c r="F319">
        <f>IF(E319="","",IF(C319="",DATE(9999,1,1),C319))</f>
        <v/>
      </c>
      <c r="G319">
        <f>IF(E319="","",COUNTIFS($F$311:$F$324,"&lt;"&amp;F319,$F$311:$F$324,"&lt;&gt;")+COUNTIFS($F$311:$F$324,F319,$B$311:$B$324,"&lt;"&amp;B319)+1)</f>
        <v/>
      </c>
      <c r="H319">
        <f>IF(OR(E319="",C319=""),"",IF(C319&gt;=DATE(2019,5,1),"令和"&amp;(YEAR(C319)-2018),IF(C319&gt;=DATE(1989,1,8),"平成"&amp;(YEAR(C319)-1988),"昭和"&amp;(YEAR(C319)-1925)))&amp;"年"&amp;MONTH(C319)&amp;"月")</f>
        <v/>
      </c>
    </row>
    <row r="320">
      <c r="A320" t="n">
        <v>23</v>
      </c>
      <c r="B320" t="n">
        <v>10</v>
      </c>
      <c r="C320">
        <f>IFERROR(INDEX(資格取込!$S$6:$S$205,MATCH(23&amp;"_"&amp;4,資格取込!$Z$6:$Z$205,0)),"")</f>
        <v/>
      </c>
      <c r="D320">
        <f>IFERROR(INDEX(資格取込!$R$6:$R$205,MATCH(23&amp;"_"&amp;4,資格取込!$Z$6:$Z$205,0)),"")</f>
        <v/>
      </c>
      <c r="E320">
        <f>IF(D320="","",IFERROR(INDEX(資格マスタ!$B:$B,MATCH(ASC(SUBSTITUTE(SUBSTITUTE(D320," ",""),"　","")),資格マスタ!$D:$D,0)),D320))</f>
        <v/>
      </c>
      <c r="F320">
        <f>IF(E320="","",IF(C320="",DATE(9999,1,1),C320))</f>
        <v/>
      </c>
      <c r="G320">
        <f>IF(E320="","",COUNTIFS($F$311:$F$324,"&lt;"&amp;F320,$F$311:$F$324,"&lt;&gt;")+COUNTIFS($F$311:$F$324,F320,$B$311:$B$324,"&lt;"&amp;B320)+1)</f>
        <v/>
      </c>
      <c r="H320">
        <f>IF(OR(E320="",C320=""),"",IF(C320&gt;=DATE(2019,5,1),"令和"&amp;(YEAR(C320)-2018),IF(C320&gt;=DATE(1989,1,8),"平成"&amp;(YEAR(C320)-1988),"昭和"&amp;(YEAR(C320)-1925)))&amp;"年"&amp;MONTH(C320)&amp;"月")</f>
        <v/>
      </c>
    </row>
    <row r="321">
      <c r="A321" t="n">
        <v>23</v>
      </c>
      <c r="B321" t="n">
        <v>11</v>
      </c>
      <c r="C321">
        <f>IFERROR(INDEX(資格取込!$S$6:$S$205,MATCH(23&amp;"_"&amp;5,資格取込!$Z$6:$Z$205,0)),"")</f>
        <v/>
      </c>
      <c r="D321">
        <f>IFERROR(INDEX(資格取込!$R$6:$R$205,MATCH(23&amp;"_"&amp;5,資格取込!$Z$6:$Z$205,0)),"")</f>
        <v/>
      </c>
      <c r="E321">
        <f>IF(D321="","",IFERROR(INDEX(資格マスタ!$B:$B,MATCH(ASC(SUBSTITUTE(SUBSTITUTE(D321," ",""),"　","")),資格マスタ!$D:$D,0)),D321))</f>
        <v/>
      </c>
      <c r="F321">
        <f>IF(E321="","",IF(C321="",DATE(9999,1,1),C321))</f>
        <v/>
      </c>
      <c r="G321">
        <f>IF(E321="","",COUNTIFS($F$311:$F$324,"&lt;"&amp;F321,$F$311:$F$324,"&lt;&gt;")+COUNTIFS($F$311:$F$324,F321,$B$311:$B$324,"&lt;"&amp;B321)+1)</f>
        <v/>
      </c>
      <c r="H321">
        <f>IF(OR(E321="",C321=""),"",IF(C321&gt;=DATE(2019,5,1),"令和"&amp;(YEAR(C321)-2018),IF(C321&gt;=DATE(1989,1,8),"平成"&amp;(YEAR(C321)-1988),"昭和"&amp;(YEAR(C321)-1925)))&amp;"年"&amp;MONTH(C321)&amp;"月")</f>
        <v/>
      </c>
    </row>
    <row r="322">
      <c r="A322" t="n">
        <v>23</v>
      </c>
      <c r="B322" t="n">
        <v>12</v>
      </c>
      <c r="C322">
        <f>IFERROR(INDEX(資格取込!$S$6:$S$205,MATCH(23&amp;"_"&amp;6,資格取込!$Z$6:$Z$205,0)),"")</f>
        <v/>
      </c>
      <c r="D322">
        <f>IFERROR(INDEX(資格取込!$R$6:$R$205,MATCH(23&amp;"_"&amp;6,資格取込!$Z$6:$Z$205,0)),"")</f>
        <v/>
      </c>
      <c r="E322">
        <f>IF(D322="","",IFERROR(INDEX(資格マスタ!$B:$B,MATCH(ASC(SUBSTITUTE(SUBSTITUTE(D322," ",""),"　","")),資格マスタ!$D:$D,0)),D322))</f>
        <v/>
      </c>
      <c r="F322">
        <f>IF(E322="","",IF(C322="",DATE(9999,1,1),C322))</f>
        <v/>
      </c>
      <c r="G322">
        <f>IF(E322="","",COUNTIFS($F$311:$F$324,"&lt;"&amp;F322,$F$311:$F$324,"&lt;&gt;")+COUNTIFS($F$311:$F$324,F322,$B$311:$B$324,"&lt;"&amp;B322)+1)</f>
        <v/>
      </c>
      <c r="H322">
        <f>IF(OR(E322="",C322=""),"",IF(C322&gt;=DATE(2019,5,1),"令和"&amp;(YEAR(C322)-2018),IF(C322&gt;=DATE(1989,1,8),"平成"&amp;(YEAR(C322)-1988),"昭和"&amp;(YEAR(C322)-1925)))&amp;"年"&amp;MONTH(C322)&amp;"月")</f>
        <v/>
      </c>
    </row>
    <row r="323">
      <c r="A323" t="n">
        <v>23</v>
      </c>
      <c r="B323" t="n">
        <v>13</v>
      </c>
      <c r="C323">
        <f>IFERROR(INDEX(資格取込!$S$6:$S$205,MATCH(23&amp;"_"&amp;7,資格取込!$Z$6:$Z$205,0)),"")</f>
        <v/>
      </c>
      <c r="D323">
        <f>IFERROR(INDEX(資格取込!$R$6:$R$205,MATCH(23&amp;"_"&amp;7,資格取込!$Z$6:$Z$205,0)),"")</f>
        <v/>
      </c>
      <c r="E323">
        <f>IF(D323="","",IFERROR(INDEX(資格マスタ!$B:$B,MATCH(ASC(SUBSTITUTE(SUBSTITUTE(D323," ",""),"　","")),資格マスタ!$D:$D,0)),D323))</f>
        <v/>
      </c>
      <c r="F323">
        <f>IF(E323="","",IF(C323="",DATE(9999,1,1),C323))</f>
        <v/>
      </c>
      <c r="G323">
        <f>IF(E323="","",COUNTIFS($F$311:$F$324,"&lt;"&amp;F323,$F$311:$F$324,"&lt;&gt;")+COUNTIFS($F$311:$F$324,F323,$B$311:$B$324,"&lt;"&amp;B323)+1)</f>
        <v/>
      </c>
      <c r="H323">
        <f>IF(OR(E323="",C323=""),"",IF(C323&gt;=DATE(2019,5,1),"令和"&amp;(YEAR(C323)-2018),IF(C323&gt;=DATE(1989,1,8),"平成"&amp;(YEAR(C323)-1988),"昭和"&amp;(YEAR(C323)-1925)))&amp;"年"&amp;MONTH(C323)&amp;"月")</f>
        <v/>
      </c>
    </row>
    <row r="324">
      <c r="A324" t="n">
        <v>23</v>
      </c>
      <c r="B324" t="n">
        <v>14</v>
      </c>
      <c r="C324">
        <f>IFERROR(INDEX(資格取込!$S$6:$S$205,MATCH(23&amp;"_"&amp;8,資格取込!$Z$6:$Z$205,0)),"")</f>
        <v/>
      </c>
      <c r="D324">
        <f>IFERROR(INDEX(資格取込!$R$6:$R$205,MATCH(23&amp;"_"&amp;8,資格取込!$Z$6:$Z$205,0)),"")</f>
        <v/>
      </c>
      <c r="E324">
        <f>IF(D324="","",IFERROR(INDEX(資格マスタ!$B:$B,MATCH(ASC(SUBSTITUTE(SUBSTITUTE(D324," ",""),"　","")),資格マスタ!$D:$D,0)),D324))</f>
        <v/>
      </c>
      <c r="F324">
        <f>IF(E324="","",IF(C324="",DATE(9999,1,1),C324))</f>
        <v/>
      </c>
      <c r="G324">
        <f>IF(E324="","",COUNTIFS($F$311:$F$324,"&lt;"&amp;F324,$F$311:$F$324,"&lt;&gt;")+COUNTIFS($F$311:$F$324,F324,$B$311:$B$324,"&lt;"&amp;B324)+1)</f>
        <v/>
      </c>
      <c r="H324">
        <f>IF(OR(E324="",C324=""),"",IF(C324&gt;=DATE(2019,5,1),"令和"&amp;(YEAR(C324)-2018),IF(C324&gt;=DATE(1989,1,8),"平成"&amp;(YEAR(C324)-1988),"昭和"&amp;(YEAR(C324)-1925)))&amp;"年"&amp;MONTH(C324)&amp;"月")</f>
        <v/>
      </c>
    </row>
    <row r="325">
      <c r="A325" t="n">
        <v>24</v>
      </c>
      <c r="B325" t="n">
        <v>1</v>
      </c>
      <c r="C325" s="132">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325">
        <f>IF(入力!N28="","",入力!N28)</f>
        <v/>
      </c>
      <c r="E325">
        <f>IF(D325="","",IFERROR(INDEX(資格マスタ!$B:$B,MATCH(ASC(SUBSTITUTE(SUBSTITUTE(D325," ",""),"　","")),資格マスタ!$D:$D,0)),D325))</f>
        <v/>
      </c>
      <c r="F325">
        <f>IF(E325="","",IF(C325="",DATE(9999,1,1),C325))</f>
        <v/>
      </c>
      <c r="G325">
        <f>IF(E325="","",COUNTIFS($F$325:$F$338,"&lt;"&amp;F325,$F$325:$F$338,"&lt;&gt;")+COUNTIFS($F$325:$F$338,F325,$B$325:$B$338,"&lt;"&amp;B325)+1)</f>
        <v/>
      </c>
      <c r="H325">
        <f>IF(OR(E325="",C325=""),"",IF(C325&gt;=DATE(2019,5,1),"令和"&amp;(YEAR(C325)-2018),IF(C325&gt;=DATE(1989,1,8),"平成"&amp;(YEAR(C325)-1988),"昭和"&amp;(YEAR(C325)-1925)))&amp;"年"&amp;MONTH(C325)&amp;"月")</f>
        <v/>
      </c>
    </row>
    <row r="326">
      <c r="A326" t="n">
        <v>24</v>
      </c>
      <c r="B326" t="n">
        <v>2</v>
      </c>
      <c r="C326">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326">
        <f>IF(入力!P28="","",入力!P28)</f>
        <v/>
      </c>
      <c r="E326">
        <f>IF(D326="","",IFERROR(INDEX(資格マスタ!$B:$B,MATCH(ASC(SUBSTITUTE(SUBSTITUTE(D326," ",""),"　","")),資格マスタ!$D:$D,0)),D326))</f>
        <v/>
      </c>
      <c r="F326">
        <f>IF(E326="","",IF(C326="",DATE(9999,1,1),C326))</f>
        <v/>
      </c>
      <c r="G326">
        <f>IF(E326="","",COUNTIFS($F$325:$F$338,"&lt;"&amp;F326,$F$325:$F$338,"&lt;&gt;")+COUNTIFS($F$325:$F$338,F326,$B$325:$B$338,"&lt;"&amp;B326)+1)</f>
        <v/>
      </c>
      <c r="H326">
        <f>IF(OR(E326="",C326=""),"",IF(C326&gt;=DATE(2019,5,1),"令和"&amp;(YEAR(C326)-2018),IF(C326&gt;=DATE(1989,1,8),"平成"&amp;(YEAR(C326)-1988),"昭和"&amp;(YEAR(C326)-1925)))&amp;"年"&amp;MONTH(C326)&amp;"月")</f>
        <v/>
      </c>
    </row>
    <row r="327">
      <c r="A327" t="n">
        <v>24</v>
      </c>
      <c r="B327" t="n">
        <v>3</v>
      </c>
      <c r="C327">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327">
        <f>IF(入力!R28="","",入力!R28)</f>
        <v/>
      </c>
      <c r="E327">
        <f>IF(D327="","",IFERROR(INDEX(資格マスタ!$B:$B,MATCH(ASC(SUBSTITUTE(SUBSTITUTE(D327," ",""),"　","")),資格マスタ!$D:$D,0)),D327))</f>
        <v/>
      </c>
      <c r="F327">
        <f>IF(E327="","",IF(C327="",DATE(9999,1,1),C327))</f>
        <v/>
      </c>
      <c r="G327">
        <f>IF(E327="","",COUNTIFS($F$325:$F$338,"&lt;"&amp;F327,$F$325:$F$338,"&lt;&gt;")+COUNTIFS($F$325:$F$338,F327,$B$325:$B$338,"&lt;"&amp;B327)+1)</f>
        <v/>
      </c>
      <c r="H327">
        <f>IF(OR(E327="",C327=""),"",IF(C327&gt;=DATE(2019,5,1),"令和"&amp;(YEAR(C327)-2018),IF(C327&gt;=DATE(1989,1,8),"平成"&amp;(YEAR(C327)-1988),"昭和"&amp;(YEAR(C327)-1925)))&amp;"年"&amp;MONTH(C327)&amp;"月")</f>
        <v/>
      </c>
    </row>
    <row r="328">
      <c r="A328" t="n">
        <v>24</v>
      </c>
      <c r="B328" t="n">
        <v>4</v>
      </c>
      <c r="C328">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328">
        <f>IF(入力!T28="","",入力!T28)</f>
        <v/>
      </c>
      <c r="E328">
        <f>IF(D328="","",IFERROR(INDEX(資格マスタ!$B:$B,MATCH(ASC(SUBSTITUTE(SUBSTITUTE(D328," ",""),"　","")),資格マスタ!$D:$D,0)),D328))</f>
        <v/>
      </c>
      <c r="F328">
        <f>IF(E328="","",IF(C328="",DATE(9999,1,1),C328))</f>
        <v/>
      </c>
      <c r="G328">
        <f>IF(E328="","",COUNTIFS($F$325:$F$338,"&lt;"&amp;F328,$F$325:$F$338,"&lt;&gt;")+COUNTIFS($F$325:$F$338,F328,$B$325:$B$338,"&lt;"&amp;B328)+1)</f>
        <v/>
      </c>
      <c r="H328">
        <f>IF(OR(E328="",C328=""),"",IF(C328&gt;=DATE(2019,5,1),"令和"&amp;(YEAR(C328)-2018),IF(C328&gt;=DATE(1989,1,8),"平成"&amp;(YEAR(C328)-1988),"昭和"&amp;(YEAR(C328)-1925)))&amp;"年"&amp;MONTH(C328)&amp;"月")</f>
        <v/>
      </c>
    </row>
    <row r="329">
      <c r="A329" t="n">
        <v>24</v>
      </c>
      <c r="B329" t="n">
        <v>5</v>
      </c>
      <c r="C329">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329">
        <f>IF(入力!V28="","",入力!V28)</f>
        <v/>
      </c>
      <c r="E329">
        <f>IF(D329="","",IFERROR(INDEX(資格マスタ!$B:$B,MATCH(ASC(SUBSTITUTE(SUBSTITUTE(D329," ",""),"　","")),資格マスタ!$D:$D,0)),D329))</f>
        <v/>
      </c>
      <c r="F329">
        <f>IF(E329="","",IF(C329="",DATE(9999,1,1),C329))</f>
        <v/>
      </c>
      <c r="G329">
        <f>IF(E329="","",COUNTIFS($F$325:$F$338,"&lt;"&amp;F329,$F$325:$F$338,"&lt;&gt;")+COUNTIFS($F$325:$F$338,F329,$B$325:$B$338,"&lt;"&amp;B329)+1)</f>
        <v/>
      </c>
      <c r="H329">
        <f>IF(OR(E329="",C329=""),"",IF(C329&gt;=DATE(2019,5,1),"令和"&amp;(YEAR(C329)-2018),IF(C329&gt;=DATE(1989,1,8),"平成"&amp;(YEAR(C329)-1988),"昭和"&amp;(YEAR(C329)-1925)))&amp;"年"&amp;MONTH(C329)&amp;"月")</f>
        <v/>
      </c>
    </row>
    <row r="330">
      <c r="A330" t="n">
        <v>24</v>
      </c>
      <c r="B330" t="n">
        <v>6</v>
      </c>
      <c r="C330">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330">
        <f>IF(入力!X28="","",入力!X28)</f>
        <v/>
      </c>
      <c r="E330">
        <f>IF(D330="","",IFERROR(INDEX(資格マスタ!$B:$B,MATCH(ASC(SUBSTITUTE(SUBSTITUTE(D330," ",""),"　","")),資格マスタ!$D:$D,0)),D330))</f>
        <v/>
      </c>
      <c r="F330">
        <f>IF(E330="","",IF(C330="",DATE(9999,1,1),C330))</f>
        <v/>
      </c>
      <c r="G330">
        <f>IF(E330="","",COUNTIFS($F$325:$F$338,"&lt;"&amp;F330,$F$325:$F$338,"&lt;&gt;")+COUNTIFS($F$325:$F$338,F330,$B$325:$B$338,"&lt;"&amp;B330)+1)</f>
        <v/>
      </c>
      <c r="H330">
        <f>IF(OR(E330="",C330=""),"",IF(C330&gt;=DATE(2019,5,1),"令和"&amp;(YEAR(C330)-2018),IF(C330&gt;=DATE(1989,1,8),"平成"&amp;(YEAR(C330)-1988),"昭和"&amp;(YEAR(C330)-1925)))&amp;"年"&amp;MONTH(C330)&amp;"月")</f>
        <v/>
      </c>
    </row>
    <row r="331">
      <c r="A331" t="n">
        <v>24</v>
      </c>
      <c r="B331" t="n">
        <v>7</v>
      </c>
      <c r="C331">
        <f>IFERROR(INDEX(資格取込!$S$6:$S$205,MATCH(24&amp;"_"&amp;1,資格取込!$Z$6:$Z$205,0)),"")</f>
        <v/>
      </c>
      <c r="D331">
        <f>IFERROR(INDEX(資格取込!$R$6:$R$205,MATCH(24&amp;"_"&amp;1,資格取込!$Z$6:$Z$205,0)),"")</f>
        <v/>
      </c>
      <c r="E331">
        <f>IF(D331="","",IFERROR(INDEX(資格マスタ!$B:$B,MATCH(ASC(SUBSTITUTE(SUBSTITUTE(D331," ",""),"　","")),資格マスタ!$D:$D,0)),D331))</f>
        <v/>
      </c>
      <c r="F331">
        <f>IF(E331="","",IF(C331="",DATE(9999,1,1),C331))</f>
        <v/>
      </c>
      <c r="G331">
        <f>IF(E331="","",COUNTIFS($F$325:$F$338,"&lt;"&amp;F331,$F$325:$F$338,"&lt;&gt;")+COUNTIFS($F$325:$F$338,F331,$B$325:$B$338,"&lt;"&amp;B331)+1)</f>
        <v/>
      </c>
      <c r="H331">
        <f>IF(OR(E331="",C331=""),"",IF(C331&gt;=DATE(2019,5,1),"令和"&amp;(YEAR(C331)-2018),IF(C331&gt;=DATE(1989,1,8),"平成"&amp;(YEAR(C331)-1988),"昭和"&amp;(YEAR(C331)-1925)))&amp;"年"&amp;MONTH(C331)&amp;"月")</f>
        <v/>
      </c>
    </row>
    <row r="332">
      <c r="A332" t="n">
        <v>24</v>
      </c>
      <c r="B332" t="n">
        <v>8</v>
      </c>
      <c r="C332">
        <f>IFERROR(INDEX(資格取込!$S$6:$S$205,MATCH(24&amp;"_"&amp;2,資格取込!$Z$6:$Z$205,0)),"")</f>
        <v/>
      </c>
      <c r="D332">
        <f>IFERROR(INDEX(資格取込!$R$6:$R$205,MATCH(24&amp;"_"&amp;2,資格取込!$Z$6:$Z$205,0)),"")</f>
        <v/>
      </c>
      <c r="E332">
        <f>IF(D332="","",IFERROR(INDEX(資格マスタ!$B:$B,MATCH(ASC(SUBSTITUTE(SUBSTITUTE(D332," ",""),"　","")),資格マスタ!$D:$D,0)),D332))</f>
        <v/>
      </c>
      <c r="F332">
        <f>IF(E332="","",IF(C332="",DATE(9999,1,1),C332))</f>
        <v/>
      </c>
      <c r="G332">
        <f>IF(E332="","",COUNTIFS($F$325:$F$338,"&lt;"&amp;F332,$F$325:$F$338,"&lt;&gt;")+COUNTIFS($F$325:$F$338,F332,$B$325:$B$338,"&lt;"&amp;B332)+1)</f>
        <v/>
      </c>
      <c r="H332">
        <f>IF(OR(E332="",C332=""),"",IF(C332&gt;=DATE(2019,5,1),"令和"&amp;(YEAR(C332)-2018),IF(C332&gt;=DATE(1989,1,8),"平成"&amp;(YEAR(C332)-1988),"昭和"&amp;(YEAR(C332)-1925)))&amp;"年"&amp;MONTH(C332)&amp;"月")</f>
        <v/>
      </c>
    </row>
    <row r="333">
      <c r="A333" t="n">
        <v>24</v>
      </c>
      <c r="B333" t="n">
        <v>9</v>
      </c>
      <c r="C333">
        <f>IFERROR(INDEX(資格取込!$S$6:$S$205,MATCH(24&amp;"_"&amp;3,資格取込!$Z$6:$Z$205,0)),"")</f>
        <v/>
      </c>
      <c r="D333">
        <f>IFERROR(INDEX(資格取込!$R$6:$R$205,MATCH(24&amp;"_"&amp;3,資格取込!$Z$6:$Z$205,0)),"")</f>
        <v/>
      </c>
      <c r="E333">
        <f>IF(D333="","",IFERROR(INDEX(資格マスタ!$B:$B,MATCH(ASC(SUBSTITUTE(SUBSTITUTE(D333," ",""),"　","")),資格マスタ!$D:$D,0)),D333))</f>
        <v/>
      </c>
      <c r="F333">
        <f>IF(E333="","",IF(C333="",DATE(9999,1,1),C333))</f>
        <v/>
      </c>
      <c r="G333">
        <f>IF(E333="","",COUNTIFS($F$325:$F$338,"&lt;"&amp;F333,$F$325:$F$338,"&lt;&gt;")+COUNTIFS($F$325:$F$338,F333,$B$325:$B$338,"&lt;"&amp;B333)+1)</f>
        <v/>
      </c>
      <c r="H333">
        <f>IF(OR(E333="",C333=""),"",IF(C333&gt;=DATE(2019,5,1),"令和"&amp;(YEAR(C333)-2018),IF(C333&gt;=DATE(1989,1,8),"平成"&amp;(YEAR(C333)-1988),"昭和"&amp;(YEAR(C333)-1925)))&amp;"年"&amp;MONTH(C333)&amp;"月")</f>
        <v/>
      </c>
    </row>
    <row r="334">
      <c r="A334" t="n">
        <v>24</v>
      </c>
      <c r="B334" t="n">
        <v>10</v>
      </c>
      <c r="C334">
        <f>IFERROR(INDEX(資格取込!$S$6:$S$205,MATCH(24&amp;"_"&amp;4,資格取込!$Z$6:$Z$205,0)),"")</f>
        <v/>
      </c>
      <c r="D334">
        <f>IFERROR(INDEX(資格取込!$R$6:$R$205,MATCH(24&amp;"_"&amp;4,資格取込!$Z$6:$Z$205,0)),"")</f>
        <v/>
      </c>
      <c r="E334">
        <f>IF(D334="","",IFERROR(INDEX(資格マスタ!$B:$B,MATCH(ASC(SUBSTITUTE(SUBSTITUTE(D334," ",""),"　","")),資格マスタ!$D:$D,0)),D334))</f>
        <v/>
      </c>
      <c r="F334">
        <f>IF(E334="","",IF(C334="",DATE(9999,1,1),C334))</f>
        <v/>
      </c>
      <c r="G334">
        <f>IF(E334="","",COUNTIFS($F$325:$F$338,"&lt;"&amp;F334,$F$325:$F$338,"&lt;&gt;")+COUNTIFS($F$325:$F$338,F334,$B$325:$B$338,"&lt;"&amp;B334)+1)</f>
        <v/>
      </c>
      <c r="H334">
        <f>IF(OR(E334="",C334=""),"",IF(C334&gt;=DATE(2019,5,1),"令和"&amp;(YEAR(C334)-2018),IF(C334&gt;=DATE(1989,1,8),"平成"&amp;(YEAR(C334)-1988),"昭和"&amp;(YEAR(C334)-1925)))&amp;"年"&amp;MONTH(C334)&amp;"月")</f>
        <v/>
      </c>
    </row>
    <row r="335">
      <c r="A335" t="n">
        <v>24</v>
      </c>
      <c r="B335" t="n">
        <v>11</v>
      </c>
      <c r="C335">
        <f>IFERROR(INDEX(資格取込!$S$6:$S$205,MATCH(24&amp;"_"&amp;5,資格取込!$Z$6:$Z$205,0)),"")</f>
        <v/>
      </c>
      <c r="D335">
        <f>IFERROR(INDEX(資格取込!$R$6:$R$205,MATCH(24&amp;"_"&amp;5,資格取込!$Z$6:$Z$205,0)),"")</f>
        <v/>
      </c>
      <c r="E335">
        <f>IF(D335="","",IFERROR(INDEX(資格マスタ!$B:$B,MATCH(ASC(SUBSTITUTE(SUBSTITUTE(D335," ",""),"　","")),資格マスタ!$D:$D,0)),D335))</f>
        <v/>
      </c>
      <c r="F335">
        <f>IF(E335="","",IF(C335="",DATE(9999,1,1),C335))</f>
        <v/>
      </c>
      <c r="G335">
        <f>IF(E335="","",COUNTIFS($F$325:$F$338,"&lt;"&amp;F335,$F$325:$F$338,"&lt;&gt;")+COUNTIFS($F$325:$F$338,F335,$B$325:$B$338,"&lt;"&amp;B335)+1)</f>
        <v/>
      </c>
      <c r="H335">
        <f>IF(OR(E335="",C335=""),"",IF(C335&gt;=DATE(2019,5,1),"令和"&amp;(YEAR(C335)-2018),IF(C335&gt;=DATE(1989,1,8),"平成"&amp;(YEAR(C335)-1988),"昭和"&amp;(YEAR(C335)-1925)))&amp;"年"&amp;MONTH(C335)&amp;"月")</f>
        <v/>
      </c>
    </row>
    <row r="336">
      <c r="A336" t="n">
        <v>24</v>
      </c>
      <c r="B336" t="n">
        <v>12</v>
      </c>
      <c r="C336">
        <f>IFERROR(INDEX(資格取込!$S$6:$S$205,MATCH(24&amp;"_"&amp;6,資格取込!$Z$6:$Z$205,0)),"")</f>
        <v/>
      </c>
      <c r="D336">
        <f>IFERROR(INDEX(資格取込!$R$6:$R$205,MATCH(24&amp;"_"&amp;6,資格取込!$Z$6:$Z$205,0)),"")</f>
        <v/>
      </c>
      <c r="E336">
        <f>IF(D336="","",IFERROR(INDEX(資格マスタ!$B:$B,MATCH(ASC(SUBSTITUTE(SUBSTITUTE(D336," ",""),"　","")),資格マスタ!$D:$D,0)),D336))</f>
        <v/>
      </c>
      <c r="F336">
        <f>IF(E336="","",IF(C336="",DATE(9999,1,1),C336))</f>
        <v/>
      </c>
      <c r="G336">
        <f>IF(E336="","",COUNTIFS($F$325:$F$338,"&lt;"&amp;F336,$F$325:$F$338,"&lt;&gt;")+COUNTIFS($F$325:$F$338,F336,$B$325:$B$338,"&lt;"&amp;B336)+1)</f>
        <v/>
      </c>
      <c r="H336">
        <f>IF(OR(E336="",C336=""),"",IF(C336&gt;=DATE(2019,5,1),"令和"&amp;(YEAR(C336)-2018),IF(C336&gt;=DATE(1989,1,8),"平成"&amp;(YEAR(C336)-1988),"昭和"&amp;(YEAR(C336)-1925)))&amp;"年"&amp;MONTH(C336)&amp;"月")</f>
        <v/>
      </c>
    </row>
    <row r="337">
      <c r="A337" t="n">
        <v>24</v>
      </c>
      <c r="B337" t="n">
        <v>13</v>
      </c>
      <c r="C337">
        <f>IFERROR(INDEX(資格取込!$S$6:$S$205,MATCH(24&amp;"_"&amp;7,資格取込!$Z$6:$Z$205,0)),"")</f>
        <v/>
      </c>
      <c r="D337">
        <f>IFERROR(INDEX(資格取込!$R$6:$R$205,MATCH(24&amp;"_"&amp;7,資格取込!$Z$6:$Z$205,0)),"")</f>
        <v/>
      </c>
      <c r="E337">
        <f>IF(D337="","",IFERROR(INDEX(資格マスタ!$B:$B,MATCH(ASC(SUBSTITUTE(SUBSTITUTE(D337," ",""),"　","")),資格マスタ!$D:$D,0)),D337))</f>
        <v/>
      </c>
      <c r="F337">
        <f>IF(E337="","",IF(C337="",DATE(9999,1,1),C337))</f>
        <v/>
      </c>
      <c r="G337">
        <f>IF(E337="","",COUNTIFS($F$325:$F$338,"&lt;"&amp;F337,$F$325:$F$338,"&lt;&gt;")+COUNTIFS($F$325:$F$338,F337,$B$325:$B$338,"&lt;"&amp;B337)+1)</f>
        <v/>
      </c>
      <c r="H337">
        <f>IF(OR(E337="",C337=""),"",IF(C337&gt;=DATE(2019,5,1),"令和"&amp;(YEAR(C337)-2018),IF(C337&gt;=DATE(1989,1,8),"平成"&amp;(YEAR(C337)-1988),"昭和"&amp;(YEAR(C337)-1925)))&amp;"年"&amp;MONTH(C337)&amp;"月")</f>
        <v/>
      </c>
    </row>
    <row r="338">
      <c r="A338" t="n">
        <v>24</v>
      </c>
      <c r="B338" t="n">
        <v>14</v>
      </c>
      <c r="C338">
        <f>IFERROR(INDEX(資格取込!$S$6:$S$205,MATCH(24&amp;"_"&amp;8,資格取込!$Z$6:$Z$205,0)),"")</f>
        <v/>
      </c>
      <c r="D338">
        <f>IFERROR(INDEX(資格取込!$R$6:$R$205,MATCH(24&amp;"_"&amp;8,資格取込!$Z$6:$Z$205,0)),"")</f>
        <v/>
      </c>
      <c r="E338">
        <f>IF(D338="","",IFERROR(INDEX(資格マスタ!$B:$B,MATCH(ASC(SUBSTITUTE(SUBSTITUTE(D338," ",""),"　","")),資格マスタ!$D:$D,0)),D338))</f>
        <v/>
      </c>
      <c r="F338">
        <f>IF(E338="","",IF(C338="",DATE(9999,1,1),C338))</f>
        <v/>
      </c>
      <c r="G338">
        <f>IF(E338="","",COUNTIFS($F$325:$F$338,"&lt;"&amp;F338,$F$325:$F$338,"&lt;&gt;")+COUNTIFS($F$325:$F$338,F338,$B$325:$B$338,"&lt;"&amp;B338)+1)</f>
        <v/>
      </c>
      <c r="H338">
        <f>IF(OR(E338="",C338=""),"",IF(C338&gt;=DATE(2019,5,1),"令和"&amp;(YEAR(C338)-2018),IF(C338&gt;=DATE(1989,1,8),"平成"&amp;(YEAR(C338)-1988),"昭和"&amp;(YEAR(C338)-1925)))&amp;"年"&amp;MONTH(C338)&amp;"月")</f>
        <v/>
      </c>
    </row>
    <row r="339">
      <c r="A339" t="n">
        <v>25</v>
      </c>
      <c r="B339" t="n">
        <v>1</v>
      </c>
      <c r="C339" s="132">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339">
        <f>IF(入力!N29="","",入力!N29)</f>
        <v/>
      </c>
      <c r="E339">
        <f>IF(D339="","",IFERROR(INDEX(資格マスタ!$B:$B,MATCH(ASC(SUBSTITUTE(SUBSTITUTE(D339," ",""),"　","")),資格マスタ!$D:$D,0)),D339))</f>
        <v/>
      </c>
      <c r="F339">
        <f>IF(E339="","",IF(C339="",DATE(9999,1,1),C339))</f>
        <v/>
      </c>
      <c r="G339">
        <f>IF(E339="","",COUNTIFS($F$339:$F$352,"&lt;"&amp;F339,$F$339:$F$352,"&lt;&gt;")+COUNTIFS($F$339:$F$352,F339,$B$339:$B$352,"&lt;"&amp;B339)+1)</f>
        <v/>
      </c>
      <c r="H339">
        <f>IF(OR(E339="",C339=""),"",IF(C339&gt;=DATE(2019,5,1),"令和"&amp;(YEAR(C339)-2018),IF(C339&gt;=DATE(1989,1,8),"平成"&amp;(YEAR(C339)-1988),"昭和"&amp;(YEAR(C339)-1925)))&amp;"年"&amp;MONTH(C339)&amp;"月")</f>
        <v/>
      </c>
    </row>
    <row r="340">
      <c r="A340" t="n">
        <v>25</v>
      </c>
      <c r="B340" t="n">
        <v>2</v>
      </c>
      <c r="C340">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340">
        <f>IF(入力!P29="","",入力!P29)</f>
        <v/>
      </c>
      <c r="E340">
        <f>IF(D340="","",IFERROR(INDEX(資格マスタ!$B:$B,MATCH(ASC(SUBSTITUTE(SUBSTITUTE(D340," ",""),"　","")),資格マスタ!$D:$D,0)),D340))</f>
        <v/>
      </c>
      <c r="F340">
        <f>IF(E340="","",IF(C340="",DATE(9999,1,1),C340))</f>
        <v/>
      </c>
      <c r="G340">
        <f>IF(E340="","",COUNTIFS($F$339:$F$352,"&lt;"&amp;F340,$F$339:$F$352,"&lt;&gt;")+COUNTIFS($F$339:$F$352,F340,$B$339:$B$352,"&lt;"&amp;B340)+1)</f>
        <v/>
      </c>
      <c r="H340">
        <f>IF(OR(E340="",C340=""),"",IF(C340&gt;=DATE(2019,5,1),"令和"&amp;(YEAR(C340)-2018),IF(C340&gt;=DATE(1989,1,8),"平成"&amp;(YEAR(C340)-1988),"昭和"&amp;(YEAR(C340)-1925)))&amp;"年"&amp;MONTH(C340)&amp;"月")</f>
        <v/>
      </c>
    </row>
    <row r="341">
      <c r="A341" t="n">
        <v>25</v>
      </c>
      <c r="B341" t="n">
        <v>3</v>
      </c>
      <c r="C341">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341">
        <f>IF(入力!R29="","",入力!R29)</f>
        <v/>
      </c>
      <c r="E341">
        <f>IF(D341="","",IFERROR(INDEX(資格マスタ!$B:$B,MATCH(ASC(SUBSTITUTE(SUBSTITUTE(D341," ",""),"　","")),資格マスタ!$D:$D,0)),D341))</f>
        <v/>
      </c>
      <c r="F341">
        <f>IF(E341="","",IF(C341="",DATE(9999,1,1),C341))</f>
        <v/>
      </c>
      <c r="G341">
        <f>IF(E341="","",COUNTIFS($F$339:$F$352,"&lt;"&amp;F341,$F$339:$F$352,"&lt;&gt;")+COUNTIFS($F$339:$F$352,F341,$B$339:$B$352,"&lt;"&amp;B341)+1)</f>
        <v/>
      </c>
      <c r="H341">
        <f>IF(OR(E341="",C341=""),"",IF(C341&gt;=DATE(2019,5,1),"令和"&amp;(YEAR(C341)-2018),IF(C341&gt;=DATE(1989,1,8),"平成"&amp;(YEAR(C341)-1988),"昭和"&amp;(YEAR(C341)-1925)))&amp;"年"&amp;MONTH(C341)&amp;"月")</f>
        <v/>
      </c>
    </row>
    <row r="342">
      <c r="A342" t="n">
        <v>25</v>
      </c>
      <c r="B342" t="n">
        <v>4</v>
      </c>
      <c r="C342">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342">
        <f>IF(入力!T29="","",入力!T29)</f>
        <v/>
      </c>
      <c r="E342">
        <f>IF(D342="","",IFERROR(INDEX(資格マスタ!$B:$B,MATCH(ASC(SUBSTITUTE(SUBSTITUTE(D342," ",""),"　","")),資格マスタ!$D:$D,0)),D342))</f>
        <v/>
      </c>
      <c r="F342">
        <f>IF(E342="","",IF(C342="",DATE(9999,1,1),C342))</f>
        <v/>
      </c>
      <c r="G342">
        <f>IF(E342="","",COUNTIFS($F$339:$F$352,"&lt;"&amp;F342,$F$339:$F$352,"&lt;&gt;")+COUNTIFS($F$339:$F$352,F342,$B$339:$B$352,"&lt;"&amp;B342)+1)</f>
        <v/>
      </c>
      <c r="H342">
        <f>IF(OR(E342="",C342=""),"",IF(C342&gt;=DATE(2019,5,1),"令和"&amp;(YEAR(C342)-2018),IF(C342&gt;=DATE(1989,1,8),"平成"&amp;(YEAR(C342)-1988),"昭和"&amp;(YEAR(C342)-1925)))&amp;"年"&amp;MONTH(C342)&amp;"月")</f>
        <v/>
      </c>
    </row>
    <row r="343">
      <c r="A343" t="n">
        <v>25</v>
      </c>
      <c r="B343" t="n">
        <v>5</v>
      </c>
      <c r="C343">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343">
        <f>IF(入力!V29="","",入力!V29)</f>
        <v/>
      </c>
      <c r="E343">
        <f>IF(D343="","",IFERROR(INDEX(資格マスタ!$B:$B,MATCH(ASC(SUBSTITUTE(SUBSTITUTE(D343," ",""),"　","")),資格マスタ!$D:$D,0)),D343))</f>
        <v/>
      </c>
      <c r="F343">
        <f>IF(E343="","",IF(C343="",DATE(9999,1,1),C343))</f>
        <v/>
      </c>
      <c r="G343">
        <f>IF(E343="","",COUNTIFS($F$339:$F$352,"&lt;"&amp;F343,$F$339:$F$352,"&lt;&gt;")+COUNTIFS($F$339:$F$352,F343,$B$339:$B$352,"&lt;"&amp;B343)+1)</f>
        <v/>
      </c>
      <c r="H343">
        <f>IF(OR(E343="",C343=""),"",IF(C343&gt;=DATE(2019,5,1),"令和"&amp;(YEAR(C343)-2018),IF(C343&gt;=DATE(1989,1,8),"平成"&amp;(YEAR(C343)-1988),"昭和"&amp;(YEAR(C343)-1925)))&amp;"年"&amp;MONTH(C343)&amp;"月")</f>
        <v/>
      </c>
    </row>
    <row r="344">
      <c r="A344" t="n">
        <v>25</v>
      </c>
      <c r="B344" t="n">
        <v>6</v>
      </c>
      <c r="C344">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344">
        <f>IF(入力!X29="","",入力!X29)</f>
        <v/>
      </c>
      <c r="E344">
        <f>IF(D344="","",IFERROR(INDEX(資格マスタ!$B:$B,MATCH(ASC(SUBSTITUTE(SUBSTITUTE(D344," ",""),"　","")),資格マスタ!$D:$D,0)),D344))</f>
        <v/>
      </c>
      <c r="F344">
        <f>IF(E344="","",IF(C344="",DATE(9999,1,1),C344))</f>
        <v/>
      </c>
      <c r="G344">
        <f>IF(E344="","",COUNTIFS($F$339:$F$352,"&lt;"&amp;F344,$F$339:$F$352,"&lt;&gt;")+COUNTIFS($F$339:$F$352,F344,$B$339:$B$352,"&lt;"&amp;B344)+1)</f>
        <v/>
      </c>
      <c r="H344">
        <f>IF(OR(E344="",C344=""),"",IF(C344&gt;=DATE(2019,5,1),"令和"&amp;(YEAR(C344)-2018),IF(C344&gt;=DATE(1989,1,8),"平成"&amp;(YEAR(C344)-1988),"昭和"&amp;(YEAR(C344)-1925)))&amp;"年"&amp;MONTH(C344)&amp;"月")</f>
        <v/>
      </c>
    </row>
    <row r="345">
      <c r="A345" t="n">
        <v>25</v>
      </c>
      <c r="B345" t="n">
        <v>7</v>
      </c>
      <c r="C345">
        <f>IFERROR(INDEX(資格取込!$S$6:$S$205,MATCH(25&amp;"_"&amp;1,資格取込!$Z$6:$Z$205,0)),"")</f>
        <v/>
      </c>
      <c r="D345">
        <f>IFERROR(INDEX(資格取込!$R$6:$R$205,MATCH(25&amp;"_"&amp;1,資格取込!$Z$6:$Z$205,0)),"")</f>
        <v/>
      </c>
      <c r="E345">
        <f>IF(D345="","",IFERROR(INDEX(資格マスタ!$B:$B,MATCH(ASC(SUBSTITUTE(SUBSTITUTE(D345," ",""),"　","")),資格マスタ!$D:$D,0)),D345))</f>
        <v/>
      </c>
      <c r="F345">
        <f>IF(E345="","",IF(C345="",DATE(9999,1,1),C345))</f>
        <v/>
      </c>
      <c r="G345">
        <f>IF(E345="","",COUNTIFS($F$339:$F$352,"&lt;"&amp;F345,$F$339:$F$352,"&lt;&gt;")+COUNTIFS($F$339:$F$352,F345,$B$339:$B$352,"&lt;"&amp;B345)+1)</f>
        <v/>
      </c>
      <c r="H345">
        <f>IF(OR(E345="",C345=""),"",IF(C345&gt;=DATE(2019,5,1),"令和"&amp;(YEAR(C345)-2018),IF(C345&gt;=DATE(1989,1,8),"平成"&amp;(YEAR(C345)-1988),"昭和"&amp;(YEAR(C345)-1925)))&amp;"年"&amp;MONTH(C345)&amp;"月")</f>
        <v/>
      </c>
    </row>
    <row r="346">
      <c r="A346" t="n">
        <v>25</v>
      </c>
      <c r="B346" t="n">
        <v>8</v>
      </c>
      <c r="C346">
        <f>IFERROR(INDEX(資格取込!$S$6:$S$205,MATCH(25&amp;"_"&amp;2,資格取込!$Z$6:$Z$205,0)),"")</f>
        <v/>
      </c>
      <c r="D346">
        <f>IFERROR(INDEX(資格取込!$R$6:$R$205,MATCH(25&amp;"_"&amp;2,資格取込!$Z$6:$Z$205,0)),"")</f>
        <v/>
      </c>
      <c r="E346">
        <f>IF(D346="","",IFERROR(INDEX(資格マスタ!$B:$B,MATCH(ASC(SUBSTITUTE(SUBSTITUTE(D346," ",""),"　","")),資格マスタ!$D:$D,0)),D346))</f>
        <v/>
      </c>
      <c r="F346">
        <f>IF(E346="","",IF(C346="",DATE(9999,1,1),C346))</f>
        <v/>
      </c>
      <c r="G346">
        <f>IF(E346="","",COUNTIFS($F$339:$F$352,"&lt;"&amp;F346,$F$339:$F$352,"&lt;&gt;")+COUNTIFS($F$339:$F$352,F346,$B$339:$B$352,"&lt;"&amp;B346)+1)</f>
        <v/>
      </c>
      <c r="H346">
        <f>IF(OR(E346="",C346=""),"",IF(C346&gt;=DATE(2019,5,1),"令和"&amp;(YEAR(C346)-2018),IF(C346&gt;=DATE(1989,1,8),"平成"&amp;(YEAR(C346)-1988),"昭和"&amp;(YEAR(C346)-1925)))&amp;"年"&amp;MONTH(C346)&amp;"月")</f>
        <v/>
      </c>
    </row>
    <row r="347">
      <c r="A347" t="n">
        <v>25</v>
      </c>
      <c r="B347" t="n">
        <v>9</v>
      </c>
      <c r="C347">
        <f>IFERROR(INDEX(資格取込!$S$6:$S$205,MATCH(25&amp;"_"&amp;3,資格取込!$Z$6:$Z$205,0)),"")</f>
        <v/>
      </c>
      <c r="D347">
        <f>IFERROR(INDEX(資格取込!$R$6:$R$205,MATCH(25&amp;"_"&amp;3,資格取込!$Z$6:$Z$205,0)),"")</f>
        <v/>
      </c>
      <c r="E347">
        <f>IF(D347="","",IFERROR(INDEX(資格マスタ!$B:$B,MATCH(ASC(SUBSTITUTE(SUBSTITUTE(D347," ",""),"　","")),資格マスタ!$D:$D,0)),D347))</f>
        <v/>
      </c>
      <c r="F347">
        <f>IF(E347="","",IF(C347="",DATE(9999,1,1),C347))</f>
        <v/>
      </c>
      <c r="G347">
        <f>IF(E347="","",COUNTIFS($F$339:$F$352,"&lt;"&amp;F347,$F$339:$F$352,"&lt;&gt;")+COUNTIFS($F$339:$F$352,F347,$B$339:$B$352,"&lt;"&amp;B347)+1)</f>
        <v/>
      </c>
      <c r="H347">
        <f>IF(OR(E347="",C347=""),"",IF(C347&gt;=DATE(2019,5,1),"令和"&amp;(YEAR(C347)-2018),IF(C347&gt;=DATE(1989,1,8),"平成"&amp;(YEAR(C347)-1988),"昭和"&amp;(YEAR(C347)-1925)))&amp;"年"&amp;MONTH(C347)&amp;"月")</f>
        <v/>
      </c>
    </row>
    <row r="348">
      <c r="A348" t="n">
        <v>25</v>
      </c>
      <c r="B348" t="n">
        <v>10</v>
      </c>
      <c r="C348">
        <f>IFERROR(INDEX(資格取込!$S$6:$S$205,MATCH(25&amp;"_"&amp;4,資格取込!$Z$6:$Z$205,0)),"")</f>
        <v/>
      </c>
      <c r="D348">
        <f>IFERROR(INDEX(資格取込!$R$6:$R$205,MATCH(25&amp;"_"&amp;4,資格取込!$Z$6:$Z$205,0)),"")</f>
        <v/>
      </c>
      <c r="E348">
        <f>IF(D348="","",IFERROR(INDEX(資格マスタ!$B:$B,MATCH(ASC(SUBSTITUTE(SUBSTITUTE(D348," ",""),"　","")),資格マスタ!$D:$D,0)),D348))</f>
        <v/>
      </c>
      <c r="F348">
        <f>IF(E348="","",IF(C348="",DATE(9999,1,1),C348))</f>
        <v/>
      </c>
      <c r="G348">
        <f>IF(E348="","",COUNTIFS($F$339:$F$352,"&lt;"&amp;F348,$F$339:$F$352,"&lt;&gt;")+COUNTIFS($F$339:$F$352,F348,$B$339:$B$352,"&lt;"&amp;B348)+1)</f>
        <v/>
      </c>
      <c r="H348">
        <f>IF(OR(E348="",C348=""),"",IF(C348&gt;=DATE(2019,5,1),"令和"&amp;(YEAR(C348)-2018),IF(C348&gt;=DATE(1989,1,8),"平成"&amp;(YEAR(C348)-1988),"昭和"&amp;(YEAR(C348)-1925)))&amp;"年"&amp;MONTH(C348)&amp;"月")</f>
        <v/>
      </c>
    </row>
    <row r="349">
      <c r="A349" t="n">
        <v>25</v>
      </c>
      <c r="B349" t="n">
        <v>11</v>
      </c>
      <c r="C349">
        <f>IFERROR(INDEX(資格取込!$S$6:$S$205,MATCH(25&amp;"_"&amp;5,資格取込!$Z$6:$Z$205,0)),"")</f>
        <v/>
      </c>
      <c r="D349">
        <f>IFERROR(INDEX(資格取込!$R$6:$R$205,MATCH(25&amp;"_"&amp;5,資格取込!$Z$6:$Z$205,0)),"")</f>
        <v/>
      </c>
      <c r="E349">
        <f>IF(D349="","",IFERROR(INDEX(資格マスタ!$B:$B,MATCH(ASC(SUBSTITUTE(SUBSTITUTE(D349," ",""),"　","")),資格マスタ!$D:$D,0)),D349))</f>
        <v/>
      </c>
      <c r="F349">
        <f>IF(E349="","",IF(C349="",DATE(9999,1,1),C349))</f>
        <v/>
      </c>
      <c r="G349">
        <f>IF(E349="","",COUNTIFS($F$339:$F$352,"&lt;"&amp;F349,$F$339:$F$352,"&lt;&gt;")+COUNTIFS($F$339:$F$352,F349,$B$339:$B$352,"&lt;"&amp;B349)+1)</f>
        <v/>
      </c>
      <c r="H349">
        <f>IF(OR(E349="",C349=""),"",IF(C349&gt;=DATE(2019,5,1),"令和"&amp;(YEAR(C349)-2018),IF(C349&gt;=DATE(1989,1,8),"平成"&amp;(YEAR(C349)-1988),"昭和"&amp;(YEAR(C349)-1925)))&amp;"年"&amp;MONTH(C349)&amp;"月")</f>
        <v/>
      </c>
    </row>
    <row r="350">
      <c r="A350" t="n">
        <v>25</v>
      </c>
      <c r="B350" t="n">
        <v>12</v>
      </c>
      <c r="C350">
        <f>IFERROR(INDEX(資格取込!$S$6:$S$205,MATCH(25&amp;"_"&amp;6,資格取込!$Z$6:$Z$205,0)),"")</f>
        <v/>
      </c>
      <c r="D350">
        <f>IFERROR(INDEX(資格取込!$R$6:$R$205,MATCH(25&amp;"_"&amp;6,資格取込!$Z$6:$Z$205,0)),"")</f>
        <v/>
      </c>
      <c r="E350">
        <f>IF(D350="","",IFERROR(INDEX(資格マスタ!$B:$B,MATCH(ASC(SUBSTITUTE(SUBSTITUTE(D350," ",""),"　","")),資格マスタ!$D:$D,0)),D350))</f>
        <v/>
      </c>
      <c r="F350">
        <f>IF(E350="","",IF(C350="",DATE(9999,1,1),C350))</f>
        <v/>
      </c>
      <c r="G350">
        <f>IF(E350="","",COUNTIFS($F$339:$F$352,"&lt;"&amp;F350,$F$339:$F$352,"&lt;&gt;")+COUNTIFS($F$339:$F$352,F350,$B$339:$B$352,"&lt;"&amp;B350)+1)</f>
        <v/>
      </c>
      <c r="H350">
        <f>IF(OR(E350="",C350=""),"",IF(C350&gt;=DATE(2019,5,1),"令和"&amp;(YEAR(C350)-2018),IF(C350&gt;=DATE(1989,1,8),"平成"&amp;(YEAR(C350)-1988),"昭和"&amp;(YEAR(C350)-1925)))&amp;"年"&amp;MONTH(C350)&amp;"月")</f>
        <v/>
      </c>
    </row>
    <row r="351">
      <c r="A351" t="n">
        <v>25</v>
      </c>
      <c r="B351" t="n">
        <v>13</v>
      </c>
      <c r="C351">
        <f>IFERROR(INDEX(資格取込!$S$6:$S$205,MATCH(25&amp;"_"&amp;7,資格取込!$Z$6:$Z$205,0)),"")</f>
        <v/>
      </c>
      <c r="D351">
        <f>IFERROR(INDEX(資格取込!$R$6:$R$205,MATCH(25&amp;"_"&amp;7,資格取込!$Z$6:$Z$205,0)),"")</f>
        <v/>
      </c>
      <c r="E351">
        <f>IF(D351="","",IFERROR(INDEX(資格マスタ!$B:$B,MATCH(ASC(SUBSTITUTE(SUBSTITUTE(D351," ",""),"　","")),資格マスタ!$D:$D,0)),D351))</f>
        <v/>
      </c>
      <c r="F351">
        <f>IF(E351="","",IF(C351="",DATE(9999,1,1),C351))</f>
        <v/>
      </c>
      <c r="G351">
        <f>IF(E351="","",COUNTIFS($F$339:$F$352,"&lt;"&amp;F351,$F$339:$F$352,"&lt;&gt;")+COUNTIFS($F$339:$F$352,F351,$B$339:$B$352,"&lt;"&amp;B351)+1)</f>
        <v/>
      </c>
      <c r="H351">
        <f>IF(OR(E351="",C351=""),"",IF(C351&gt;=DATE(2019,5,1),"令和"&amp;(YEAR(C351)-2018),IF(C351&gt;=DATE(1989,1,8),"平成"&amp;(YEAR(C351)-1988),"昭和"&amp;(YEAR(C351)-1925)))&amp;"年"&amp;MONTH(C351)&amp;"月")</f>
        <v/>
      </c>
    </row>
    <row r="352">
      <c r="A352" t="n">
        <v>25</v>
      </c>
      <c r="B352" t="n">
        <v>14</v>
      </c>
      <c r="C352">
        <f>IFERROR(INDEX(資格取込!$S$6:$S$205,MATCH(25&amp;"_"&amp;8,資格取込!$Z$6:$Z$205,0)),"")</f>
        <v/>
      </c>
      <c r="D352">
        <f>IFERROR(INDEX(資格取込!$R$6:$R$205,MATCH(25&amp;"_"&amp;8,資格取込!$Z$6:$Z$205,0)),"")</f>
        <v/>
      </c>
      <c r="E352">
        <f>IF(D352="","",IFERROR(INDEX(資格マスタ!$B:$B,MATCH(ASC(SUBSTITUTE(SUBSTITUTE(D352," ",""),"　","")),資格マスタ!$D:$D,0)),D352))</f>
        <v/>
      </c>
      <c r="F352">
        <f>IF(E352="","",IF(C352="",DATE(9999,1,1),C352))</f>
        <v/>
      </c>
      <c r="G352">
        <f>IF(E352="","",COUNTIFS($F$339:$F$352,"&lt;"&amp;F352,$F$339:$F$352,"&lt;&gt;")+COUNTIFS($F$339:$F$352,F352,$B$339:$B$352,"&lt;"&amp;B352)+1)</f>
        <v/>
      </c>
      <c r="H352">
        <f>IF(OR(E352="",C352=""),"",IF(C352&gt;=DATE(2019,5,1),"令和"&amp;(YEAR(C352)-2018),IF(C352&gt;=DATE(1989,1,8),"平成"&amp;(YEAR(C352)-1988),"昭和"&amp;(YEAR(C352)-1925)))&amp;"年"&amp;MONTH(C352)&amp;"月")</f>
        <v/>
      </c>
    </row>
    <row r="353">
      <c r="A353" t="n">
        <v>26</v>
      </c>
      <c r="B353" t="n">
        <v>1</v>
      </c>
      <c r="C353" s="132">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353">
        <f>IF(入力!N30="","",入力!N30)</f>
        <v/>
      </c>
      <c r="E353">
        <f>IF(D353="","",IFERROR(INDEX(資格マスタ!$B:$B,MATCH(ASC(SUBSTITUTE(SUBSTITUTE(D353," ",""),"　","")),資格マスタ!$D:$D,0)),D353))</f>
        <v/>
      </c>
      <c r="F353">
        <f>IF(E353="","",IF(C353="",DATE(9999,1,1),C353))</f>
        <v/>
      </c>
      <c r="G353">
        <f>IF(E353="","",COUNTIFS($F$353:$F$366,"&lt;"&amp;F353,$F$353:$F$366,"&lt;&gt;")+COUNTIFS($F$353:$F$366,F353,$B$353:$B$366,"&lt;"&amp;B353)+1)</f>
        <v/>
      </c>
      <c r="H353">
        <f>IF(OR(E353="",C353=""),"",IF(C353&gt;=DATE(2019,5,1),"令和"&amp;(YEAR(C353)-2018),IF(C353&gt;=DATE(1989,1,8),"平成"&amp;(YEAR(C353)-1988),"昭和"&amp;(YEAR(C353)-1925)))&amp;"年"&amp;MONTH(C353)&amp;"月")</f>
        <v/>
      </c>
    </row>
    <row r="354">
      <c r="A354" t="n">
        <v>26</v>
      </c>
      <c r="B354" t="n">
        <v>2</v>
      </c>
      <c r="C3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354">
        <f>IF(入力!P30="","",入力!P30)</f>
        <v/>
      </c>
      <c r="E354">
        <f>IF(D354="","",IFERROR(INDEX(資格マスタ!$B:$B,MATCH(ASC(SUBSTITUTE(SUBSTITUTE(D354," ",""),"　","")),資格マスタ!$D:$D,0)),D354))</f>
        <v/>
      </c>
      <c r="F354">
        <f>IF(E354="","",IF(C354="",DATE(9999,1,1),C354))</f>
        <v/>
      </c>
      <c r="G354">
        <f>IF(E354="","",COUNTIFS($F$353:$F$366,"&lt;"&amp;F354,$F$353:$F$366,"&lt;&gt;")+COUNTIFS($F$353:$F$366,F354,$B$353:$B$366,"&lt;"&amp;B354)+1)</f>
        <v/>
      </c>
      <c r="H354">
        <f>IF(OR(E354="",C354=""),"",IF(C354&gt;=DATE(2019,5,1),"令和"&amp;(YEAR(C354)-2018),IF(C354&gt;=DATE(1989,1,8),"平成"&amp;(YEAR(C354)-1988),"昭和"&amp;(YEAR(C354)-1925)))&amp;"年"&amp;MONTH(C354)&amp;"月")</f>
        <v/>
      </c>
    </row>
    <row r="355">
      <c r="A355" t="n">
        <v>26</v>
      </c>
      <c r="B355" t="n">
        <v>3</v>
      </c>
      <c r="C3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355">
        <f>IF(入力!R30="","",入力!R30)</f>
        <v/>
      </c>
      <c r="E355">
        <f>IF(D355="","",IFERROR(INDEX(資格マスタ!$B:$B,MATCH(ASC(SUBSTITUTE(SUBSTITUTE(D355," ",""),"　","")),資格マスタ!$D:$D,0)),D355))</f>
        <v/>
      </c>
      <c r="F355">
        <f>IF(E355="","",IF(C355="",DATE(9999,1,1),C355))</f>
        <v/>
      </c>
      <c r="G355">
        <f>IF(E355="","",COUNTIFS($F$353:$F$366,"&lt;"&amp;F355,$F$353:$F$366,"&lt;&gt;")+COUNTIFS($F$353:$F$366,F355,$B$353:$B$366,"&lt;"&amp;B355)+1)</f>
        <v/>
      </c>
      <c r="H355">
        <f>IF(OR(E355="",C355=""),"",IF(C355&gt;=DATE(2019,5,1),"令和"&amp;(YEAR(C355)-2018),IF(C355&gt;=DATE(1989,1,8),"平成"&amp;(YEAR(C355)-1988),"昭和"&amp;(YEAR(C355)-1925)))&amp;"年"&amp;MONTH(C355)&amp;"月")</f>
        <v/>
      </c>
    </row>
    <row r="356">
      <c r="A356" t="n">
        <v>26</v>
      </c>
      <c r="B356" t="n">
        <v>4</v>
      </c>
      <c r="C3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356">
        <f>IF(入力!T30="","",入力!T30)</f>
        <v/>
      </c>
      <c r="E356">
        <f>IF(D356="","",IFERROR(INDEX(資格マスタ!$B:$B,MATCH(ASC(SUBSTITUTE(SUBSTITUTE(D356," ",""),"　","")),資格マスタ!$D:$D,0)),D356))</f>
        <v/>
      </c>
      <c r="F356">
        <f>IF(E356="","",IF(C356="",DATE(9999,1,1),C356))</f>
        <v/>
      </c>
      <c r="G356">
        <f>IF(E356="","",COUNTIFS($F$353:$F$366,"&lt;"&amp;F356,$F$353:$F$366,"&lt;&gt;")+COUNTIFS($F$353:$F$366,F356,$B$353:$B$366,"&lt;"&amp;B356)+1)</f>
        <v/>
      </c>
      <c r="H356">
        <f>IF(OR(E356="",C356=""),"",IF(C356&gt;=DATE(2019,5,1),"令和"&amp;(YEAR(C356)-2018),IF(C356&gt;=DATE(1989,1,8),"平成"&amp;(YEAR(C356)-1988),"昭和"&amp;(YEAR(C356)-1925)))&amp;"年"&amp;MONTH(C356)&amp;"月")</f>
        <v/>
      </c>
    </row>
    <row r="357">
      <c r="A357" t="n">
        <v>26</v>
      </c>
      <c r="B357" t="n">
        <v>5</v>
      </c>
      <c r="C3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357">
        <f>IF(入力!V30="","",入力!V30)</f>
        <v/>
      </c>
      <c r="E357">
        <f>IF(D357="","",IFERROR(INDEX(資格マスタ!$B:$B,MATCH(ASC(SUBSTITUTE(SUBSTITUTE(D357," ",""),"　","")),資格マスタ!$D:$D,0)),D357))</f>
        <v/>
      </c>
      <c r="F357">
        <f>IF(E357="","",IF(C357="",DATE(9999,1,1),C357))</f>
        <v/>
      </c>
      <c r="G357">
        <f>IF(E357="","",COUNTIFS($F$353:$F$366,"&lt;"&amp;F357,$F$353:$F$366,"&lt;&gt;")+COUNTIFS($F$353:$F$366,F357,$B$353:$B$366,"&lt;"&amp;B357)+1)</f>
        <v/>
      </c>
      <c r="H357">
        <f>IF(OR(E357="",C357=""),"",IF(C357&gt;=DATE(2019,5,1),"令和"&amp;(YEAR(C357)-2018),IF(C357&gt;=DATE(1989,1,8),"平成"&amp;(YEAR(C357)-1988),"昭和"&amp;(YEAR(C357)-1925)))&amp;"年"&amp;MONTH(C357)&amp;"月")</f>
        <v/>
      </c>
    </row>
    <row r="358">
      <c r="A358" t="n">
        <v>26</v>
      </c>
      <c r="B358" t="n">
        <v>6</v>
      </c>
      <c r="C3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358">
        <f>IF(入力!X30="","",入力!X30)</f>
        <v/>
      </c>
      <c r="E358">
        <f>IF(D358="","",IFERROR(INDEX(資格マスタ!$B:$B,MATCH(ASC(SUBSTITUTE(SUBSTITUTE(D358," ",""),"　","")),資格マスタ!$D:$D,0)),D358))</f>
        <v/>
      </c>
      <c r="F358">
        <f>IF(E358="","",IF(C358="",DATE(9999,1,1),C358))</f>
        <v/>
      </c>
      <c r="G358">
        <f>IF(E358="","",COUNTIFS($F$353:$F$366,"&lt;"&amp;F358,$F$353:$F$366,"&lt;&gt;")+COUNTIFS($F$353:$F$366,F358,$B$353:$B$366,"&lt;"&amp;B358)+1)</f>
        <v/>
      </c>
      <c r="H358">
        <f>IF(OR(E358="",C358=""),"",IF(C358&gt;=DATE(2019,5,1),"令和"&amp;(YEAR(C358)-2018),IF(C358&gt;=DATE(1989,1,8),"平成"&amp;(YEAR(C358)-1988),"昭和"&amp;(YEAR(C358)-1925)))&amp;"年"&amp;MONTH(C358)&amp;"月")</f>
        <v/>
      </c>
    </row>
    <row r="359">
      <c r="A359" t="n">
        <v>26</v>
      </c>
      <c r="B359" t="n">
        <v>7</v>
      </c>
      <c r="C359">
        <f>IFERROR(INDEX(資格取込!$S$6:$S$205,MATCH(26&amp;"_"&amp;1,資格取込!$Z$6:$Z$205,0)),"")</f>
        <v/>
      </c>
      <c r="D359">
        <f>IFERROR(INDEX(資格取込!$R$6:$R$205,MATCH(26&amp;"_"&amp;1,資格取込!$Z$6:$Z$205,0)),"")</f>
        <v/>
      </c>
      <c r="E359">
        <f>IF(D359="","",IFERROR(INDEX(資格マスタ!$B:$B,MATCH(ASC(SUBSTITUTE(SUBSTITUTE(D359," ",""),"　","")),資格マスタ!$D:$D,0)),D359))</f>
        <v/>
      </c>
      <c r="F359">
        <f>IF(E359="","",IF(C359="",DATE(9999,1,1),C359))</f>
        <v/>
      </c>
      <c r="G359">
        <f>IF(E359="","",COUNTIFS($F$353:$F$366,"&lt;"&amp;F359,$F$353:$F$366,"&lt;&gt;")+COUNTIFS($F$353:$F$366,F359,$B$353:$B$366,"&lt;"&amp;B359)+1)</f>
        <v/>
      </c>
      <c r="H359">
        <f>IF(OR(E359="",C359=""),"",IF(C359&gt;=DATE(2019,5,1),"令和"&amp;(YEAR(C359)-2018),IF(C359&gt;=DATE(1989,1,8),"平成"&amp;(YEAR(C359)-1988),"昭和"&amp;(YEAR(C359)-1925)))&amp;"年"&amp;MONTH(C359)&amp;"月")</f>
        <v/>
      </c>
    </row>
    <row r="360">
      <c r="A360" t="n">
        <v>26</v>
      </c>
      <c r="B360" t="n">
        <v>8</v>
      </c>
      <c r="C360">
        <f>IFERROR(INDEX(資格取込!$S$6:$S$205,MATCH(26&amp;"_"&amp;2,資格取込!$Z$6:$Z$205,0)),"")</f>
        <v/>
      </c>
      <c r="D360">
        <f>IFERROR(INDEX(資格取込!$R$6:$R$205,MATCH(26&amp;"_"&amp;2,資格取込!$Z$6:$Z$205,0)),"")</f>
        <v/>
      </c>
      <c r="E360">
        <f>IF(D360="","",IFERROR(INDEX(資格マスタ!$B:$B,MATCH(ASC(SUBSTITUTE(SUBSTITUTE(D360," ",""),"　","")),資格マスタ!$D:$D,0)),D360))</f>
        <v/>
      </c>
      <c r="F360">
        <f>IF(E360="","",IF(C360="",DATE(9999,1,1),C360))</f>
        <v/>
      </c>
      <c r="G360">
        <f>IF(E360="","",COUNTIFS($F$353:$F$366,"&lt;"&amp;F360,$F$353:$F$366,"&lt;&gt;")+COUNTIFS($F$353:$F$366,F360,$B$353:$B$366,"&lt;"&amp;B360)+1)</f>
        <v/>
      </c>
      <c r="H360">
        <f>IF(OR(E360="",C360=""),"",IF(C360&gt;=DATE(2019,5,1),"令和"&amp;(YEAR(C360)-2018),IF(C360&gt;=DATE(1989,1,8),"平成"&amp;(YEAR(C360)-1988),"昭和"&amp;(YEAR(C360)-1925)))&amp;"年"&amp;MONTH(C360)&amp;"月")</f>
        <v/>
      </c>
    </row>
    <row r="361">
      <c r="A361" t="n">
        <v>26</v>
      </c>
      <c r="B361" t="n">
        <v>9</v>
      </c>
      <c r="C361">
        <f>IFERROR(INDEX(資格取込!$S$6:$S$205,MATCH(26&amp;"_"&amp;3,資格取込!$Z$6:$Z$205,0)),"")</f>
        <v/>
      </c>
      <c r="D361">
        <f>IFERROR(INDEX(資格取込!$R$6:$R$205,MATCH(26&amp;"_"&amp;3,資格取込!$Z$6:$Z$205,0)),"")</f>
        <v/>
      </c>
      <c r="E361">
        <f>IF(D361="","",IFERROR(INDEX(資格マスタ!$B:$B,MATCH(ASC(SUBSTITUTE(SUBSTITUTE(D361," ",""),"　","")),資格マスタ!$D:$D,0)),D361))</f>
        <v/>
      </c>
      <c r="F361">
        <f>IF(E361="","",IF(C361="",DATE(9999,1,1),C361))</f>
        <v/>
      </c>
      <c r="G361">
        <f>IF(E361="","",COUNTIFS($F$353:$F$366,"&lt;"&amp;F361,$F$353:$F$366,"&lt;&gt;")+COUNTIFS($F$353:$F$366,F361,$B$353:$B$366,"&lt;"&amp;B361)+1)</f>
        <v/>
      </c>
      <c r="H361">
        <f>IF(OR(E361="",C361=""),"",IF(C361&gt;=DATE(2019,5,1),"令和"&amp;(YEAR(C361)-2018),IF(C361&gt;=DATE(1989,1,8),"平成"&amp;(YEAR(C361)-1988),"昭和"&amp;(YEAR(C361)-1925)))&amp;"年"&amp;MONTH(C361)&amp;"月")</f>
        <v/>
      </c>
    </row>
    <row r="362">
      <c r="A362" t="n">
        <v>26</v>
      </c>
      <c r="B362" t="n">
        <v>10</v>
      </c>
      <c r="C362">
        <f>IFERROR(INDEX(資格取込!$S$6:$S$205,MATCH(26&amp;"_"&amp;4,資格取込!$Z$6:$Z$205,0)),"")</f>
        <v/>
      </c>
      <c r="D362">
        <f>IFERROR(INDEX(資格取込!$R$6:$R$205,MATCH(26&amp;"_"&amp;4,資格取込!$Z$6:$Z$205,0)),"")</f>
        <v/>
      </c>
      <c r="E362">
        <f>IF(D362="","",IFERROR(INDEX(資格マスタ!$B:$B,MATCH(ASC(SUBSTITUTE(SUBSTITUTE(D362," ",""),"　","")),資格マスタ!$D:$D,0)),D362))</f>
        <v/>
      </c>
      <c r="F362">
        <f>IF(E362="","",IF(C362="",DATE(9999,1,1),C362))</f>
        <v/>
      </c>
      <c r="G362">
        <f>IF(E362="","",COUNTIFS($F$353:$F$366,"&lt;"&amp;F362,$F$353:$F$366,"&lt;&gt;")+COUNTIFS($F$353:$F$366,F362,$B$353:$B$366,"&lt;"&amp;B362)+1)</f>
        <v/>
      </c>
      <c r="H362">
        <f>IF(OR(E362="",C362=""),"",IF(C362&gt;=DATE(2019,5,1),"令和"&amp;(YEAR(C362)-2018),IF(C362&gt;=DATE(1989,1,8),"平成"&amp;(YEAR(C362)-1988),"昭和"&amp;(YEAR(C362)-1925)))&amp;"年"&amp;MONTH(C362)&amp;"月")</f>
        <v/>
      </c>
    </row>
    <row r="363">
      <c r="A363" t="n">
        <v>26</v>
      </c>
      <c r="B363" t="n">
        <v>11</v>
      </c>
      <c r="C363">
        <f>IFERROR(INDEX(資格取込!$S$6:$S$205,MATCH(26&amp;"_"&amp;5,資格取込!$Z$6:$Z$205,0)),"")</f>
        <v/>
      </c>
      <c r="D363">
        <f>IFERROR(INDEX(資格取込!$R$6:$R$205,MATCH(26&amp;"_"&amp;5,資格取込!$Z$6:$Z$205,0)),"")</f>
        <v/>
      </c>
      <c r="E363">
        <f>IF(D363="","",IFERROR(INDEX(資格マスタ!$B:$B,MATCH(ASC(SUBSTITUTE(SUBSTITUTE(D363," ",""),"　","")),資格マスタ!$D:$D,0)),D363))</f>
        <v/>
      </c>
      <c r="F363">
        <f>IF(E363="","",IF(C363="",DATE(9999,1,1),C363))</f>
        <v/>
      </c>
      <c r="G363">
        <f>IF(E363="","",COUNTIFS($F$353:$F$366,"&lt;"&amp;F363,$F$353:$F$366,"&lt;&gt;")+COUNTIFS($F$353:$F$366,F363,$B$353:$B$366,"&lt;"&amp;B363)+1)</f>
        <v/>
      </c>
      <c r="H363">
        <f>IF(OR(E363="",C363=""),"",IF(C363&gt;=DATE(2019,5,1),"令和"&amp;(YEAR(C363)-2018),IF(C363&gt;=DATE(1989,1,8),"平成"&amp;(YEAR(C363)-1988),"昭和"&amp;(YEAR(C363)-1925)))&amp;"年"&amp;MONTH(C363)&amp;"月")</f>
        <v/>
      </c>
    </row>
    <row r="364">
      <c r="A364" t="n">
        <v>26</v>
      </c>
      <c r="B364" t="n">
        <v>12</v>
      </c>
      <c r="C364">
        <f>IFERROR(INDEX(資格取込!$S$6:$S$205,MATCH(26&amp;"_"&amp;6,資格取込!$Z$6:$Z$205,0)),"")</f>
        <v/>
      </c>
      <c r="D364">
        <f>IFERROR(INDEX(資格取込!$R$6:$R$205,MATCH(26&amp;"_"&amp;6,資格取込!$Z$6:$Z$205,0)),"")</f>
        <v/>
      </c>
      <c r="E364">
        <f>IF(D364="","",IFERROR(INDEX(資格マスタ!$B:$B,MATCH(ASC(SUBSTITUTE(SUBSTITUTE(D364," ",""),"　","")),資格マスタ!$D:$D,0)),D364))</f>
        <v/>
      </c>
      <c r="F364">
        <f>IF(E364="","",IF(C364="",DATE(9999,1,1),C364))</f>
        <v/>
      </c>
      <c r="G364">
        <f>IF(E364="","",COUNTIFS($F$353:$F$366,"&lt;"&amp;F364,$F$353:$F$366,"&lt;&gt;")+COUNTIFS($F$353:$F$366,F364,$B$353:$B$366,"&lt;"&amp;B364)+1)</f>
        <v/>
      </c>
      <c r="H364">
        <f>IF(OR(E364="",C364=""),"",IF(C364&gt;=DATE(2019,5,1),"令和"&amp;(YEAR(C364)-2018),IF(C364&gt;=DATE(1989,1,8),"平成"&amp;(YEAR(C364)-1988),"昭和"&amp;(YEAR(C364)-1925)))&amp;"年"&amp;MONTH(C364)&amp;"月")</f>
        <v/>
      </c>
    </row>
    <row r="365">
      <c r="A365" t="n">
        <v>26</v>
      </c>
      <c r="B365" t="n">
        <v>13</v>
      </c>
      <c r="C365">
        <f>IFERROR(INDEX(資格取込!$S$6:$S$205,MATCH(26&amp;"_"&amp;7,資格取込!$Z$6:$Z$205,0)),"")</f>
        <v/>
      </c>
      <c r="D365">
        <f>IFERROR(INDEX(資格取込!$R$6:$R$205,MATCH(26&amp;"_"&amp;7,資格取込!$Z$6:$Z$205,0)),"")</f>
        <v/>
      </c>
      <c r="E365">
        <f>IF(D365="","",IFERROR(INDEX(資格マスタ!$B:$B,MATCH(ASC(SUBSTITUTE(SUBSTITUTE(D365," ",""),"　","")),資格マスタ!$D:$D,0)),D365))</f>
        <v/>
      </c>
      <c r="F365">
        <f>IF(E365="","",IF(C365="",DATE(9999,1,1),C365))</f>
        <v/>
      </c>
      <c r="G365">
        <f>IF(E365="","",COUNTIFS($F$353:$F$366,"&lt;"&amp;F365,$F$353:$F$366,"&lt;&gt;")+COUNTIFS($F$353:$F$366,F365,$B$353:$B$366,"&lt;"&amp;B365)+1)</f>
        <v/>
      </c>
      <c r="H365">
        <f>IF(OR(E365="",C365=""),"",IF(C365&gt;=DATE(2019,5,1),"令和"&amp;(YEAR(C365)-2018),IF(C365&gt;=DATE(1989,1,8),"平成"&amp;(YEAR(C365)-1988),"昭和"&amp;(YEAR(C365)-1925)))&amp;"年"&amp;MONTH(C365)&amp;"月")</f>
        <v/>
      </c>
    </row>
    <row r="366">
      <c r="A366" t="n">
        <v>26</v>
      </c>
      <c r="B366" t="n">
        <v>14</v>
      </c>
      <c r="C366">
        <f>IFERROR(INDEX(資格取込!$S$6:$S$205,MATCH(26&amp;"_"&amp;8,資格取込!$Z$6:$Z$205,0)),"")</f>
        <v/>
      </c>
      <c r="D366">
        <f>IFERROR(INDEX(資格取込!$R$6:$R$205,MATCH(26&amp;"_"&amp;8,資格取込!$Z$6:$Z$205,0)),"")</f>
        <v/>
      </c>
      <c r="E366">
        <f>IF(D366="","",IFERROR(INDEX(資格マスタ!$B:$B,MATCH(ASC(SUBSTITUTE(SUBSTITUTE(D366," ",""),"　","")),資格マスタ!$D:$D,0)),D366))</f>
        <v/>
      </c>
      <c r="F366">
        <f>IF(E366="","",IF(C366="",DATE(9999,1,1),C366))</f>
        <v/>
      </c>
      <c r="G366">
        <f>IF(E366="","",COUNTIFS($F$353:$F$366,"&lt;"&amp;F366,$F$353:$F$366,"&lt;&gt;")+COUNTIFS($F$353:$F$366,F366,$B$353:$B$366,"&lt;"&amp;B366)+1)</f>
        <v/>
      </c>
      <c r="H366">
        <f>IF(OR(E366="",C366=""),"",IF(C366&gt;=DATE(2019,5,1),"令和"&amp;(YEAR(C366)-2018),IF(C366&gt;=DATE(1989,1,8),"平成"&amp;(YEAR(C366)-1988),"昭和"&amp;(YEAR(C366)-1925)))&amp;"年"&amp;MONTH(C366)&amp;"月")</f>
        <v/>
      </c>
    </row>
    <row r="367">
      <c r="A367" t="n">
        <v>27</v>
      </c>
      <c r="B367" t="n">
        <v>1</v>
      </c>
      <c r="C367" s="132">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367">
        <f>IF(入力!N31="","",入力!N31)</f>
        <v/>
      </c>
      <c r="E367">
        <f>IF(D367="","",IFERROR(INDEX(資格マスタ!$B:$B,MATCH(ASC(SUBSTITUTE(SUBSTITUTE(D367," ",""),"　","")),資格マスタ!$D:$D,0)),D367))</f>
        <v/>
      </c>
      <c r="F367">
        <f>IF(E367="","",IF(C367="",DATE(9999,1,1),C367))</f>
        <v/>
      </c>
      <c r="G367">
        <f>IF(E367="","",COUNTIFS($F$367:$F$380,"&lt;"&amp;F367,$F$367:$F$380,"&lt;&gt;")+COUNTIFS($F$367:$F$380,F367,$B$367:$B$380,"&lt;"&amp;B367)+1)</f>
        <v/>
      </c>
      <c r="H367">
        <f>IF(OR(E367="",C367=""),"",IF(C367&gt;=DATE(2019,5,1),"令和"&amp;(YEAR(C367)-2018),IF(C367&gt;=DATE(1989,1,8),"平成"&amp;(YEAR(C367)-1988),"昭和"&amp;(YEAR(C367)-1925)))&amp;"年"&amp;MONTH(C367)&amp;"月")</f>
        <v/>
      </c>
    </row>
    <row r="368">
      <c r="A368" t="n">
        <v>27</v>
      </c>
      <c r="B368" t="n">
        <v>2</v>
      </c>
      <c r="C368">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368">
        <f>IF(入力!P31="","",入力!P31)</f>
        <v/>
      </c>
      <c r="E368">
        <f>IF(D368="","",IFERROR(INDEX(資格マスタ!$B:$B,MATCH(ASC(SUBSTITUTE(SUBSTITUTE(D368," ",""),"　","")),資格マスタ!$D:$D,0)),D368))</f>
        <v/>
      </c>
      <c r="F368">
        <f>IF(E368="","",IF(C368="",DATE(9999,1,1),C368))</f>
        <v/>
      </c>
      <c r="G368">
        <f>IF(E368="","",COUNTIFS($F$367:$F$380,"&lt;"&amp;F368,$F$367:$F$380,"&lt;&gt;")+COUNTIFS($F$367:$F$380,F368,$B$367:$B$380,"&lt;"&amp;B368)+1)</f>
        <v/>
      </c>
      <c r="H368">
        <f>IF(OR(E368="",C368=""),"",IF(C368&gt;=DATE(2019,5,1),"令和"&amp;(YEAR(C368)-2018),IF(C368&gt;=DATE(1989,1,8),"平成"&amp;(YEAR(C368)-1988),"昭和"&amp;(YEAR(C368)-1925)))&amp;"年"&amp;MONTH(C368)&amp;"月")</f>
        <v/>
      </c>
    </row>
    <row r="369">
      <c r="A369" t="n">
        <v>27</v>
      </c>
      <c r="B369" t="n">
        <v>3</v>
      </c>
      <c r="C369">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369">
        <f>IF(入力!R31="","",入力!R31)</f>
        <v/>
      </c>
      <c r="E369">
        <f>IF(D369="","",IFERROR(INDEX(資格マスタ!$B:$B,MATCH(ASC(SUBSTITUTE(SUBSTITUTE(D369," ",""),"　","")),資格マスタ!$D:$D,0)),D369))</f>
        <v/>
      </c>
      <c r="F369">
        <f>IF(E369="","",IF(C369="",DATE(9999,1,1),C369))</f>
        <v/>
      </c>
      <c r="G369">
        <f>IF(E369="","",COUNTIFS($F$367:$F$380,"&lt;"&amp;F369,$F$367:$F$380,"&lt;&gt;")+COUNTIFS($F$367:$F$380,F369,$B$367:$B$380,"&lt;"&amp;B369)+1)</f>
        <v/>
      </c>
      <c r="H369">
        <f>IF(OR(E369="",C369=""),"",IF(C369&gt;=DATE(2019,5,1),"令和"&amp;(YEAR(C369)-2018),IF(C369&gt;=DATE(1989,1,8),"平成"&amp;(YEAR(C369)-1988),"昭和"&amp;(YEAR(C369)-1925)))&amp;"年"&amp;MONTH(C369)&amp;"月")</f>
        <v/>
      </c>
    </row>
    <row r="370">
      <c r="A370" t="n">
        <v>27</v>
      </c>
      <c r="B370" t="n">
        <v>4</v>
      </c>
      <c r="C370">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370">
        <f>IF(入力!T31="","",入力!T31)</f>
        <v/>
      </c>
      <c r="E370">
        <f>IF(D370="","",IFERROR(INDEX(資格マスタ!$B:$B,MATCH(ASC(SUBSTITUTE(SUBSTITUTE(D370," ",""),"　","")),資格マスタ!$D:$D,0)),D370))</f>
        <v/>
      </c>
      <c r="F370">
        <f>IF(E370="","",IF(C370="",DATE(9999,1,1),C370))</f>
        <v/>
      </c>
      <c r="G370">
        <f>IF(E370="","",COUNTIFS($F$367:$F$380,"&lt;"&amp;F370,$F$367:$F$380,"&lt;&gt;")+COUNTIFS($F$367:$F$380,F370,$B$367:$B$380,"&lt;"&amp;B370)+1)</f>
        <v/>
      </c>
      <c r="H370">
        <f>IF(OR(E370="",C370=""),"",IF(C370&gt;=DATE(2019,5,1),"令和"&amp;(YEAR(C370)-2018),IF(C370&gt;=DATE(1989,1,8),"平成"&amp;(YEAR(C370)-1988),"昭和"&amp;(YEAR(C370)-1925)))&amp;"年"&amp;MONTH(C370)&amp;"月")</f>
        <v/>
      </c>
    </row>
    <row r="371">
      <c r="A371" t="n">
        <v>27</v>
      </c>
      <c r="B371" t="n">
        <v>5</v>
      </c>
      <c r="C371">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371">
        <f>IF(入力!V31="","",入力!V31)</f>
        <v/>
      </c>
      <c r="E371">
        <f>IF(D371="","",IFERROR(INDEX(資格マスタ!$B:$B,MATCH(ASC(SUBSTITUTE(SUBSTITUTE(D371," ",""),"　","")),資格マスタ!$D:$D,0)),D371))</f>
        <v/>
      </c>
      <c r="F371">
        <f>IF(E371="","",IF(C371="",DATE(9999,1,1),C371))</f>
        <v/>
      </c>
      <c r="G371">
        <f>IF(E371="","",COUNTIFS($F$367:$F$380,"&lt;"&amp;F371,$F$367:$F$380,"&lt;&gt;")+COUNTIFS($F$367:$F$380,F371,$B$367:$B$380,"&lt;"&amp;B371)+1)</f>
        <v/>
      </c>
      <c r="H371">
        <f>IF(OR(E371="",C371=""),"",IF(C371&gt;=DATE(2019,5,1),"令和"&amp;(YEAR(C371)-2018),IF(C371&gt;=DATE(1989,1,8),"平成"&amp;(YEAR(C371)-1988),"昭和"&amp;(YEAR(C371)-1925)))&amp;"年"&amp;MONTH(C371)&amp;"月")</f>
        <v/>
      </c>
    </row>
    <row r="372">
      <c r="A372" t="n">
        <v>27</v>
      </c>
      <c r="B372" t="n">
        <v>6</v>
      </c>
      <c r="C372">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372">
        <f>IF(入力!X31="","",入力!X31)</f>
        <v/>
      </c>
      <c r="E372">
        <f>IF(D372="","",IFERROR(INDEX(資格マスタ!$B:$B,MATCH(ASC(SUBSTITUTE(SUBSTITUTE(D372," ",""),"　","")),資格マスタ!$D:$D,0)),D372))</f>
        <v/>
      </c>
      <c r="F372">
        <f>IF(E372="","",IF(C372="",DATE(9999,1,1),C372))</f>
        <v/>
      </c>
      <c r="G372">
        <f>IF(E372="","",COUNTIFS($F$367:$F$380,"&lt;"&amp;F372,$F$367:$F$380,"&lt;&gt;")+COUNTIFS($F$367:$F$380,F372,$B$367:$B$380,"&lt;"&amp;B372)+1)</f>
        <v/>
      </c>
      <c r="H372">
        <f>IF(OR(E372="",C372=""),"",IF(C372&gt;=DATE(2019,5,1),"令和"&amp;(YEAR(C372)-2018),IF(C372&gt;=DATE(1989,1,8),"平成"&amp;(YEAR(C372)-1988),"昭和"&amp;(YEAR(C372)-1925)))&amp;"年"&amp;MONTH(C372)&amp;"月")</f>
        <v/>
      </c>
    </row>
    <row r="373">
      <c r="A373" t="n">
        <v>27</v>
      </c>
      <c r="B373" t="n">
        <v>7</v>
      </c>
      <c r="C373">
        <f>IFERROR(INDEX(資格取込!$S$6:$S$205,MATCH(27&amp;"_"&amp;1,資格取込!$Z$6:$Z$205,0)),"")</f>
        <v/>
      </c>
      <c r="D373">
        <f>IFERROR(INDEX(資格取込!$R$6:$R$205,MATCH(27&amp;"_"&amp;1,資格取込!$Z$6:$Z$205,0)),"")</f>
        <v/>
      </c>
      <c r="E373">
        <f>IF(D373="","",IFERROR(INDEX(資格マスタ!$B:$B,MATCH(ASC(SUBSTITUTE(SUBSTITUTE(D373," ",""),"　","")),資格マスタ!$D:$D,0)),D373))</f>
        <v/>
      </c>
      <c r="F373">
        <f>IF(E373="","",IF(C373="",DATE(9999,1,1),C373))</f>
        <v/>
      </c>
      <c r="G373">
        <f>IF(E373="","",COUNTIFS($F$367:$F$380,"&lt;"&amp;F373,$F$367:$F$380,"&lt;&gt;")+COUNTIFS($F$367:$F$380,F373,$B$367:$B$380,"&lt;"&amp;B373)+1)</f>
        <v/>
      </c>
      <c r="H373">
        <f>IF(OR(E373="",C373=""),"",IF(C373&gt;=DATE(2019,5,1),"令和"&amp;(YEAR(C373)-2018),IF(C373&gt;=DATE(1989,1,8),"平成"&amp;(YEAR(C373)-1988),"昭和"&amp;(YEAR(C373)-1925)))&amp;"年"&amp;MONTH(C373)&amp;"月")</f>
        <v/>
      </c>
    </row>
    <row r="374">
      <c r="A374" t="n">
        <v>27</v>
      </c>
      <c r="B374" t="n">
        <v>8</v>
      </c>
      <c r="C374">
        <f>IFERROR(INDEX(資格取込!$S$6:$S$205,MATCH(27&amp;"_"&amp;2,資格取込!$Z$6:$Z$205,0)),"")</f>
        <v/>
      </c>
      <c r="D374">
        <f>IFERROR(INDEX(資格取込!$R$6:$R$205,MATCH(27&amp;"_"&amp;2,資格取込!$Z$6:$Z$205,0)),"")</f>
        <v/>
      </c>
      <c r="E374">
        <f>IF(D374="","",IFERROR(INDEX(資格マスタ!$B:$B,MATCH(ASC(SUBSTITUTE(SUBSTITUTE(D374," ",""),"　","")),資格マスタ!$D:$D,0)),D374))</f>
        <v/>
      </c>
      <c r="F374">
        <f>IF(E374="","",IF(C374="",DATE(9999,1,1),C374))</f>
        <v/>
      </c>
      <c r="G374">
        <f>IF(E374="","",COUNTIFS($F$367:$F$380,"&lt;"&amp;F374,$F$367:$F$380,"&lt;&gt;")+COUNTIFS($F$367:$F$380,F374,$B$367:$B$380,"&lt;"&amp;B374)+1)</f>
        <v/>
      </c>
      <c r="H374">
        <f>IF(OR(E374="",C374=""),"",IF(C374&gt;=DATE(2019,5,1),"令和"&amp;(YEAR(C374)-2018),IF(C374&gt;=DATE(1989,1,8),"平成"&amp;(YEAR(C374)-1988),"昭和"&amp;(YEAR(C374)-1925)))&amp;"年"&amp;MONTH(C374)&amp;"月")</f>
        <v/>
      </c>
    </row>
    <row r="375">
      <c r="A375" t="n">
        <v>27</v>
      </c>
      <c r="B375" t="n">
        <v>9</v>
      </c>
      <c r="C375">
        <f>IFERROR(INDEX(資格取込!$S$6:$S$205,MATCH(27&amp;"_"&amp;3,資格取込!$Z$6:$Z$205,0)),"")</f>
        <v/>
      </c>
      <c r="D375">
        <f>IFERROR(INDEX(資格取込!$R$6:$R$205,MATCH(27&amp;"_"&amp;3,資格取込!$Z$6:$Z$205,0)),"")</f>
        <v/>
      </c>
      <c r="E375">
        <f>IF(D375="","",IFERROR(INDEX(資格マスタ!$B:$B,MATCH(ASC(SUBSTITUTE(SUBSTITUTE(D375," ",""),"　","")),資格マスタ!$D:$D,0)),D375))</f>
        <v/>
      </c>
      <c r="F375">
        <f>IF(E375="","",IF(C375="",DATE(9999,1,1),C375))</f>
        <v/>
      </c>
      <c r="G375">
        <f>IF(E375="","",COUNTIFS($F$367:$F$380,"&lt;"&amp;F375,$F$367:$F$380,"&lt;&gt;")+COUNTIFS($F$367:$F$380,F375,$B$367:$B$380,"&lt;"&amp;B375)+1)</f>
        <v/>
      </c>
      <c r="H375">
        <f>IF(OR(E375="",C375=""),"",IF(C375&gt;=DATE(2019,5,1),"令和"&amp;(YEAR(C375)-2018),IF(C375&gt;=DATE(1989,1,8),"平成"&amp;(YEAR(C375)-1988),"昭和"&amp;(YEAR(C375)-1925)))&amp;"年"&amp;MONTH(C375)&amp;"月")</f>
        <v/>
      </c>
    </row>
    <row r="376">
      <c r="A376" t="n">
        <v>27</v>
      </c>
      <c r="B376" t="n">
        <v>10</v>
      </c>
      <c r="C376">
        <f>IFERROR(INDEX(資格取込!$S$6:$S$205,MATCH(27&amp;"_"&amp;4,資格取込!$Z$6:$Z$205,0)),"")</f>
        <v/>
      </c>
      <c r="D376">
        <f>IFERROR(INDEX(資格取込!$R$6:$R$205,MATCH(27&amp;"_"&amp;4,資格取込!$Z$6:$Z$205,0)),"")</f>
        <v/>
      </c>
      <c r="E376">
        <f>IF(D376="","",IFERROR(INDEX(資格マスタ!$B:$B,MATCH(ASC(SUBSTITUTE(SUBSTITUTE(D376," ",""),"　","")),資格マスタ!$D:$D,0)),D376))</f>
        <v/>
      </c>
      <c r="F376">
        <f>IF(E376="","",IF(C376="",DATE(9999,1,1),C376))</f>
        <v/>
      </c>
      <c r="G376">
        <f>IF(E376="","",COUNTIFS($F$367:$F$380,"&lt;"&amp;F376,$F$367:$F$380,"&lt;&gt;")+COUNTIFS($F$367:$F$380,F376,$B$367:$B$380,"&lt;"&amp;B376)+1)</f>
        <v/>
      </c>
      <c r="H376">
        <f>IF(OR(E376="",C376=""),"",IF(C376&gt;=DATE(2019,5,1),"令和"&amp;(YEAR(C376)-2018),IF(C376&gt;=DATE(1989,1,8),"平成"&amp;(YEAR(C376)-1988),"昭和"&amp;(YEAR(C376)-1925)))&amp;"年"&amp;MONTH(C376)&amp;"月")</f>
        <v/>
      </c>
    </row>
    <row r="377">
      <c r="A377" t="n">
        <v>27</v>
      </c>
      <c r="B377" t="n">
        <v>11</v>
      </c>
      <c r="C377">
        <f>IFERROR(INDEX(資格取込!$S$6:$S$205,MATCH(27&amp;"_"&amp;5,資格取込!$Z$6:$Z$205,0)),"")</f>
        <v/>
      </c>
      <c r="D377">
        <f>IFERROR(INDEX(資格取込!$R$6:$R$205,MATCH(27&amp;"_"&amp;5,資格取込!$Z$6:$Z$205,0)),"")</f>
        <v/>
      </c>
      <c r="E377">
        <f>IF(D377="","",IFERROR(INDEX(資格マスタ!$B:$B,MATCH(ASC(SUBSTITUTE(SUBSTITUTE(D377," ",""),"　","")),資格マスタ!$D:$D,0)),D377))</f>
        <v/>
      </c>
      <c r="F377">
        <f>IF(E377="","",IF(C377="",DATE(9999,1,1),C377))</f>
        <v/>
      </c>
      <c r="G377">
        <f>IF(E377="","",COUNTIFS($F$367:$F$380,"&lt;"&amp;F377,$F$367:$F$380,"&lt;&gt;")+COUNTIFS($F$367:$F$380,F377,$B$367:$B$380,"&lt;"&amp;B377)+1)</f>
        <v/>
      </c>
      <c r="H377">
        <f>IF(OR(E377="",C377=""),"",IF(C377&gt;=DATE(2019,5,1),"令和"&amp;(YEAR(C377)-2018),IF(C377&gt;=DATE(1989,1,8),"平成"&amp;(YEAR(C377)-1988),"昭和"&amp;(YEAR(C377)-1925)))&amp;"年"&amp;MONTH(C377)&amp;"月")</f>
        <v/>
      </c>
    </row>
    <row r="378">
      <c r="A378" t="n">
        <v>27</v>
      </c>
      <c r="B378" t="n">
        <v>12</v>
      </c>
      <c r="C378">
        <f>IFERROR(INDEX(資格取込!$S$6:$S$205,MATCH(27&amp;"_"&amp;6,資格取込!$Z$6:$Z$205,0)),"")</f>
        <v/>
      </c>
      <c r="D378">
        <f>IFERROR(INDEX(資格取込!$R$6:$R$205,MATCH(27&amp;"_"&amp;6,資格取込!$Z$6:$Z$205,0)),"")</f>
        <v/>
      </c>
      <c r="E378">
        <f>IF(D378="","",IFERROR(INDEX(資格マスタ!$B:$B,MATCH(ASC(SUBSTITUTE(SUBSTITUTE(D378," ",""),"　","")),資格マスタ!$D:$D,0)),D378))</f>
        <v/>
      </c>
      <c r="F378">
        <f>IF(E378="","",IF(C378="",DATE(9999,1,1),C378))</f>
        <v/>
      </c>
      <c r="G378">
        <f>IF(E378="","",COUNTIFS($F$367:$F$380,"&lt;"&amp;F378,$F$367:$F$380,"&lt;&gt;")+COUNTIFS($F$367:$F$380,F378,$B$367:$B$380,"&lt;"&amp;B378)+1)</f>
        <v/>
      </c>
      <c r="H378">
        <f>IF(OR(E378="",C378=""),"",IF(C378&gt;=DATE(2019,5,1),"令和"&amp;(YEAR(C378)-2018),IF(C378&gt;=DATE(1989,1,8),"平成"&amp;(YEAR(C378)-1988),"昭和"&amp;(YEAR(C378)-1925)))&amp;"年"&amp;MONTH(C378)&amp;"月")</f>
        <v/>
      </c>
    </row>
    <row r="379">
      <c r="A379" t="n">
        <v>27</v>
      </c>
      <c r="B379" t="n">
        <v>13</v>
      </c>
      <c r="C379">
        <f>IFERROR(INDEX(資格取込!$S$6:$S$205,MATCH(27&amp;"_"&amp;7,資格取込!$Z$6:$Z$205,0)),"")</f>
        <v/>
      </c>
      <c r="D379">
        <f>IFERROR(INDEX(資格取込!$R$6:$R$205,MATCH(27&amp;"_"&amp;7,資格取込!$Z$6:$Z$205,0)),"")</f>
        <v/>
      </c>
      <c r="E379">
        <f>IF(D379="","",IFERROR(INDEX(資格マスタ!$B:$B,MATCH(ASC(SUBSTITUTE(SUBSTITUTE(D379," ",""),"　","")),資格マスタ!$D:$D,0)),D379))</f>
        <v/>
      </c>
      <c r="F379">
        <f>IF(E379="","",IF(C379="",DATE(9999,1,1),C379))</f>
        <v/>
      </c>
      <c r="G379">
        <f>IF(E379="","",COUNTIFS($F$367:$F$380,"&lt;"&amp;F379,$F$367:$F$380,"&lt;&gt;")+COUNTIFS($F$367:$F$380,F379,$B$367:$B$380,"&lt;"&amp;B379)+1)</f>
        <v/>
      </c>
      <c r="H379">
        <f>IF(OR(E379="",C379=""),"",IF(C379&gt;=DATE(2019,5,1),"令和"&amp;(YEAR(C379)-2018),IF(C379&gt;=DATE(1989,1,8),"平成"&amp;(YEAR(C379)-1988),"昭和"&amp;(YEAR(C379)-1925)))&amp;"年"&amp;MONTH(C379)&amp;"月")</f>
        <v/>
      </c>
    </row>
    <row r="380">
      <c r="A380" t="n">
        <v>27</v>
      </c>
      <c r="B380" t="n">
        <v>14</v>
      </c>
      <c r="C380">
        <f>IFERROR(INDEX(資格取込!$S$6:$S$205,MATCH(27&amp;"_"&amp;8,資格取込!$Z$6:$Z$205,0)),"")</f>
        <v/>
      </c>
      <c r="D380">
        <f>IFERROR(INDEX(資格取込!$R$6:$R$205,MATCH(27&amp;"_"&amp;8,資格取込!$Z$6:$Z$205,0)),"")</f>
        <v/>
      </c>
      <c r="E380">
        <f>IF(D380="","",IFERROR(INDEX(資格マスタ!$B:$B,MATCH(ASC(SUBSTITUTE(SUBSTITUTE(D380," ",""),"　","")),資格マスタ!$D:$D,0)),D380))</f>
        <v/>
      </c>
      <c r="F380">
        <f>IF(E380="","",IF(C380="",DATE(9999,1,1),C380))</f>
        <v/>
      </c>
      <c r="G380">
        <f>IF(E380="","",COUNTIFS($F$367:$F$380,"&lt;"&amp;F380,$F$367:$F$380,"&lt;&gt;")+COUNTIFS($F$367:$F$380,F380,$B$367:$B$380,"&lt;"&amp;B380)+1)</f>
        <v/>
      </c>
      <c r="H380">
        <f>IF(OR(E380="",C380=""),"",IF(C380&gt;=DATE(2019,5,1),"令和"&amp;(YEAR(C380)-2018),IF(C380&gt;=DATE(1989,1,8),"平成"&amp;(YEAR(C380)-1988),"昭和"&amp;(YEAR(C380)-1925)))&amp;"年"&amp;MONTH(C380)&amp;"月")</f>
        <v/>
      </c>
    </row>
    <row r="381">
      <c r="A381" t="n">
        <v>28</v>
      </c>
      <c r="B381" t="n">
        <v>1</v>
      </c>
      <c r="C381" s="132">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381">
        <f>IF(入力!N32="","",入力!N32)</f>
        <v/>
      </c>
      <c r="E381">
        <f>IF(D381="","",IFERROR(INDEX(資格マスタ!$B:$B,MATCH(ASC(SUBSTITUTE(SUBSTITUTE(D381," ",""),"　","")),資格マスタ!$D:$D,0)),D381))</f>
        <v/>
      </c>
      <c r="F381">
        <f>IF(E381="","",IF(C381="",DATE(9999,1,1),C381))</f>
        <v/>
      </c>
      <c r="G381">
        <f>IF(E381="","",COUNTIFS($F$381:$F$394,"&lt;"&amp;F381,$F$381:$F$394,"&lt;&gt;")+COUNTIFS($F$381:$F$394,F381,$B$381:$B$394,"&lt;"&amp;B381)+1)</f>
        <v/>
      </c>
      <c r="H381">
        <f>IF(OR(E381="",C381=""),"",IF(C381&gt;=DATE(2019,5,1),"令和"&amp;(YEAR(C381)-2018),IF(C381&gt;=DATE(1989,1,8),"平成"&amp;(YEAR(C381)-1988),"昭和"&amp;(YEAR(C381)-1925)))&amp;"年"&amp;MONTH(C381)&amp;"月")</f>
        <v/>
      </c>
    </row>
    <row r="382">
      <c r="A382" t="n">
        <v>28</v>
      </c>
      <c r="B382" t="n">
        <v>2</v>
      </c>
      <c r="C382">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382">
        <f>IF(入力!P32="","",入力!P32)</f>
        <v/>
      </c>
      <c r="E382">
        <f>IF(D382="","",IFERROR(INDEX(資格マスタ!$B:$B,MATCH(ASC(SUBSTITUTE(SUBSTITUTE(D382," ",""),"　","")),資格マスタ!$D:$D,0)),D382))</f>
        <v/>
      </c>
      <c r="F382">
        <f>IF(E382="","",IF(C382="",DATE(9999,1,1),C382))</f>
        <v/>
      </c>
      <c r="G382">
        <f>IF(E382="","",COUNTIFS($F$381:$F$394,"&lt;"&amp;F382,$F$381:$F$394,"&lt;&gt;")+COUNTIFS($F$381:$F$394,F382,$B$381:$B$394,"&lt;"&amp;B382)+1)</f>
        <v/>
      </c>
      <c r="H382">
        <f>IF(OR(E382="",C382=""),"",IF(C382&gt;=DATE(2019,5,1),"令和"&amp;(YEAR(C382)-2018),IF(C382&gt;=DATE(1989,1,8),"平成"&amp;(YEAR(C382)-1988),"昭和"&amp;(YEAR(C382)-1925)))&amp;"年"&amp;MONTH(C382)&amp;"月")</f>
        <v/>
      </c>
    </row>
    <row r="383">
      <c r="A383" t="n">
        <v>28</v>
      </c>
      <c r="B383" t="n">
        <v>3</v>
      </c>
      <c r="C383">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383">
        <f>IF(入力!R32="","",入力!R32)</f>
        <v/>
      </c>
      <c r="E383">
        <f>IF(D383="","",IFERROR(INDEX(資格マスタ!$B:$B,MATCH(ASC(SUBSTITUTE(SUBSTITUTE(D383," ",""),"　","")),資格マスタ!$D:$D,0)),D383))</f>
        <v/>
      </c>
      <c r="F383">
        <f>IF(E383="","",IF(C383="",DATE(9999,1,1),C383))</f>
        <v/>
      </c>
      <c r="G383">
        <f>IF(E383="","",COUNTIFS($F$381:$F$394,"&lt;"&amp;F383,$F$381:$F$394,"&lt;&gt;")+COUNTIFS($F$381:$F$394,F383,$B$381:$B$394,"&lt;"&amp;B383)+1)</f>
        <v/>
      </c>
      <c r="H383">
        <f>IF(OR(E383="",C383=""),"",IF(C383&gt;=DATE(2019,5,1),"令和"&amp;(YEAR(C383)-2018),IF(C383&gt;=DATE(1989,1,8),"平成"&amp;(YEAR(C383)-1988),"昭和"&amp;(YEAR(C383)-1925)))&amp;"年"&amp;MONTH(C383)&amp;"月")</f>
        <v/>
      </c>
    </row>
    <row r="384">
      <c r="A384" t="n">
        <v>28</v>
      </c>
      <c r="B384" t="n">
        <v>4</v>
      </c>
      <c r="C384">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384">
        <f>IF(入力!T32="","",入力!T32)</f>
        <v/>
      </c>
      <c r="E384">
        <f>IF(D384="","",IFERROR(INDEX(資格マスタ!$B:$B,MATCH(ASC(SUBSTITUTE(SUBSTITUTE(D384," ",""),"　","")),資格マスタ!$D:$D,0)),D384))</f>
        <v/>
      </c>
      <c r="F384">
        <f>IF(E384="","",IF(C384="",DATE(9999,1,1),C384))</f>
        <v/>
      </c>
      <c r="G384">
        <f>IF(E384="","",COUNTIFS($F$381:$F$394,"&lt;"&amp;F384,$F$381:$F$394,"&lt;&gt;")+COUNTIFS($F$381:$F$394,F384,$B$381:$B$394,"&lt;"&amp;B384)+1)</f>
        <v/>
      </c>
      <c r="H384">
        <f>IF(OR(E384="",C384=""),"",IF(C384&gt;=DATE(2019,5,1),"令和"&amp;(YEAR(C384)-2018),IF(C384&gt;=DATE(1989,1,8),"平成"&amp;(YEAR(C384)-1988),"昭和"&amp;(YEAR(C384)-1925)))&amp;"年"&amp;MONTH(C384)&amp;"月")</f>
        <v/>
      </c>
    </row>
    <row r="385">
      <c r="A385" t="n">
        <v>28</v>
      </c>
      <c r="B385" t="n">
        <v>5</v>
      </c>
      <c r="C385">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385">
        <f>IF(入力!V32="","",入力!V32)</f>
        <v/>
      </c>
      <c r="E385">
        <f>IF(D385="","",IFERROR(INDEX(資格マスタ!$B:$B,MATCH(ASC(SUBSTITUTE(SUBSTITUTE(D385," ",""),"　","")),資格マスタ!$D:$D,0)),D385))</f>
        <v/>
      </c>
      <c r="F385">
        <f>IF(E385="","",IF(C385="",DATE(9999,1,1),C385))</f>
        <v/>
      </c>
      <c r="G385">
        <f>IF(E385="","",COUNTIFS($F$381:$F$394,"&lt;"&amp;F385,$F$381:$F$394,"&lt;&gt;")+COUNTIFS($F$381:$F$394,F385,$B$381:$B$394,"&lt;"&amp;B385)+1)</f>
        <v/>
      </c>
      <c r="H385">
        <f>IF(OR(E385="",C385=""),"",IF(C385&gt;=DATE(2019,5,1),"令和"&amp;(YEAR(C385)-2018),IF(C385&gt;=DATE(1989,1,8),"平成"&amp;(YEAR(C385)-1988),"昭和"&amp;(YEAR(C385)-1925)))&amp;"年"&amp;MONTH(C385)&amp;"月")</f>
        <v/>
      </c>
    </row>
    <row r="386">
      <c r="A386" t="n">
        <v>28</v>
      </c>
      <c r="B386" t="n">
        <v>6</v>
      </c>
      <c r="C386">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386">
        <f>IF(入力!X32="","",入力!X32)</f>
        <v/>
      </c>
      <c r="E386">
        <f>IF(D386="","",IFERROR(INDEX(資格マスタ!$B:$B,MATCH(ASC(SUBSTITUTE(SUBSTITUTE(D386," ",""),"　","")),資格マスタ!$D:$D,0)),D386))</f>
        <v/>
      </c>
      <c r="F386">
        <f>IF(E386="","",IF(C386="",DATE(9999,1,1),C386))</f>
        <v/>
      </c>
      <c r="G386">
        <f>IF(E386="","",COUNTIFS($F$381:$F$394,"&lt;"&amp;F386,$F$381:$F$394,"&lt;&gt;")+COUNTIFS($F$381:$F$394,F386,$B$381:$B$394,"&lt;"&amp;B386)+1)</f>
        <v/>
      </c>
      <c r="H386">
        <f>IF(OR(E386="",C386=""),"",IF(C386&gt;=DATE(2019,5,1),"令和"&amp;(YEAR(C386)-2018),IF(C386&gt;=DATE(1989,1,8),"平成"&amp;(YEAR(C386)-1988),"昭和"&amp;(YEAR(C386)-1925)))&amp;"年"&amp;MONTH(C386)&amp;"月")</f>
        <v/>
      </c>
    </row>
    <row r="387">
      <c r="A387" t="n">
        <v>28</v>
      </c>
      <c r="B387" t="n">
        <v>7</v>
      </c>
      <c r="C387">
        <f>IFERROR(INDEX(資格取込!$S$6:$S$205,MATCH(28&amp;"_"&amp;1,資格取込!$Z$6:$Z$205,0)),"")</f>
        <v/>
      </c>
      <c r="D387">
        <f>IFERROR(INDEX(資格取込!$R$6:$R$205,MATCH(28&amp;"_"&amp;1,資格取込!$Z$6:$Z$205,0)),"")</f>
        <v/>
      </c>
      <c r="E387">
        <f>IF(D387="","",IFERROR(INDEX(資格マスタ!$B:$B,MATCH(ASC(SUBSTITUTE(SUBSTITUTE(D387," ",""),"　","")),資格マスタ!$D:$D,0)),D387))</f>
        <v/>
      </c>
      <c r="F387">
        <f>IF(E387="","",IF(C387="",DATE(9999,1,1),C387))</f>
        <v/>
      </c>
      <c r="G387">
        <f>IF(E387="","",COUNTIFS($F$381:$F$394,"&lt;"&amp;F387,$F$381:$F$394,"&lt;&gt;")+COUNTIFS($F$381:$F$394,F387,$B$381:$B$394,"&lt;"&amp;B387)+1)</f>
        <v/>
      </c>
      <c r="H387">
        <f>IF(OR(E387="",C387=""),"",IF(C387&gt;=DATE(2019,5,1),"令和"&amp;(YEAR(C387)-2018),IF(C387&gt;=DATE(1989,1,8),"平成"&amp;(YEAR(C387)-1988),"昭和"&amp;(YEAR(C387)-1925)))&amp;"年"&amp;MONTH(C387)&amp;"月")</f>
        <v/>
      </c>
    </row>
    <row r="388">
      <c r="A388" t="n">
        <v>28</v>
      </c>
      <c r="B388" t="n">
        <v>8</v>
      </c>
      <c r="C388">
        <f>IFERROR(INDEX(資格取込!$S$6:$S$205,MATCH(28&amp;"_"&amp;2,資格取込!$Z$6:$Z$205,0)),"")</f>
        <v/>
      </c>
      <c r="D388">
        <f>IFERROR(INDEX(資格取込!$R$6:$R$205,MATCH(28&amp;"_"&amp;2,資格取込!$Z$6:$Z$205,0)),"")</f>
        <v/>
      </c>
      <c r="E388">
        <f>IF(D388="","",IFERROR(INDEX(資格マスタ!$B:$B,MATCH(ASC(SUBSTITUTE(SUBSTITUTE(D388," ",""),"　","")),資格マスタ!$D:$D,0)),D388))</f>
        <v/>
      </c>
      <c r="F388">
        <f>IF(E388="","",IF(C388="",DATE(9999,1,1),C388))</f>
        <v/>
      </c>
      <c r="G388">
        <f>IF(E388="","",COUNTIFS($F$381:$F$394,"&lt;"&amp;F388,$F$381:$F$394,"&lt;&gt;")+COUNTIFS($F$381:$F$394,F388,$B$381:$B$394,"&lt;"&amp;B388)+1)</f>
        <v/>
      </c>
      <c r="H388">
        <f>IF(OR(E388="",C388=""),"",IF(C388&gt;=DATE(2019,5,1),"令和"&amp;(YEAR(C388)-2018),IF(C388&gt;=DATE(1989,1,8),"平成"&amp;(YEAR(C388)-1988),"昭和"&amp;(YEAR(C388)-1925)))&amp;"年"&amp;MONTH(C388)&amp;"月")</f>
        <v/>
      </c>
    </row>
    <row r="389">
      <c r="A389" t="n">
        <v>28</v>
      </c>
      <c r="B389" t="n">
        <v>9</v>
      </c>
      <c r="C389">
        <f>IFERROR(INDEX(資格取込!$S$6:$S$205,MATCH(28&amp;"_"&amp;3,資格取込!$Z$6:$Z$205,0)),"")</f>
        <v/>
      </c>
      <c r="D389">
        <f>IFERROR(INDEX(資格取込!$R$6:$R$205,MATCH(28&amp;"_"&amp;3,資格取込!$Z$6:$Z$205,0)),"")</f>
        <v/>
      </c>
      <c r="E389">
        <f>IF(D389="","",IFERROR(INDEX(資格マスタ!$B:$B,MATCH(ASC(SUBSTITUTE(SUBSTITUTE(D389," ",""),"　","")),資格マスタ!$D:$D,0)),D389))</f>
        <v/>
      </c>
      <c r="F389">
        <f>IF(E389="","",IF(C389="",DATE(9999,1,1),C389))</f>
        <v/>
      </c>
      <c r="G389">
        <f>IF(E389="","",COUNTIFS($F$381:$F$394,"&lt;"&amp;F389,$F$381:$F$394,"&lt;&gt;")+COUNTIFS($F$381:$F$394,F389,$B$381:$B$394,"&lt;"&amp;B389)+1)</f>
        <v/>
      </c>
      <c r="H389">
        <f>IF(OR(E389="",C389=""),"",IF(C389&gt;=DATE(2019,5,1),"令和"&amp;(YEAR(C389)-2018),IF(C389&gt;=DATE(1989,1,8),"平成"&amp;(YEAR(C389)-1988),"昭和"&amp;(YEAR(C389)-1925)))&amp;"年"&amp;MONTH(C389)&amp;"月")</f>
        <v/>
      </c>
    </row>
    <row r="390">
      <c r="A390" t="n">
        <v>28</v>
      </c>
      <c r="B390" t="n">
        <v>10</v>
      </c>
      <c r="C390">
        <f>IFERROR(INDEX(資格取込!$S$6:$S$205,MATCH(28&amp;"_"&amp;4,資格取込!$Z$6:$Z$205,0)),"")</f>
        <v/>
      </c>
      <c r="D390">
        <f>IFERROR(INDEX(資格取込!$R$6:$R$205,MATCH(28&amp;"_"&amp;4,資格取込!$Z$6:$Z$205,0)),"")</f>
        <v/>
      </c>
      <c r="E390">
        <f>IF(D390="","",IFERROR(INDEX(資格マスタ!$B:$B,MATCH(ASC(SUBSTITUTE(SUBSTITUTE(D390," ",""),"　","")),資格マスタ!$D:$D,0)),D390))</f>
        <v/>
      </c>
      <c r="F390">
        <f>IF(E390="","",IF(C390="",DATE(9999,1,1),C390))</f>
        <v/>
      </c>
      <c r="G390">
        <f>IF(E390="","",COUNTIFS($F$381:$F$394,"&lt;"&amp;F390,$F$381:$F$394,"&lt;&gt;")+COUNTIFS($F$381:$F$394,F390,$B$381:$B$394,"&lt;"&amp;B390)+1)</f>
        <v/>
      </c>
      <c r="H390">
        <f>IF(OR(E390="",C390=""),"",IF(C390&gt;=DATE(2019,5,1),"令和"&amp;(YEAR(C390)-2018),IF(C390&gt;=DATE(1989,1,8),"平成"&amp;(YEAR(C390)-1988),"昭和"&amp;(YEAR(C390)-1925)))&amp;"年"&amp;MONTH(C390)&amp;"月")</f>
        <v/>
      </c>
    </row>
    <row r="391">
      <c r="A391" t="n">
        <v>28</v>
      </c>
      <c r="B391" t="n">
        <v>11</v>
      </c>
      <c r="C391">
        <f>IFERROR(INDEX(資格取込!$S$6:$S$205,MATCH(28&amp;"_"&amp;5,資格取込!$Z$6:$Z$205,0)),"")</f>
        <v/>
      </c>
      <c r="D391">
        <f>IFERROR(INDEX(資格取込!$R$6:$R$205,MATCH(28&amp;"_"&amp;5,資格取込!$Z$6:$Z$205,0)),"")</f>
        <v/>
      </c>
      <c r="E391">
        <f>IF(D391="","",IFERROR(INDEX(資格マスタ!$B:$B,MATCH(ASC(SUBSTITUTE(SUBSTITUTE(D391," ",""),"　","")),資格マスタ!$D:$D,0)),D391))</f>
        <v/>
      </c>
      <c r="F391">
        <f>IF(E391="","",IF(C391="",DATE(9999,1,1),C391))</f>
        <v/>
      </c>
      <c r="G391">
        <f>IF(E391="","",COUNTIFS($F$381:$F$394,"&lt;"&amp;F391,$F$381:$F$394,"&lt;&gt;")+COUNTIFS($F$381:$F$394,F391,$B$381:$B$394,"&lt;"&amp;B391)+1)</f>
        <v/>
      </c>
      <c r="H391">
        <f>IF(OR(E391="",C391=""),"",IF(C391&gt;=DATE(2019,5,1),"令和"&amp;(YEAR(C391)-2018),IF(C391&gt;=DATE(1989,1,8),"平成"&amp;(YEAR(C391)-1988),"昭和"&amp;(YEAR(C391)-1925)))&amp;"年"&amp;MONTH(C391)&amp;"月")</f>
        <v/>
      </c>
    </row>
    <row r="392">
      <c r="A392" t="n">
        <v>28</v>
      </c>
      <c r="B392" t="n">
        <v>12</v>
      </c>
      <c r="C392">
        <f>IFERROR(INDEX(資格取込!$S$6:$S$205,MATCH(28&amp;"_"&amp;6,資格取込!$Z$6:$Z$205,0)),"")</f>
        <v/>
      </c>
      <c r="D392">
        <f>IFERROR(INDEX(資格取込!$R$6:$R$205,MATCH(28&amp;"_"&amp;6,資格取込!$Z$6:$Z$205,0)),"")</f>
        <v/>
      </c>
      <c r="E392">
        <f>IF(D392="","",IFERROR(INDEX(資格マスタ!$B:$B,MATCH(ASC(SUBSTITUTE(SUBSTITUTE(D392," ",""),"　","")),資格マスタ!$D:$D,0)),D392))</f>
        <v/>
      </c>
      <c r="F392">
        <f>IF(E392="","",IF(C392="",DATE(9999,1,1),C392))</f>
        <v/>
      </c>
      <c r="G392">
        <f>IF(E392="","",COUNTIFS($F$381:$F$394,"&lt;"&amp;F392,$F$381:$F$394,"&lt;&gt;")+COUNTIFS($F$381:$F$394,F392,$B$381:$B$394,"&lt;"&amp;B392)+1)</f>
        <v/>
      </c>
      <c r="H392">
        <f>IF(OR(E392="",C392=""),"",IF(C392&gt;=DATE(2019,5,1),"令和"&amp;(YEAR(C392)-2018),IF(C392&gt;=DATE(1989,1,8),"平成"&amp;(YEAR(C392)-1988),"昭和"&amp;(YEAR(C392)-1925)))&amp;"年"&amp;MONTH(C392)&amp;"月")</f>
        <v/>
      </c>
    </row>
    <row r="393">
      <c r="A393" t="n">
        <v>28</v>
      </c>
      <c r="B393" t="n">
        <v>13</v>
      </c>
      <c r="C393">
        <f>IFERROR(INDEX(資格取込!$S$6:$S$205,MATCH(28&amp;"_"&amp;7,資格取込!$Z$6:$Z$205,0)),"")</f>
        <v/>
      </c>
      <c r="D393">
        <f>IFERROR(INDEX(資格取込!$R$6:$R$205,MATCH(28&amp;"_"&amp;7,資格取込!$Z$6:$Z$205,0)),"")</f>
        <v/>
      </c>
      <c r="E393">
        <f>IF(D393="","",IFERROR(INDEX(資格マスタ!$B:$B,MATCH(ASC(SUBSTITUTE(SUBSTITUTE(D393," ",""),"　","")),資格マスタ!$D:$D,0)),D393))</f>
        <v/>
      </c>
      <c r="F393">
        <f>IF(E393="","",IF(C393="",DATE(9999,1,1),C393))</f>
        <v/>
      </c>
      <c r="G393">
        <f>IF(E393="","",COUNTIFS($F$381:$F$394,"&lt;"&amp;F393,$F$381:$F$394,"&lt;&gt;")+COUNTIFS($F$381:$F$394,F393,$B$381:$B$394,"&lt;"&amp;B393)+1)</f>
        <v/>
      </c>
      <c r="H393">
        <f>IF(OR(E393="",C393=""),"",IF(C393&gt;=DATE(2019,5,1),"令和"&amp;(YEAR(C393)-2018),IF(C393&gt;=DATE(1989,1,8),"平成"&amp;(YEAR(C393)-1988),"昭和"&amp;(YEAR(C393)-1925)))&amp;"年"&amp;MONTH(C393)&amp;"月")</f>
        <v/>
      </c>
    </row>
    <row r="394">
      <c r="A394" t="n">
        <v>28</v>
      </c>
      <c r="B394" t="n">
        <v>14</v>
      </c>
      <c r="C394">
        <f>IFERROR(INDEX(資格取込!$S$6:$S$205,MATCH(28&amp;"_"&amp;8,資格取込!$Z$6:$Z$205,0)),"")</f>
        <v/>
      </c>
      <c r="D394">
        <f>IFERROR(INDEX(資格取込!$R$6:$R$205,MATCH(28&amp;"_"&amp;8,資格取込!$Z$6:$Z$205,0)),"")</f>
        <v/>
      </c>
      <c r="E394">
        <f>IF(D394="","",IFERROR(INDEX(資格マスタ!$B:$B,MATCH(ASC(SUBSTITUTE(SUBSTITUTE(D394," ",""),"　","")),資格マスタ!$D:$D,0)),D394))</f>
        <v/>
      </c>
      <c r="F394">
        <f>IF(E394="","",IF(C394="",DATE(9999,1,1),C394))</f>
        <v/>
      </c>
      <c r="G394">
        <f>IF(E394="","",COUNTIFS($F$381:$F$394,"&lt;"&amp;F394,$F$381:$F$394,"&lt;&gt;")+COUNTIFS($F$381:$F$394,F394,$B$381:$B$394,"&lt;"&amp;B394)+1)</f>
        <v/>
      </c>
      <c r="H394">
        <f>IF(OR(E394="",C394=""),"",IF(C394&gt;=DATE(2019,5,1),"令和"&amp;(YEAR(C394)-2018),IF(C394&gt;=DATE(1989,1,8),"平成"&amp;(YEAR(C394)-1988),"昭和"&amp;(YEAR(C394)-1925)))&amp;"年"&amp;MONTH(C394)&amp;"月")</f>
        <v/>
      </c>
    </row>
    <row r="395">
      <c r="A395" t="n">
        <v>29</v>
      </c>
      <c r="B395" t="n">
        <v>1</v>
      </c>
      <c r="C395" s="132">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395">
        <f>IF(入力!N33="","",入力!N33)</f>
        <v/>
      </c>
      <c r="E395">
        <f>IF(D395="","",IFERROR(INDEX(資格マスタ!$B:$B,MATCH(ASC(SUBSTITUTE(SUBSTITUTE(D395," ",""),"　","")),資格マスタ!$D:$D,0)),D395))</f>
        <v/>
      </c>
      <c r="F395">
        <f>IF(E395="","",IF(C395="",DATE(9999,1,1),C395))</f>
        <v/>
      </c>
      <c r="G395">
        <f>IF(E395="","",COUNTIFS($F$395:$F$408,"&lt;"&amp;F395,$F$395:$F$408,"&lt;&gt;")+COUNTIFS($F$395:$F$408,F395,$B$395:$B$408,"&lt;"&amp;B395)+1)</f>
        <v/>
      </c>
      <c r="H395">
        <f>IF(OR(E395="",C395=""),"",IF(C395&gt;=DATE(2019,5,1),"令和"&amp;(YEAR(C395)-2018),IF(C395&gt;=DATE(1989,1,8),"平成"&amp;(YEAR(C395)-1988),"昭和"&amp;(YEAR(C395)-1925)))&amp;"年"&amp;MONTH(C395)&amp;"月")</f>
        <v/>
      </c>
    </row>
    <row r="396">
      <c r="A396" t="n">
        <v>29</v>
      </c>
      <c r="B396" t="n">
        <v>2</v>
      </c>
      <c r="C396">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396">
        <f>IF(入力!P33="","",入力!P33)</f>
        <v/>
      </c>
      <c r="E396">
        <f>IF(D396="","",IFERROR(INDEX(資格マスタ!$B:$B,MATCH(ASC(SUBSTITUTE(SUBSTITUTE(D396," ",""),"　","")),資格マスタ!$D:$D,0)),D396))</f>
        <v/>
      </c>
      <c r="F396">
        <f>IF(E396="","",IF(C396="",DATE(9999,1,1),C396))</f>
        <v/>
      </c>
      <c r="G396">
        <f>IF(E396="","",COUNTIFS($F$395:$F$408,"&lt;"&amp;F396,$F$395:$F$408,"&lt;&gt;")+COUNTIFS($F$395:$F$408,F396,$B$395:$B$408,"&lt;"&amp;B396)+1)</f>
        <v/>
      </c>
      <c r="H396">
        <f>IF(OR(E396="",C396=""),"",IF(C396&gt;=DATE(2019,5,1),"令和"&amp;(YEAR(C396)-2018),IF(C396&gt;=DATE(1989,1,8),"平成"&amp;(YEAR(C396)-1988),"昭和"&amp;(YEAR(C396)-1925)))&amp;"年"&amp;MONTH(C396)&amp;"月")</f>
        <v/>
      </c>
    </row>
    <row r="397">
      <c r="A397" t="n">
        <v>29</v>
      </c>
      <c r="B397" t="n">
        <v>3</v>
      </c>
      <c r="C397">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397">
        <f>IF(入力!R33="","",入力!R33)</f>
        <v/>
      </c>
      <c r="E397">
        <f>IF(D397="","",IFERROR(INDEX(資格マスタ!$B:$B,MATCH(ASC(SUBSTITUTE(SUBSTITUTE(D397," ",""),"　","")),資格マスタ!$D:$D,0)),D397))</f>
        <v/>
      </c>
      <c r="F397">
        <f>IF(E397="","",IF(C397="",DATE(9999,1,1),C397))</f>
        <v/>
      </c>
      <c r="G397">
        <f>IF(E397="","",COUNTIFS($F$395:$F$408,"&lt;"&amp;F397,$F$395:$F$408,"&lt;&gt;")+COUNTIFS($F$395:$F$408,F397,$B$395:$B$408,"&lt;"&amp;B397)+1)</f>
        <v/>
      </c>
      <c r="H397">
        <f>IF(OR(E397="",C397=""),"",IF(C397&gt;=DATE(2019,5,1),"令和"&amp;(YEAR(C397)-2018),IF(C397&gt;=DATE(1989,1,8),"平成"&amp;(YEAR(C397)-1988),"昭和"&amp;(YEAR(C397)-1925)))&amp;"年"&amp;MONTH(C397)&amp;"月")</f>
        <v/>
      </c>
    </row>
    <row r="398">
      <c r="A398" t="n">
        <v>29</v>
      </c>
      <c r="B398" t="n">
        <v>4</v>
      </c>
      <c r="C398">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398">
        <f>IF(入力!T33="","",入力!T33)</f>
        <v/>
      </c>
      <c r="E398">
        <f>IF(D398="","",IFERROR(INDEX(資格マスタ!$B:$B,MATCH(ASC(SUBSTITUTE(SUBSTITUTE(D398," ",""),"　","")),資格マスタ!$D:$D,0)),D398))</f>
        <v/>
      </c>
      <c r="F398">
        <f>IF(E398="","",IF(C398="",DATE(9999,1,1),C398))</f>
        <v/>
      </c>
      <c r="G398">
        <f>IF(E398="","",COUNTIFS($F$395:$F$408,"&lt;"&amp;F398,$F$395:$F$408,"&lt;&gt;")+COUNTIFS($F$395:$F$408,F398,$B$395:$B$408,"&lt;"&amp;B398)+1)</f>
        <v/>
      </c>
      <c r="H398">
        <f>IF(OR(E398="",C398=""),"",IF(C398&gt;=DATE(2019,5,1),"令和"&amp;(YEAR(C398)-2018),IF(C398&gt;=DATE(1989,1,8),"平成"&amp;(YEAR(C398)-1988),"昭和"&amp;(YEAR(C398)-1925)))&amp;"年"&amp;MONTH(C398)&amp;"月")</f>
        <v/>
      </c>
    </row>
    <row r="399">
      <c r="A399" t="n">
        <v>29</v>
      </c>
      <c r="B399" t="n">
        <v>5</v>
      </c>
      <c r="C399">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399">
        <f>IF(入力!V33="","",入力!V33)</f>
        <v/>
      </c>
      <c r="E399">
        <f>IF(D399="","",IFERROR(INDEX(資格マスタ!$B:$B,MATCH(ASC(SUBSTITUTE(SUBSTITUTE(D399," ",""),"　","")),資格マスタ!$D:$D,0)),D399))</f>
        <v/>
      </c>
      <c r="F399">
        <f>IF(E399="","",IF(C399="",DATE(9999,1,1),C399))</f>
        <v/>
      </c>
      <c r="G399">
        <f>IF(E399="","",COUNTIFS($F$395:$F$408,"&lt;"&amp;F399,$F$395:$F$408,"&lt;&gt;")+COUNTIFS($F$395:$F$408,F399,$B$395:$B$408,"&lt;"&amp;B399)+1)</f>
        <v/>
      </c>
      <c r="H399">
        <f>IF(OR(E399="",C399=""),"",IF(C399&gt;=DATE(2019,5,1),"令和"&amp;(YEAR(C399)-2018),IF(C399&gt;=DATE(1989,1,8),"平成"&amp;(YEAR(C399)-1988),"昭和"&amp;(YEAR(C399)-1925)))&amp;"年"&amp;MONTH(C399)&amp;"月")</f>
        <v/>
      </c>
    </row>
    <row r="400">
      <c r="A400" t="n">
        <v>29</v>
      </c>
      <c r="B400" t="n">
        <v>6</v>
      </c>
      <c r="C400">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400">
        <f>IF(入力!X33="","",入力!X33)</f>
        <v/>
      </c>
      <c r="E400">
        <f>IF(D400="","",IFERROR(INDEX(資格マスタ!$B:$B,MATCH(ASC(SUBSTITUTE(SUBSTITUTE(D400," ",""),"　","")),資格マスタ!$D:$D,0)),D400))</f>
        <v/>
      </c>
      <c r="F400">
        <f>IF(E400="","",IF(C400="",DATE(9999,1,1),C400))</f>
        <v/>
      </c>
      <c r="G400">
        <f>IF(E400="","",COUNTIFS($F$395:$F$408,"&lt;"&amp;F400,$F$395:$F$408,"&lt;&gt;")+COUNTIFS($F$395:$F$408,F400,$B$395:$B$408,"&lt;"&amp;B400)+1)</f>
        <v/>
      </c>
      <c r="H400">
        <f>IF(OR(E400="",C400=""),"",IF(C400&gt;=DATE(2019,5,1),"令和"&amp;(YEAR(C400)-2018),IF(C400&gt;=DATE(1989,1,8),"平成"&amp;(YEAR(C400)-1988),"昭和"&amp;(YEAR(C400)-1925)))&amp;"年"&amp;MONTH(C400)&amp;"月")</f>
        <v/>
      </c>
    </row>
    <row r="401">
      <c r="A401" t="n">
        <v>29</v>
      </c>
      <c r="B401" t="n">
        <v>7</v>
      </c>
      <c r="C401">
        <f>IFERROR(INDEX(資格取込!$S$6:$S$205,MATCH(29&amp;"_"&amp;1,資格取込!$Z$6:$Z$205,0)),"")</f>
        <v/>
      </c>
      <c r="D401">
        <f>IFERROR(INDEX(資格取込!$R$6:$R$205,MATCH(29&amp;"_"&amp;1,資格取込!$Z$6:$Z$205,0)),"")</f>
        <v/>
      </c>
      <c r="E401">
        <f>IF(D401="","",IFERROR(INDEX(資格マスタ!$B:$B,MATCH(ASC(SUBSTITUTE(SUBSTITUTE(D401," ",""),"　","")),資格マスタ!$D:$D,0)),D401))</f>
        <v/>
      </c>
      <c r="F401">
        <f>IF(E401="","",IF(C401="",DATE(9999,1,1),C401))</f>
        <v/>
      </c>
      <c r="G401">
        <f>IF(E401="","",COUNTIFS($F$395:$F$408,"&lt;"&amp;F401,$F$395:$F$408,"&lt;&gt;")+COUNTIFS($F$395:$F$408,F401,$B$395:$B$408,"&lt;"&amp;B401)+1)</f>
        <v/>
      </c>
      <c r="H401">
        <f>IF(OR(E401="",C401=""),"",IF(C401&gt;=DATE(2019,5,1),"令和"&amp;(YEAR(C401)-2018),IF(C401&gt;=DATE(1989,1,8),"平成"&amp;(YEAR(C401)-1988),"昭和"&amp;(YEAR(C401)-1925)))&amp;"年"&amp;MONTH(C401)&amp;"月")</f>
        <v/>
      </c>
    </row>
    <row r="402">
      <c r="A402" t="n">
        <v>29</v>
      </c>
      <c r="B402" t="n">
        <v>8</v>
      </c>
      <c r="C402">
        <f>IFERROR(INDEX(資格取込!$S$6:$S$205,MATCH(29&amp;"_"&amp;2,資格取込!$Z$6:$Z$205,0)),"")</f>
        <v/>
      </c>
      <c r="D402">
        <f>IFERROR(INDEX(資格取込!$R$6:$R$205,MATCH(29&amp;"_"&amp;2,資格取込!$Z$6:$Z$205,0)),"")</f>
        <v/>
      </c>
      <c r="E402">
        <f>IF(D402="","",IFERROR(INDEX(資格マスタ!$B:$B,MATCH(ASC(SUBSTITUTE(SUBSTITUTE(D402," ",""),"　","")),資格マスタ!$D:$D,0)),D402))</f>
        <v/>
      </c>
      <c r="F402">
        <f>IF(E402="","",IF(C402="",DATE(9999,1,1),C402))</f>
        <v/>
      </c>
      <c r="G402">
        <f>IF(E402="","",COUNTIFS($F$395:$F$408,"&lt;"&amp;F402,$F$395:$F$408,"&lt;&gt;")+COUNTIFS($F$395:$F$408,F402,$B$395:$B$408,"&lt;"&amp;B402)+1)</f>
        <v/>
      </c>
      <c r="H402">
        <f>IF(OR(E402="",C402=""),"",IF(C402&gt;=DATE(2019,5,1),"令和"&amp;(YEAR(C402)-2018),IF(C402&gt;=DATE(1989,1,8),"平成"&amp;(YEAR(C402)-1988),"昭和"&amp;(YEAR(C402)-1925)))&amp;"年"&amp;MONTH(C402)&amp;"月")</f>
        <v/>
      </c>
    </row>
    <row r="403">
      <c r="A403" t="n">
        <v>29</v>
      </c>
      <c r="B403" t="n">
        <v>9</v>
      </c>
      <c r="C403">
        <f>IFERROR(INDEX(資格取込!$S$6:$S$205,MATCH(29&amp;"_"&amp;3,資格取込!$Z$6:$Z$205,0)),"")</f>
        <v/>
      </c>
      <c r="D403">
        <f>IFERROR(INDEX(資格取込!$R$6:$R$205,MATCH(29&amp;"_"&amp;3,資格取込!$Z$6:$Z$205,0)),"")</f>
        <v/>
      </c>
      <c r="E403">
        <f>IF(D403="","",IFERROR(INDEX(資格マスタ!$B:$B,MATCH(ASC(SUBSTITUTE(SUBSTITUTE(D403," ",""),"　","")),資格マスタ!$D:$D,0)),D403))</f>
        <v/>
      </c>
      <c r="F403">
        <f>IF(E403="","",IF(C403="",DATE(9999,1,1),C403))</f>
        <v/>
      </c>
      <c r="G403">
        <f>IF(E403="","",COUNTIFS($F$395:$F$408,"&lt;"&amp;F403,$F$395:$F$408,"&lt;&gt;")+COUNTIFS($F$395:$F$408,F403,$B$395:$B$408,"&lt;"&amp;B403)+1)</f>
        <v/>
      </c>
      <c r="H403">
        <f>IF(OR(E403="",C403=""),"",IF(C403&gt;=DATE(2019,5,1),"令和"&amp;(YEAR(C403)-2018),IF(C403&gt;=DATE(1989,1,8),"平成"&amp;(YEAR(C403)-1988),"昭和"&amp;(YEAR(C403)-1925)))&amp;"年"&amp;MONTH(C403)&amp;"月")</f>
        <v/>
      </c>
    </row>
    <row r="404">
      <c r="A404" t="n">
        <v>29</v>
      </c>
      <c r="B404" t="n">
        <v>10</v>
      </c>
      <c r="C404">
        <f>IFERROR(INDEX(資格取込!$S$6:$S$205,MATCH(29&amp;"_"&amp;4,資格取込!$Z$6:$Z$205,0)),"")</f>
        <v/>
      </c>
      <c r="D404">
        <f>IFERROR(INDEX(資格取込!$R$6:$R$205,MATCH(29&amp;"_"&amp;4,資格取込!$Z$6:$Z$205,0)),"")</f>
        <v/>
      </c>
      <c r="E404">
        <f>IF(D404="","",IFERROR(INDEX(資格マスタ!$B:$B,MATCH(ASC(SUBSTITUTE(SUBSTITUTE(D404," ",""),"　","")),資格マスタ!$D:$D,0)),D404))</f>
        <v/>
      </c>
      <c r="F404">
        <f>IF(E404="","",IF(C404="",DATE(9999,1,1),C404))</f>
        <v/>
      </c>
      <c r="G404">
        <f>IF(E404="","",COUNTIFS($F$395:$F$408,"&lt;"&amp;F404,$F$395:$F$408,"&lt;&gt;")+COUNTIFS($F$395:$F$408,F404,$B$395:$B$408,"&lt;"&amp;B404)+1)</f>
        <v/>
      </c>
      <c r="H404">
        <f>IF(OR(E404="",C404=""),"",IF(C404&gt;=DATE(2019,5,1),"令和"&amp;(YEAR(C404)-2018),IF(C404&gt;=DATE(1989,1,8),"平成"&amp;(YEAR(C404)-1988),"昭和"&amp;(YEAR(C404)-1925)))&amp;"年"&amp;MONTH(C404)&amp;"月")</f>
        <v/>
      </c>
    </row>
    <row r="405">
      <c r="A405" t="n">
        <v>29</v>
      </c>
      <c r="B405" t="n">
        <v>11</v>
      </c>
      <c r="C405">
        <f>IFERROR(INDEX(資格取込!$S$6:$S$205,MATCH(29&amp;"_"&amp;5,資格取込!$Z$6:$Z$205,0)),"")</f>
        <v/>
      </c>
      <c r="D405">
        <f>IFERROR(INDEX(資格取込!$R$6:$R$205,MATCH(29&amp;"_"&amp;5,資格取込!$Z$6:$Z$205,0)),"")</f>
        <v/>
      </c>
      <c r="E405">
        <f>IF(D405="","",IFERROR(INDEX(資格マスタ!$B:$B,MATCH(ASC(SUBSTITUTE(SUBSTITUTE(D405," ",""),"　","")),資格マスタ!$D:$D,0)),D405))</f>
        <v/>
      </c>
      <c r="F405">
        <f>IF(E405="","",IF(C405="",DATE(9999,1,1),C405))</f>
        <v/>
      </c>
      <c r="G405">
        <f>IF(E405="","",COUNTIFS($F$395:$F$408,"&lt;"&amp;F405,$F$395:$F$408,"&lt;&gt;")+COUNTIFS($F$395:$F$408,F405,$B$395:$B$408,"&lt;"&amp;B405)+1)</f>
        <v/>
      </c>
      <c r="H405">
        <f>IF(OR(E405="",C405=""),"",IF(C405&gt;=DATE(2019,5,1),"令和"&amp;(YEAR(C405)-2018),IF(C405&gt;=DATE(1989,1,8),"平成"&amp;(YEAR(C405)-1988),"昭和"&amp;(YEAR(C405)-1925)))&amp;"年"&amp;MONTH(C405)&amp;"月")</f>
        <v/>
      </c>
    </row>
    <row r="406">
      <c r="A406" t="n">
        <v>29</v>
      </c>
      <c r="B406" t="n">
        <v>12</v>
      </c>
      <c r="C406">
        <f>IFERROR(INDEX(資格取込!$S$6:$S$205,MATCH(29&amp;"_"&amp;6,資格取込!$Z$6:$Z$205,0)),"")</f>
        <v/>
      </c>
      <c r="D406">
        <f>IFERROR(INDEX(資格取込!$R$6:$R$205,MATCH(29&amp;"_"&amp;6,資格取込!$Z$6:$Z$205,0)),"")</f>
        <v/>
      </c>
      <c r="E406">
        <f>IF(D406="","",IFERROR(INDEX(資格マスタ!$B:$B,MATCH(ASC(SUBSTITUTE(SUBSTITUTE(D406," ",""),"　","")),資格マスタ!$D:$D,0)),D406))</f>
        <v/>
      </c>
      <c r="F406">
        <f>IF(E406="","",IF(C406="",DATE(9999,1,1),C406))</f>
        <v/>
      </c>
      <c r="G406">
        <f>IF(E406="","",COUNTIFS($F$395:$F$408,"&lt;"&amp;F406,$F$395:$F$408,"&lt;&gt;")+COUNTIFS($F$395:$F$408,F406,$B$395:$B$408,"&lt;"&amp;B406)+1)</f>
        <v/>
      </c>
      <c r="H406">
        <f>IF(OR(E406="",C406=""),"",IF(C406&gt;=DATE(2019,5,1),"令和"&amp;(YEAR(C406)-2018),IF(C406&gt;=DATE(1989,1,8),"平成"&amp;(YEAR(C406)-1988),"昭和"&amp;(YEAR(C406)-1925)))&amp;"年"&amp;MONTH(C406)&amp;"月")</f>
        <v/>
      </c>
    </row>
    <row r="407">
      <c r="A407" t="n">
        <v>29</v>
      </c>
      <c r="B407" t="n">
        <v>13</v>
      </c>
      <c r="C407">
        <f>IFERROR(INDEX(資格取込!$S$6:$S$205,MATCH(29&amp;"_"&amp;7,資格取込!$Z$6:$Z$205,0)),"")</f>
        <v/>
      </c>
      <c r="D407">
        <f>IFERROR(INDEX(資格取込!$R$6:$R$205,MATCH(29&amp;"_"&amp;7,資格取込!$Z$6:$Z$205,0)),"")</f>
        <v/>
      </c>
      <c r="E407">
        <f>IF(D407="","",IFERROR(INDEX(資格マスタ!$B:$B,MATCH(ASC(SUBSTITUTE(SUBSTITUTE(D407," ",""),"　","")),資格マスタ!$D:$D,0)),D407))</f>
        <v/>
      </c>
      <c r="F407">
        <f>IF(E407="","",IF(C407="",DATE(9999,1,1),C407))</f>
        <v/>
      </c>
      <c r="G407">
        <f>IF(E407="","",COUNTIFS($F$395:$F$408,"&lt;"&amp;F407,$F$395:$F$408,"&lt;&gt;")+COUNTIFS($F$395:$F$408,F407,$B$395:$B$408,"&lt;"&amp;B407)+1)</f>
        <v/>
      </c>
      <c r="H407">
        <f>IF(OR(E407="",C407=""),"",IF(C407&gt;=DATE(2019,5,1),"令和"&amp;(YEAR(C407)-2018),IF(C407&gt;=DATE(1989,1,8),"平成"&amp;(YEAR(C407)-1988),"昭和"&amp;(YEAR(C407)-1925)))&amp;"年"&amp;MONTH(C407)&amp;"月")</f>
        <v/>
      </c>
    </row>
    <row r="408">
      <c r="A408" t="n">
        <v>29</v>
      </c>
      <c r="B408" t="n">
        <v>14</v>
      </c>
      <c r="C408">
        <f>IFERROR(INDEX(資格取込!$S$6:$S$205,MATCH(29&amp;"_"&amp;8,資格取込!$Z$6:$Z$205,0)),"")</f>
        <v/>
      </c>
      <c r="D408">
        <f>IFERROR(INDEX(資格取込!$R$6:$R$205,MATCH(29&amp;"_"&amp;8,資格取込!$Z$6:$Z$205,0)),"")</f>
        <v/>
      </c>
      <c r="E408">
        <f>IF(D408="","",IFERROR(INDEX(資格マスタ!$B:$B,MATCH(ASC(SUBSTITUTE(SUBSTITUTE(D408," ",""),"　","")),資格マスタ!$D:$D,0)),D408))</f>
        <v/>
      </c>
      <c r="F408">
        <f>IF(E408="","",IF(C408="",DATE(9999,1,1),C408))</f>
        <v/>
      </c>
      <c r="G408">
        <f>IF(E408="","",COUNTIFS($F$395:$F$408,"&lt;"&amp;F408,$F$395:$F$408,"&lt;&gt;")+COUNTIFS($F$395:$F$408,F408,$B$395:$B$408,"&lt;"&amp;B408)+1)</f>
        <v/>
      </c>
      <c r="H408">
        <f>IF(OR(E408="",C408=""),"",IF(C408&gt;=DATE(2019,5,1),"令和"&amp;(YEAR(C408)-2018),IF(C408&gt;=DATE(1989,1,8),"平成"&amp;(YEAR(C408)-1988),"昭和"&amp;(YEAR(C408)-1925)))&amp;"年"&amp;MONTH(C408)&amp;"月")</f>
        <v/>
      </c>
    </row>
    <row r="409">
      <c r="A409" t="n">
        <v>30</v>
      </c>
      <c r="B409" t="n">
        <v>1</v>
      </c>
      <c r="C409" s="132">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409">
        <f>IF(入力!N34="","",入力!N34)</f>
        <v/>
      </c>
      <c r="E409">
        <f>IF(D409="","",IFERROR(INDEX(資格マスタ!$B:$B,MATCH(ASC(SUBSTITUTE(SUBSTITUTE(D409," ",""),"　","")),資格マスタ!$D:$D,0)),D409))</f>
        <v/>
      </c>
      <c r="F409">
        <f>IF(E409="","",IF(C409="",DATE(9999,1,1),C409))</f>
        <v/>
      </c>
      <c r="G409">
        <f>IF(E409="","",COUNTIFS($F$409:$F$422,"&lt;"&amp;F409,$F$409:$F$422,"&lt;&gt;")+COUNTIFS($F$409:$F$422,F409,$B$409:$B$422,"&lt;"&amp;B409)+1)</f>
        <v/>
      </c>
      <c r="H409">
        <f>IF(OR(E409="",C409=""),"",IF(C409&gt;=DATE(2019,5,1),"令和"&amp;(YEAR(C409)-2018),IF(C409&gt;=DATE(1989,1,8),"平成"&amp;(YEAR(C409)-1988),"昭和"&amp;(YEAR(C409)-1925)))&amp;"年"&amp;MONTH(C409)&amp;"月")</f>
        <v/>
      </c>
    </row>
    <row r="410">
      <c r="A410" t="n">
        <v>30</v>
      </c>
      <c r="B410" t="n">
        <v>2</v>
      </c>
      <c r="C410">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410">
        <f>IF(入力!P34="","",入力!P34)</f>
        <v/>
      </c>
      <c r="E410">
        <f>IF(D410="","",IFERROR(INDEX(資格マスタ!$B:$B,MATCH(ASC(SUBSTITUTE(SUBSTITUTE(D410," ",""),"　","")),資格マスタ!$D:$D,0)),D410))</f>
        <v/>
      </c>
      <c r="F410">
        <f>IF(E410="","",IF(C410="",DATE(9999,1,1),C410))</f>
        <v/>
      </c>
      <c r="G410">
        <f>IF(E410="","",COUNTIFS($F$409:$F$422,"&lt;"&amp;F410,$F$409:$F$422,"&lt;&gt;")+COUNTIFS($F$409:$F$422,F410,$B$409:$B$422,"&lt;"&amp;B410)+1)</f>
        <v/>
      </c>
      <c r="H410">
        <f>IF(OR(E410="",C410=""),"",IF(C410&gt;=DATE(2019,5,1),"令和"&amp;(YEAR(C410)-2018),IF(C410&gt;=DATE(1989,1,8),"平成"&amp;(YEAR(C410)-1988),"昭和"&amp;(YEAR(C410)-1925)))&amp;"年"&amp;MONTH(C410)&amp;"月")</f>
        <v/>
      </c>
    </row>
    <row r="411">
      <c r="A411" t="n">
        <v>30</v>
      </c>
      <c r="B411" t="n">
        <v>3</v>
      </c>
      <c r="C411">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411">
        <f>IF(入力!R34="","",入力!R34)</f>
        <v/>
      </c>
      <c r="E411">
        <f>IF(D411="","",IFERROR(INDEX(資格マスタ!$B:$B,MATCH(ASC(SUBSTITUTE(SUBSTITUTE(D411," ",""),"　","")),資格マスタ!$D:$D,0)),D411))</f>
        <v/>
      </c>
      <c r="F411">
        <f>IF(E411="","",IF(C411="",DATE(9999,1,1),C411))</f>
        <v/>
      </c>
      <c r="G411">
        <f>IF(E411="","",COUNTIFS($F$409:$F$422,"&lt;"&amp;F411,$F$409:$F$422,"&lt;&gt;")+COUNTIFS($F$409:$F$422,F411,$B$409:$B$422,"&lt;"&amp;B411)+1)</f>
        <v/>
      </c>
      <c r="H411">
        <f>IF(OR(E411="",C411=""),"",IF(C411&gt;=DATE(2019,5,1),"令和"&amp;(YEAR(C411)-2018),IF(C411&gt;=DATE(1989,1,8),"平成"&amp;(YEAR(C411)-1988),"昭和"&amp;(YEAR(C411)-1925)))&amp;"年"&amp;MONTH(C411)&amp;"月")</f>
        <v/>
      </c>
    </row>
    <row r="412">
      <c r="A412" t="n">
        <v>30</v>
      </c>
      <c r="B412" t="n">
        <v>4</v>
      </c>
      <c r="C412">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412">
        <f>IF(入力!T34="","",入力!T34)</f>
        <v/>
      </c>
      <c r="E412">
        <f>IF(D412="","",IFERROR(INDEX(資格マスタ!$B:$B,MATCH(ASC(SUBSTITUTE(SUBSTITUTE(D412," ",""),"　","")),資格マスタ!$D:$D,0)),D412))</f>
        <v/>
      </c>
      <c r="F412">
        <f>IF(E412="","",IF(C412="",DATE(9999,1,1),C412))</f>
        <v/>
      </c>
      <c r="G412">
        <f>IF(E412="","",COUNTIFS($F$409:$F$422,"&lt;"&amp;F412,$F$409:$F$422,"&lt;&gt;")+COUNTIFS($F$409:$F$422,F412,$B$409:$B$422,"&lt;"&amp;B412)+1)</f>
        <v/>
      </c>
      <c r="H412">
        <f>IF(OR(E412="",C412=""),"",IF(C412&gt;=DATE(2019,5,1),"令和"&amp;(YEAR(C412)-2018),IF(C412&gt;=DATE(1989,1,8),"平成"&amp;(YEAR(C412)-1988),"昭和"&amp;(YEAR(C412)-1925)))&amp;"年"&amp;MONTH(C412)&amp;"月")</f>
        <v/>
      </c>
    </row>
    <row r="413">
      <c r="A413" t="n">
        <v>30</v>
      </c>
      <c r="B413" t="n">
        <v>5</v>
      </c>
      <c r="C413">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413">
        <f>IF(入力!V34="","",入力!V34)</f>
        <v/>
      </c>
      <c r="E413">
        <f>IF(D413="","",IFERROR(INDEX(資格マスタ!$B:$B,MATCH(ASC(SUBSTITUTE(SUBSTITUTE(D413," ",""),"　","")),資格マスタ!$D:$D,0)),D413))</f>
        <v/>
      </c>
      <c r="F413">
        <f>IF(E413="","",IF(C413="",DATE(9999,1,1),C413))</f>
        <v/>
      </c>
      <c r="G413">
        <f>IF(E413="","",COUNTIFS($F$409:$F$422,"&lt;"&amp;F413,$F$409:$F$422,"&lt;&gt;")+COUNTIFS($F$409:$F$422,F413,$B$409:$B$422,"&lt;"&amp;B413)+1)</f>
        <v/>
      </c>
      <c r="H413">
        <f>IF(OR(E413="",C413=""),"",IF(C413&gt;=DATE(2019,5,1),"令和"&amp;(YEAR(C413)-2018),IF(C413&gt;=DATE(1989,1,8),"平成"&amp;(YEAR(C413)-1988),"昭和"&amp;(YEAR(C413)-1925)))&amp;"年"&amp;MONTH(C413)&amp;"月")</f>
        <v/>
      </c>
    </row>
    <row r="414">
      <c r="A414" t="n">
        <v>30</v>
      </c>
      <c r="B414" t="n">
        <v>6</v>
      </c>
      <c r="C414">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414">
        <f>IF(入力!X34="","",入力!X34)</f>
        <v/>
      </c>
      <c r="E414">
        <f>IF(D414="","",IFERROR(INDEX(資格マスタ!$B:$B,MATCH(ASC(SUBSTITUTE(SUBSTITUTE(D414," ",""),"　","")),資格マスタ!$D:$D,0)),D414))</f>
        <v/>
      </c>
      <c r="F414">
        <f>IF(E414="","",IF(C414="",DATE(9999,1,1),C414))</f>
        <v/>
      </c>
      <c r="G414">
        <f>IF(E414="","",COUNTIFS($F$409:$F$422,"&lt;"&amp;F414,$F$409:$F$422,"&lt;&gt;")+COUNTIFS($F$409:$F$422,F414,$B$409:$B$422,"&lt;"&amp;B414)+1)</f>
        <v/>
      </c>
      <c r="H414">
        <f>IF(OR(E414="",C414=""),"",IF(C414&gt;=DATE(2019,5,1),"令和"&amp;(YEAR(C414)-2018),IF(C414&gt;=DATE(1989,1,8),"平成"&amp;(YEAR(C414)-1988),"昭和"&amp;(YEAR(C414)-1925)))&amp;"年"&amp;MONTH(C414)&amp;"月")</f>
        <v/>
      </c>
    </row>
    <row r="415">
      <c r="A415" t="n">
        <v>30</v>
      </c>
      <c r="B415" t="n">
        <v>7</v>
      </c>
      <c r="C415">
        <f>IFERROR(INDEX(資格取込!$S$6:$S$205,MATCH(30&amp;"_"&amp;1,資格取込!$Z$6:$Z$205,0)),"")</f>
        <v/>
      </c>
      <c r="D415">
        <f>IFERROR(INDEX(資格取込!$R$6:$R$205,MATCH(30&amp;"_"&amp;1,資格取込!$Z$6:$Z$205,0)),"")</f>
        <v/>
      </c>
      <c r="E415">
        <f>IF(D415="","",IFERROR(INDEX(資格マスタ!$B:$B,MATCH(ASC(SUBSTITUTE(SUBSTITUTE(D415," ",""),"　","")),資格マスタ!$D:$D,0)),D415))</f>
        <v/>
      </c>
      <c r="F415">
        <f>IF(E415="","",IF(C415="",DATE(9999,1,1),C415))</f>
        <v/>
      </c>
      <c r="G415">
        <f>IF(E415="","",COUNTIFS($F$409:$F$422,"&lt;"&amp;F415,$F$409:$F$422,"&lt;&gt;")+COUNTIFS($F$409:$F$422,F415,$B$409:$B$422,"&lt;"&amp;B415)+1)</f>
        <v/>
      </c>
      <c r="H415">
        <f>IF(OR(E415="",C415=""),"",IF(C415&gt;=DATE(2019,5,1),"令和"&amp;(YEAR(C415)-2018),IF(C415&gt;=DATE(1989,1,8),"平成"&amp;(YEAR(C415)-1988),"昭和"&amp;(YEAR(C415)-1925)))&amp;"年"&amp;MONTH(C415)&amp;"月")</f>
        <v/>
      </c>
    </row>
    <row r="416">
      <c r="A416" t="n">
        <v>30</v>
      </c>
      <c r="B416" t="n">
        <v>8</v>
      </c>
      <c r="C416">
        <f>IFERROR(INDEX(資格取込!$S$6:$S$205,MATCH(30&amp;"_"&amp;2,資格取込!$Z$6:$Z$205,0)),"")</f>
        <v/>
      </c>
      <c r="D416">
        <f>IFERROR(INDEX(資格取込!$R$6:$R$205,MATCH(30&amp;"_"&amp;2,資格取込!$Z$6:$Z$205,0)),"")</f>
        <v/>
      </c>
      <c r="E416">
        <f>IF(D416="","",IFERROR(INDEX(資格マスタ!$B:$B,MATCH(ASC(SUBSTITUTE(SUBSTITUTE(D416," ",""),"　","")),資格マスタ!$D:$D,0)),D416))</f>
        <v/>
      </c>
      <c r="F416">
        <f>IF(E416="","",IF(C416="",DATE(9999,1,1),C416))</f>
        <v/>
      </c>
      <c r="G416">
        <f>IF(E416="","",COUNTIFS($F$409:$F$422,"&lt;"&amp;F416,$F$409:$F$422,"&lt;&gt;")+COUNTIFS($F$409:$F$422,F416,$B$409:$B$422,"&lt;"&amp;B416)+1)</f>
        <v/>
      </c>
      <c r="H416">
        <f>IF(OR(E416="",C416=""),"",IF(C416&gt;=DATE(2019,5,1),"令和"&amp;(YEAR(C416)-2018),IF(C416&gt;=DATE(1989,1,8),"平成"&amp;(YEAR(C416)-1988),"昭和"&amp;(YEAR(C416)-1925)))&amp;"年"&amp;MONTH(C416)&amp;"月")</f>
        <v/>
      </c>
    </row>
    <row r="417">
      <c r="A417" t="n">
        <v>30</v>
      </c>
      <c r="B417" t="n">
        <v>9</v>
      </c>
      <c r="C417">
        <f>IFERROR(INDEX(資格取込!$S$6:$S$205,MATCH(30&amp;"_"&amp;3,資格取込!$Z$6:$Z$205,0)),"")</f>
        <v/>
      </c>
      <c r="D417">
        <f>IFERROR(INDEX(資格取込!$R$6:$R$205,MATCH(30&amp;"_"&amp;3,資格取込!$Z$6:$Z$205,0)),"")</f>
        <v/>
      </c>
      <c r="E417">
        <f>IF(D417="","",IFERROR(INDEX(資格マスタ!$B:$B,MATCH(ASC(SUBSTITUTE(SUBSTITUTE(D417," ",""),"　","")),資格マスタ!$D:$D,0)),D417))</f>
        <v/>
      </c>
      <c r="F417">
        <f>IF(E417="","",IF(C417="",DATE(9999,1,1),C417))</f>
        <v/>
      </c>
      <c r="G417">
        <f>IF(E417="","",COUNTIFS($F$409:$F$422,"&lt;"&amp;F417,$F$409:$F$422,"&lt;&gt;")+COUNTIFS($F$409:$F$422,F417,$B$409:$B$422,"&lt;"&amp;B417)+1)</f>
        <v/>
      </c>
      <c r="H417">
        <f>IF(OR(E417="",C417=""),"",IF(C417&gt;=DATE(2019,5,1),"令和"&amp;(YEAR(C417)-2018),IF(C417&gt;=DATE(1989,1,8),"平成"&amp;(YEAR(C417)-1988),"昭和"&amp;(YEAR(C417)-1925)))&amp;"年"&amp;MONTH(C417)&amp;"月")</f>
        <v/>
      </c>
    </row>
    <row r="418">
      <c r="A418" t="n">
        <v>30</v>
      </c>
      <c r="B418" t="n">
        <v>10</v>
      </c>
      <c r="C418">
        <f>IFERROR(INDEX(資格取込!$S$6:$S$205,MATCH(30&amp;"_"&amp;4,資格取込!$Z$6:$Z$205,0)),"")</f>
        <v/>
      </c>
      <c r="D418">
        <f>IFERROR(INDEX(資格取込!$R$6:$R$205,MATCH(30&amp;"_"&amp;4,資格取込!$Z$6:$Z$205,0)),"")</f>
        <v/>
      </c>
      <c r="E418">
        <f>IF(D418="","",IFERROR(INDEX(資格マスタ!$B:$B,MATCH(ASC(SUBSTITUTE(SUBSTITUTE(D418," ",""),"　","")),資格マスタ!$D:$D,0)),D418))</f>
        <v/>
      </c>
      <c r="F418">
        <f>IF(E418="","",IF(C418="",DATE(9999,1,1),C418))</f>
        <v/>
      </c>
      <c r="G418">
        <f>IF(E418="","",COUNTIFS($F$409:$F$422,"&lt;"&amp;F418,$F$409:$F$422,"&lt;&gt;")+COUNTIFS($F$409:$F$422,F418,$B$409:$B$422,"&lt;"&amp;B418)+1)</f>
        <v/>
      </c>
      <c r="H418">
        <f>IF(OR(E418="",C418=""),"",IF(C418&gt;=DATE(2019,5,1),"令和"&amp;(YEAR(C418)-2018),IF(C418&gt;=DATE(1989,1,8),"平成"&amp;(YEAR(C418)-1988),"昭和"&amp;(YEAR(C418)-1925)))&amp;"年"&amp;MONTH(C418)&amp;"月")</f>
        <v/>
      </c>
    </row>
    <row r="419">
      <c r="A419" t="n">
        <v>30</v>
      </c>
      <c r="B419" t="n">
        <v>11</v>
      </c>
      <c r="C419">
        <f>IFERROR(INDEX(資格取込!$S$6:$S$205,MATCH(30&amp;"_"&amp;5,資格取込!$Z$6:$Z$205,0)),"")</f>
        <v/>
      </c>
      <c r="D419">
        <f>IFERROR(INDEX(資格取込!$R$6:$R$205,MATCH(30&amp;"_"&amp;5,資格取込!$Z$6:$Z$205,0)),"")</f>
        <v/>
      </c>
      <c r="E419">
        <f>IF(D419="","",IFERROR(INDEX(資格マスタ!$B:$B,MATCH(ASC(SUBSTITUTE(SUBSTITUTE(D419," ",""),"　","")),資格マスタ!$D:$D,0)),D419))</f>
        <v/>
      </c>
      <c r="F419">
        <f>IF(E419="","",IF(C419="",DATE(9999,1,1),C419))</f>
        <v/>
      </c>
      <c r="G419">
        <f>IF(E419="","",COUNTIFS($F$409:$F$422,"&lt;"&amp;F419,$F$409:$F$422,"&lt;&gt;")+COUNTIFS($F$409:$F$422,F419,$B$409:$B$422,"&lt;"&amp;B419)+1)</f>
        <v/>
      </c>
      <c r="H419">
        <f>IF(OR(E419="",C419=""),"",IF(C419&gt;=DATE(2019,5,1),"令和"&amp;(YEAR(C419)-2018),IF(C419&gt;=DATE(1989,1,8),"平成"&amp;(YEAR(C419)-1988),"昭和"&amp;(YEAR(C419)-1925)))&amp;"年"&amp;MONTH(C419)&amp;"月")</f>
        <v/>
      </c>
    </row>
    <row r="420">
      <c r="A420" t="n">
        <v>30</v>
      </c>
      <c r="B420" t="n">
        <v>12</v>
      </c>
      <c r="C420">
        <f>IFERROR(INDEX(資格取込!$S$6:$S$205,MATCH(30&amp;"_"&amp;6,資格取込!$Z$6:$Z$205,0)),"")</f>
        <v/>
      </c>
      <c r="D420">
        <f>IFERROR(INDEX(資格取込!$R$6:$R$205,MATCH(30&amp;"_"&amp;6,資格取込!$Z$6:$Z$205,0)),"")</f>
        <v/>
      </c>
      <c r="E420">
        <f>IF(D420="","",IFERROR(INDEX(資格マスタ!$B:$B,MATCH(ASC(SUBSTITUTE(SUBSTITUTE(D420," ",""),"　","")),資格マスタ!$D:$D,0)),D420))</f>
        <v/>
      </c>
      <c r="F420">
        <f>IF(E420="","",IF(C420="",DATE(9999,1,1),C420))</f>
        <v/>
      </c>
      <c r="G420">
        <f>IF(E420="","",COUNTIFS($F$409:$F$422,"&lt;"&amp;F420,$F$409:$F$422,"&lt;&gt;")+COUNTIFS($F$409:$F$422,F420,$B$409:$B$422,"&lt;"&amp;B420)+1)</f>
        <v/>
      </c>
      <c r="H420">
        <f>IF(OR(E420="",C420=""),"",IF(C420&gt;=DATE(2019,5,1),"令和"&amp;(YEAR(C420)-2018),IF(C420&gt;=DATE(1989,1,8),"平成"&amp;(YEAR(C420)-1988),"昭和"&amp;(YEAR(C420)-1925)))&amp;"年"&amp;MONTH(C420)&amp;"月")</f>
        <v/>
      </c>
    </row>
    <row r="421">
      <c r="A421" t="n">
        <v>30</v>
      </c>
      <c r="B421" t="n">
        <v>13</v>
      </c>
      <c r="C421">
        <f>IFERROR(INDEX(資格取込!$S$6:$S$205,MATCH(30&amp;"_"&amp;7,資格取込!$Z$6:$Z$205,0)),"")</f>
        <v/>
      </c>
      <c r="D421">
        <f>IFERROR(INDEX(資格取込!$R$6:$R$205,MATCH(30&amp;"_"&amp;7,資格取込!$Z$6:$Z$205,0)),"")</f>
        <v/>
      </c>
      <c r="E421">
        <f>IF(D421="","",IFERROR(INDEX(資格マスタ!$B:$B,MATCH(ASC(SUBSTITUTE(SUBSTITUTE(D421," ",""),"　","")),資格マスタ!$D:$D,0)),D421))</f>
        <v/>
      </c>
      <c r="F421">
        <f>IF(E421="","",IF(C421="",DATE(9999,1,1),C421))</f>
        <v/>
      </c>
      <c r="G421">
        <f>IF(E421="","",COUNTIFS($F$409:$F$422,"&lt;"&amp;F421,$F$409:$F$422,"&lt;&gt;")+COUNTIFS($F$409:$F$422,F421,$B$409:$B$422,"&lt;"&amp;B421)+1)</f>
        <v/>
      </c>
      <c r="H421">
        <f>IF(OR(E421="",C421=""),"",IF(C421&gt;=DATE(2019,5,1),"令和"&amp;(YEAR(C421)-2018),IF(C421&gt;=DATE(1989,1,8),"平成"&amp;(YEAR(C421)-1988),"昭和"&amp;(YEAR(C421)-1925)))&amp;"年"&amp;MONTH(C421)&amp;"月")</f>
        <v/>
      </c>
    </row>
    <row r="422">
      <c r="A422" t="n">
        <v>30</v>
      </c>
      <c r="B422" t="n">
        <v>14</v>
      </c>
      <c r="C422">
        <f>IFERROR(INDEX(資格取込!$S$6:$S$205,MATCH(30&amp;"_"&amp;8,資格取込!$Z$6:$Z$205,0)),"")</f>
        <v/>
      </c>
      <c r="D422">
        <f>IFERROR(INDEX(資格取込!$R$6:$R$205,MATCH(30&amp;"_"&amp;8,資格取込!$Z$6:$Z$205,0)),"")</f>
        <v/>
      </c>
      <c r="E422">
        <f>IF(D422="","",IFERROR(INDEX(資格マスタ!$B:$B,MATCH(ASC(SUBSTITUTE(SUBSTITUTE(D422," ",""),"　","")),資格マスタ!$D:$D,0)),D422))</f>
        <v/>
      </c>
      <c r="F422">
        <f>IF(E422="","",IF(C422="",DATE(9999,1,1),C422))</f>
        <v/>
      </c>
      <c r="G422">
        <f>IF(E422="","",COUNTIFS($F$409:$F$422,"&lt;"&amp;F422,$F$409:$F$422,"&lt;&gt;")+COUNTIFS($F$409:$F$422,F422,$B$409:$B$422,"&lt;"&amp;B422)+1)</f>
        <v/>
      </c>
      <c r="H422">
        <f>IF(OR(E422="",C422=""),"",IF(C422&gt;=DATE(2019,5,1),"令和"&amp;(YEAR(C422)-2018),IF(C422&gt;=DATE(1989,1,8),"平成"&amp;(YEAR(C422)-1988),"昭和"&amp;(YEAR(C422)-1925)))&amp;"年"&amp;MONTH(C422)&amp;"月")</f>
        <v/>
      </c>
    </row>
    <row r="423">
      <c r="A423" t="n">
        <v>31</v>
      </c>
      <c r="B423" t="n">
        <v>1</v>
      </c>
      <c r="C423" s="132">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423">
        <f>IF(入力!N35="","",入力!N35)</f>
        <v/>
      </c>
      <c r="E423">
        <f>IF(D423="","",IFERROR(INDEX(資格マスタ!$B:$B,MATCH(ASC(SUBSTITUTE(SUBSTITUTE(D423," ",""),"　","")),資格マスタ!$D:$D,0)),D423))</f>
        <v/>
      </c>
      <c r="F423">
        <f>IF(E423="","",IF(C423="",DATE(9999,1,1),C423))</f>
        <v/>
      </c>
      <c r="G423">
        <f>IF(E423="","",COUNTIFS($F$423:$F$436,"&lt;"&amp;F423,$F$423:$F$436,"&lt;&gt;")+COUNTIFS($F$423:$F$436,F423,$B$423:$B$436,"&lt;"&amp;B423)+1)</f>
        <v/>
      </c>
      <c r="H423">
        <f>IF(OR(E423="",C423=""),"",IF(C423&gt;=DATE(2019,5,1),"令和"&amp;(YEAR(C423)-2018),IF(C423&gt;=DATE(1989,1,8),"平成"&amp;(YEAR(C423)-1988),"昭和"&amp;(YEAR(C423)-1925)))&amp;"年"&amp;MONTH(C423)&amp;"月")</f>
        <v/>
      </c>
    </row>
    <row r="424">
      <c r="A424" t="n">
        <v>31</v>
      </c>
      <c r="B424" t="n">
        <v>2</v>
      </c>
      <c r="C42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424">
        <f>IF(入力!P35="","",入力!P35)</f>
        <v/>
      </c>
      <c r="E424">
        <f>IF(D424="","",IFERROR(INDEX(資格マスタ!$B:$B,MATCH(ASC(SUBSTITUTE(SUBSTITUTE(D424," ",""),"　","")),資格マスタ!$D:$D,0)),D424))</f>
        <v/>
      </c>
      <c r="F424">
        <f>IF(E424="","",IF(C424="",DATE(9999,1,1),C424))</f>
        <v/>
      </c>
      <c r="G424">
        <f>IF(E424="","",COUNTIFS($F$423:$F$436,"&lt;"&amp;F424,$F$423:$F$436,"&lt;&gt;")+COUNTIFS($F$423:$F$436,F424,$B$423:$B$436,"&lt;"&amp;B424)+1)</f>
        <v/>
      </c>
      <c r="H424">
        <f>IF(OR(E424="",C424=""),"",IF(C424&gt;=DATE(2019,5,1),"令和"&amp;(YEAR(C424)-2018),IF(C424&gt;=DATE(1989,1,8),"平成"&amp;(YEAR(C424)-1988),"昭和"&amp;(YEAR(C424)-1925)))&amp;"年"&amp;MONTH(C424)&amp;"月")</f>
        <v/>
      </c>
    </row>
    <row r="425">
      <c r="A425" t="n">
        <v>31</v>
      </c>
      <c r="B425" t="n">
        <v>3</v>
      </c>
      <c r="C42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425">
        <f>IF(入力!R35="","",入力!R35)</f>
        <v/>
      </c>
      <c r="E425">
        <f>IF(D425="","",IFERROR(INDEX(資格マスタ!$B:$B,MATCH(ASC(SUBSTITUTE(SUBSTITUTE(D425," ",""),"　","")),資格マスタ!$D:$D,0)),D425))</f>
        <v/>
      </c>
      <c r="F425">
        <f>IF(E425="","",IF(C425="",DATE(9999,1,1),C425))</f>
        <v/>
      </c>
      <c r="G425">
        <f>IF(E425="","",COUNTIFS($F$423:$F$436,"&lt;"&amp;F425,$F$423:$F$436,"&lt;&gt;")+COUNTIFS($F$423:$F$436,F425,$B$423:$B$436,"&lt;"&amp;B425)+1)</f>
        <v/>
      </c>
      <c r="H425">
        <f>IF(OR(E425="",C425=""),"",IF(C425&gt;=DATE(2019,5,1),"令和"&amp;(YEAR(C425)-2018),IF(C425&gt;=DATE(1989,1,8),"平成"&amp;(YEAR(C425)-1988),"昭和"&amp;(YEAR(C425)-1925)))&amp;"年"&amp;MONTH(C425)&amp;"月")</f>
        <v/>
      </c>
    </row>
    <row r="426">
      <c r="A426" t="n">
        <v>31</v>
      </c>
      <c r="B426" t="n">
        <v>4</v>
      </c>
      <c r="C42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426">
        <f>IF(入力!T35="","",入力!T35)</f>
        <v/>
      </c>
      <c r="E426">
        <f>IF(D426="","",IFERROR(INDEX(資格マスタ!$B:$B,MATCH(ASC(SUBSTITUTE(SUBSTITUTE(D426," ",""),"　","")),資格マスタ!$D:$D,0)),D426))</f>
        <v/>
      </c>
      <c r="F426">
        <f>IF(E426="","",IF(C426="",DATE(9999,1,1),C426))</f>
        <v/>
      </c>
      <c r="G426">
        <f>IF(E426="","",COUNTIFS($F$423:$F$436,"&lt;"&amp;F426,$F$423:$F$436,"&lt;&gt;")+COUNTIFS($F$423:$F$436,F426,$B$423:$B$436,"&lt;"&amp;B426)+1)</f>
        <v/>
      </c>
      <c r="H426">
        <f>IF(OR(E426="",C426=""),"",IF(C426&gt;=DATE(2019,5,1),"令和"&amp;(YEAR(C426)-2018),IF(C426&gt;=DATE(1989,1,8),"平成"&amp;(YEAR(C426)-1988),"昭和"&amp;(YEAR(C426)-1925)))&amp;"年"&amp;MONTH(C426)&amp;"月")</f>
        <v/>
      </c>
    </row>
    <row r="427">
      <c r="A427" t="n">
        <v>31</v>
      </c>
      <c r="B427" t="n">
        <v>5</v>
      </c>
      <c r="C42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427">
        <f>IF(入力!V35="","",入力!V35)</f>
        <v/>
      </c>
      <c r="E427">
        <f>IF(D427="","",IFERROR(INDEX(資格マスタ!$B:$B,MATCH(ASC(SUBSTITUTE(SUBSTITUTE(D427," ",""),"　","")),資格マスタ!$D:$D,0)),D427))</f>
        <v/>
      </c>
      <c r="F427">
        <f>IF(E427="","",IF(C427="",DATE(9999,1,1),C427))</f>
        <v/>
      </c>
      <c r="G427">
        <f>IF(E427="","",COUNTIFS($F$423:$F$436,"&lt;"&amp;F427,$F$423:$F$436,"&lt;&gt;")+COUNTIFS($F$423:$F$436,F427,$B$423:$B$436,"&lt;"&amp;B427)+1)</f>
        <v/>
      </c>
      <c r="H427">
        <f>IF(OR(E427="",C427=""),"",IF(C427&gt;=DATE(2019,5,1),"令和"&amp;(YEAR(C427)-2018),IF(C427&gt;=DATE(1989,1,8),"平成"&amp;(YEAR(C427)-1988),"昭和"&amp;(YEAR(C427)-1925)))&amp;"年"&amp;MONTH(C427)&amp;"月")</f>
        <v/>
      </c>
    </row>
    <row r="428">
      <c r="A428" t="n">
        <v>31</v>
      </c>
      <c r="B428" t="n">
        <v>6</v>
      </c>
      <c r="C42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428">
        <f>IF(入力!X35="","",入力!X35)</f>
        <v/>
      </c>
      <c r="E428">
        <f>IF(D428="","",IFERROR(INDEX(資格マスタ!$B:$B,MATCH(ASC(SUBSTITUTE(SUBSTITUTE(D428," ",""),"　","")),資格マスタ!$D:$D,0)),D428))</f>
        <v/>
      </c>
      <c r="F428">
        <f>IF(E428="","",IF(C428="",DATE(9999,1,1),C428))</f>
        <v/>
      </c>
      <c r="G428">
        <f>IF(E428="","",COUNTIFS($F$423:$F$436,"&lt;"&amp;F428,$F$423:$F$436,"&lt;&gt;")+COUNTIFS($F$423:$F$436,F428,$B$423:$B$436,"&lt;"&amp;B428)+1)</f>
        <v/>
      </c>
      <c r="H428">
        <f>IF(OR(E428="",C428=""),"",IF(C428&gt;=DATE(2019,5,1),"令和"&amp;(YEAR(C428)-2018),IF(C428&gt;=DATE(1989,1,8),"平成"&amp;(YEAR(C428)-1988),"昭和"&amp;(YEAR(C428)-1925)))&amp;"年"&amp;MONTH(C428)&amp;"月")</f>
        <v/>
      </c>
    </row>
    <row r="429">
      <c r="A429" t="n">
        <v>31</v>
      </c>
      <c r="B429" t="n">
        <v>7</v>
      </c>
      <c r="C429">
        <f>IFERROR(INDEX(資格取込!$S$6:$S$205,MATCH(31&amp;"_"&amp;1,資格取込!$Z$6:$Z$205,0)),"")</f>
        <v/>
      </c>
      <c r="D429">
        <f>IFERROR(INDEX(資格取込!$R$6:$R$205,MATCH(31&amp;"_"&amp;1,資格取込!$Z$6:$Z$205,0)),"")</f>
        <v/>
      </c>
      <c r="E429">
        <f>IF(D429="","",IFERROR(INDEX(資格マスタ!$B:$B,MATCH(ASC(SUBSTITUTE(SUBSTITUTE(D429," ",""),"　","")),資格マスタ!$D:$D,0)),D429))</f>
        <v/>
      </c>
      <c r="F429">
        <f>IF(E429="","",IF(C429="",DATE(9999,1,1),C429))</f>
        <v/>
      </c>
      <c r="G429">
        <f>IF(E429="","",COUNTIFS($F$423:$F$436,"&lt;"&amp;F429,$F$423:$F$436,"&lt;&gt;")+COUNTIFS($F$423:$F$436,F429,$B$423:$B$436,"&lt;"&amp;B429)+1)</f>
        <v/>
      </c>
      <c r="H429">
        <f>IF(OR(E429="",C429=""),"",IF(C429&gt;=DATE(2019,5,1),"令和"&amp;(YEAR(C429)-2018),IF(C429&gt;=DATE(1989,1,8),"平成"&amp;(YEAR(C429)-1988),"昭和"&amp;(YEAR(C429)-1925)))&amp;"年"&amp;MONTH(C429)&amp;"月")</f>
        <v/>
      </c>
    </row>
    <row r="430">
      <c r="A430" t="n">
        <v>31</v>
      </c>
      <c r="B430" t="n">
        <v>8</v>
      </c>
      <c r="C430">
        <f>IFERROR(INDEX(資格取込!$S$6:$S$205,MATCH(31&amp;"_"&amp;2,資格取込!$Z$6:$Z$205,0)),"")</f>
        <v/>
      </c>
      <c r="D430">
        <f>IFERROR(INDEX(資格取込!$R$6:$R$205,MATCH(31&amp;"_"&amp;2,資格取込!$Z$6:$Z$205,0)),"")</f>
        <v/>
      </c>
      <c r="E430">
        <f>IF(D430="","",IFERROR(INDEX(資格マスタ!$B:$B,MATCH(ASC(SUBSTITUTE(SUBSTITUTE(D430," ",""),"　","")),資格マスタ!$D:$D,0)),D430))</f>
        <v/>
      </c>
      <c r="F430">
        <f>IF(E430="","",IF(C430="",DATE(9999,1,1),C430))</f>
        <v/>
      </c>
      <c r="G430">
        <f>IF(E430="","",COUNTIFS($F$423:$F$436,"&lt;"&amp;F430,$F$423:$F$436,"&lt;&gt;")+COUNTIFS($F$423:$F$436,F430,$B$423:$B$436,"&lt;"&amp;B430)+1)</f>
        <v/>
      </c>
      <c r="H430">
        <f>IF(OR(E430="",C430=""),"",IF(C430&gt;=DATE(2019,5,1),"令和"&amp;(YEAR(C430)-2018),IF(C430&gt;=DATE(1989,1,8),"平成"&amp;(YEAR(C430)-1988),"昭和"&amp;(YEAR(C430)-1925)))&amp;"年"&amp;MONTH(C430)&amp;"月")</f>
        <v/>
      </c>
    </row>
    <row r="431">
      <c r="A431" t="n">
        <v>31</v>
      </c>
      <c r="B431" t="n">
        <v>9</v>
      </c>
      <c r="C431">
        <f>IFERROR(INDEX(資格取込!$S$6:$S$205,MATCH(31&amp;"_"&amp;3,資格取込!$Z$6:$Z$205,0)),"")</f>
        <v/>
      </c>
      <c r="D431">
        <f>IFERROR(INDEX(資格取込!$R$6:$R$205,MATCH(31&amp;"_"&amp;3,資格取込!$Z$6:$Z$205,0)),"")</f>
        <v/>
      </c>
      <c r="E431">
        <f>IF(D431="","",IFERROR(INDEX(資格マスタ!$B:$B,MATCH(ASC(SUBSTITUTE(SUBSTITUTE(D431," ",""),"　","")),資格マスタ!$D:$D,0)),D431))</f>
        <v/>
      </c>
      <c r="F431">
        <f>IF(E431="","",IF(C431="",DATE(9999,1,1),C431))</f>
        <v/>
      </c>
      <c r="G431">
        <f>IF(E431="","",COUNTIFS($F$423:$F$436,"&lt;"&amp;F431,$F$423:$F$436,"&lt;&gt;")+COUNTIFS($F$423:$F$436,F431,$B$423:$B$436,"&lt;"&amp;B431)+1)</f>
        <v/>
      </c>
      <c r="H431">
        <f>IF(OR(E431="",C431=""),"",IF(C431&gt;=DATE(2019,5,1),"令和"&amp;(YEAR(C431)-2018),IF(C431&gt;=DATE(1989,1,8),"平成"&amp;(YEAR(C431)-1988),"昭和"&amp;(YEAR(C431)-1925)))&amp;"年"&amp;MONTH(C431)&amp;"月")</f>
        <v/>
      </c>
    </row>
    <row r="432">
      <c r="A432" t="n">
        <v>31</v>
      </c>
      <c r="B432" t="n">
        <v>10</v>
      </c>
      <c r="C432">
        <f>IFERROR(INDEX(資格取込!$S$6:$S$205,MATCH(31&amp;"_"&amp;4,資格取込!$Z$6:$Z$205,0)),"")</f>
        <v/>
      </c>
      <c r="D432">
        <f>IFERROR(INDEX(資格取込!$R$6:$R$205,MATCH(31&amp;"_"&amp;4,資格取込!$Z$6:$Z$205,0)),"")</f>
        <v/>
      </c>
      <c r="E432">
        <f>IF(D432="","",IFERROR(INDEX(資格マスタ!$B:$B,MATCH(ASC(SUBSTITUTE(SUBSTITUTE(D432," ",""),"　","")),資格マスタ!$D:$D,0)),D432))</f>
        <v/>
      </c>
      <c r="F432">
        <f>IF(E432="","",IF(C432="",DATE(9999,1,1),C432))</f>
        <v/>
      </c>
      <c r="G432">
        <f>IF(E432="","",COUNTIFS($F$423:$F$436,"&lt;"&amp;F432,$F$423:$F$436,"&lt;&gt;")+COUNTIFS($F$423:$F$436,F432,$B$423:$B$436,"&lt;"&amp;B432)+1)</f>
        <v/>
      </c>
      <c r="H432">
        <f>IF(OR(E432="",C432=""),"",IF(C432&gt;=DATE(2019,5,1),"令和"&amp;(YEAR(C432)-2018),IF(C432&gt;=DATE(1989,1,8),"平成"&amp;(YEAR(C432)-1988),"昭和"&amp;(YEAR(C432)-1925)))&amp;"年"&amp;MONTH(C432)&amp;"月")</f>
        <v/>
      </c>
    </row>
    <row r="433">
      <c r="A433" t="n">
        <v>31</v>
      </c>
      <c r="B433" t="n">
        <v>11</v>
      </c>
      <c r="C433">
        <f>IFERROR(INDEX(資格取込!$S$6:$S$205,MATCH(31&amp;"_"&amp;5,資格取込!$Z$6:$Z$205,0)),"")</f>
        <v/>
      </c>
      <c r="D433">
        <f>IFERROR(INDEX(資格取込!$R$6:$R$205,MATCH(31&amp;"_"&amp;5,資格取込!$Z$6:$Z$205,0)),"")</f>
        <v/>
      </c>
      <c r="E433">
        <f>IF(D433="","",IFERROR(INDEX(資格マスタ!$B:$B,MATCH(ASC(SUBSTITUTE(SUBSTITUTE(D433," ",""),"　","")),資格マスタ!$D:$D,0)),D433))</f>
        <v/>
      </c>
      <c r="F433">
        <f>IF(E433="","",IF(C433="",DATE(9999,1,1),C433))</f>
        <v/>
      </c>
      <c r="G433">
        <f>IF(E433="","",COUNTIFS($F$423:$F$436,"&lt;"&amp;F433,$F$423:$F$436,"&lt;&gt;")+COUNTIFS($F$423:$F$436,F433,$B$423:$B$436,"&lt;"&amp;B433)+1)</f>
        <v/>
      </c>
      <c r="H433">
        <f>IF(OR(E433="",C433=""),"",IF(C433&gt;=DATE(2019,5,1),"令和"&amp;(YEAR(C433)-2018),IF(C433&gt;=DATE(1989,1,8),"平成"&amp;(YEAR(C433)-1988),"昭和"&amp;(YEAR(C433)-1925)))&amp;"年"&amp;MONTH(C433)&amp;"月")</f>
        <v/>
      </c>
    </row>
    <row r="434">
      <c r="A434" t="n">
        <v>31</v>
      </c>
      <c r="B434" t="n">
        <v>12</v>
      </c>
      <c r="C434">
        <f>IFERROR(INDEX(資格取込!$S$6:$S$205,MATCH(31&amp;"_"&amp;6,資格取込!$Z$6:$Z$205,0)),"")</f>
        <v/>
      </c>
      <c r="D434">
        <f>IFERROR(INDEX(資格取込!$R$6:$R$205,MATCH(31&amp;"_"&amp;6,資格取込!$Z$6:$Z$205,0)),"")</f>
        <v/>
      </c>
      <c r="E434">
        <f>IF(D434="","",IFERROR(INDEX(資格マスタ!$B:$B,MATCH(ASC(SUBSTITUTE(SUBSTITUTE(D434," ",""),"　","")),資格マスタ!$D:$D,0)),D434))</f>
        <v/>
      </c>
      <c r="F434">
        <f>IF(E434="","",IF(C434="",DATE(9999,1,1),C434))</f>
        <v/>
      </c>
      <c r="G434">
        <f>IF(E434="","",COUNTIFS($F$423:$F$436,"&lt;"&amp;F434,$F$423:$F$436,"&lt;&gt;")+COUNTIFS($F$423:$F$436,F434,$B$423:$B$436,"&lt;"&amp;B434)+1)</f>
        <v/>
      </c>
      <c r="H434">
        <f>IF(OR(E434="",C434=""),"",IF(C434&gt;=DATE(2019,5,1),"令和"&amp;(YEAR(C434)-2018),IF(C434&gt;=DATE(1989,1,8),"平成"&amp;(YEAR(C434)-1988),"昭和"&amp;(YEAR(C434)-1925)))&amp;"年"&amp;MONTH(C434)&amp;"月")</f>
        <v/>
      </c>
    </row>
    <row r="435">
      <c r="A435" t="n">
        <v>31</v>
      </c>
      <c r="B435" t="n">
        <v>13</v>
      </c>
      <c r="C435">
        <f>IFERROR(INDEX(資格取込!$S$6:$S$205,MATCH(31&amp;"_"&amp;7,資格取込!$Z$6:$Z$205,0)),"")</f>
        <v/>
      </c>
      <c r="D435">
        <f>IFERROR(INDEX(資格取込!$R$6:$R$205,MATCH(31&amp;"_"&amp;7,資格取込!$Z$6:$Z$205,0)),"")</f>
        <v/>
      </c>
      <c r="E435">
        <f>IF(D435="","",IFERROR(INDEX(資格マスタ!$B:$B,MATCH(ASC(SUBSTITUTE(SUBSTITUTE(D435," ",""),"　","")),資格マスタ!$D:$D,0)),D435))</f>
        <v/>
      </c>
      <c r="F435">
        <f>IF(E435="","",IF(C435="",DATE(9999,1,1),C435))</f>
        <v/>
      </c>
      <c r="G435">
        <f>IF(E435="","",COUNTIFS($F$423:$F$436,"&lt;"&amp;F435,$F$423:$F$436,"&lt;&gt;")+COUNTIFS($F$423:$F$436,F435,$B$423:$B$436,"&lt;"&amp;B435)+1)</f>
        <v/>
      </c>
      <c r="H435">
        <f>IF(OR(E435="",C435=""),"",IF(C435&gt;=DATE(2019,5,1),"令和"&amp;(YEAR(C435)-2018),IF(C435&gt;=DATE(1989,1,8),"平成"&amp;(YEAR(C435)-1988),"昭和"&amp;(YEAR(C435)-1925)))&amp;"年"&amp;MONTH(C435)&amp;"月")</f>
        <v/>
      </c>
    </row>
    <row r="436">
      <c r="A436" t="n">
        <v>31</v>
      </c>
      <c r="B436" t="n">
        <v>14</v>
      </c>
      <c r="C436">
        <f>IFERROR(INDEX(資格取込!$S$6:$S$205,MATCH(31&amp;"_"&amp;8,資格取込!$Z$6:$Z$205,0)),"")</f>
        <v/>
      </c>
      <c r="D436">
        <f>IFERROR(INDEX(資格取込!$R$6:$R$205,MATCH(31&amp;"_"&amp;8,資格取込!$Z$6:$Z$205,0)),"")</f>
        <v/>
      </c>
      <c r="E436">
        <f>IF(D436="","",IFERROR(INDEX(資格マスタ!$B:$B,MATCH(ASC(SUBSTITUTE(SUBSTITUTE(D436," ",""),"　","")),資格マスタ!$D:$D,0)),D436))</f>
        <v/>
      </c>
      <c r="F436">
        <f>IF(E436="","",IF(C436="",DATE(9999,1,1),C436))</f>
        <v/>
      </c>
      <c r="G436">
        <f>IF(E436="","",COUNTIFS($F$423:$F$436,"&lt;"&amp;F436,$F$423:$F$436,"&lt;&gt;")+COUNTIFS($F$423:$F$436,F436,$B$423:$B$436,"&lt;"&amp;B436)+1)</f>
        <v/>
      </c>
      <c r="H436">
        <f>IF(OR(E436="",C436=""),"",IF(C436&gt;=DATE(2019,5,1),"令和"&amp;(YEAR(C436)-2018),IF(C436&gt;=DATE(1989,1,8),"平成"&amp;(YEAR(C436)-1988),"昭和"&amp;(YEAR(C436)-1925)))&amp;"年"&amp;MONTH(C436)&amp;"月")</f>
        <v/>
      </c>
    </row>
    <row r="437">
      <c r="A437" t="n">
        <v>32</v>
      </c>
      <c r="B437" t="n">
        <v>1</v>
      </c>
      <c r="C437" s="132">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437">
        <f>IF(入力!N36="","",入力!N36)</f>
        <v/>
      </c>
      <c r="E437">
        <f>IF(D437="","",IFERROR(INDEX(資格マスタ!$B:$B,MATCH(ASC(SUBSTITUTE(SUBSTITUTE(D437," ",""),"　","")),資格マスタ!$D:$D,0)),D437))</f>
        <v/>
      </c>
      <c r="F437">
        <f>IF(E437="","",IF(C437="",DATE(9999,1,1),C437))</f>
        <v/>
      </c>
      <c r="G437">
        <f>IF(E437="","",COUNTIFS($F$437:$F$450,"&lt;"&amp;F437,$F$437:$F$450,"&lt;&gt;")+COUNTIFS($F$437:$F$450,F437,$B$437:$B$450,"&lt;"&amp;B437)+1)</f>
        <v/>
      </c>
      <c r="H437">
        <f>IF(OR(E437="",C437=""),"",IF(C437&gt;=DATE(2019,5,1),"令和"&amp;(YEAR(C437)-2018),IF(C437&gt;=DATE(1989,1,8),"平成"&amp;(YEAR(C437)-1988),"昭和"&amp;(YEAR(C437)-1925)))&amp;"年"&amp;MONTH(C437)&amp;"月")</f>
        <v/>
      </c>
    </row>
    <row r="438">
      <c r="A438" t="n">
        <v>32</v>
      </c>
      <c r="B438" t="n">
        <v>2</v>
      </c>
      <c r="C438">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438">
        <f>IF(入力!P36="","",入力!P36)</f>
        <v/>
      </c>
      <c r="E438">
        <f>IF(D438="","",IFERROR(INDEX(資格マスタ!$B:$B,MATCH(ASC(SUBSTITUTE(SUBSTITUTE(D438," ",""),"　","")),資格マスタ!$D:$D,0)),D438))</f>
        <v/>
      </c>
      <c r="F438">
        <f>IF(E438="","",IF(C438="",DATE(9999,1,1),C438))</f>
        <v/>
      </c>
      <c r="G438">
        <f>IF(E438="","",COUNTIFS($F$437:$F$450,"&lt;"&amp;F438,$F$437:$F$450,"&lt;&gt;")+COUNTIFS($F$437:$F$450,F438,$B$437:$B$450,"&lt;"&amp;B438)+1)</f>
        <v/>
      </c>
      <c r="H438">
        <f>IF(OR(E438="",C438=""),"",IF(C438&gt;=DATE(2019,5,1),"令和"&amp;(YEAR(C438)-2018),IF(C438&gt;=DATE(1989,1,8),"平成"&amp;(YEAR(C438)-1988),"昭和"&amp;(YEAR(C438)-1925)))&amp;"年"&amp;MONTH(C438)&amp;"月")</f>
        <v/>
      </c>
    </row>
    <row r="439">
      <c r="A439" t="n">
        <v>32</v>
      </c>
      <c r="B439" t="n">
        <v>3</v>
      </c>
      <c r="C439">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439">
        <f>IF(入力!R36="","",入力!R36)</f>
        <v/>
      </c>
      <c r="E439">
        <f>IF(D439="","",IFERROR(INDEX(資格マスタ!$B:$B,MATCH(ASC(SUBSTITUTE(SUBSTITUTE(D439," ",""),"　","")),資格マスタ!$D:$D,0)),D439))</f>
        <v/>
      </c>
      <c r="F439">
        <f>IF(E439="","",IF(C439="",DATE(9999,1,1),C439))</f>
        <v/>
      </c>
      <c r="G439">
        <f>IF(E439="","",COUNTIFS($F$437:$F$450,"&lt;"&amp;F439,$F$437:$F$450,"&lt;&gt;")+COUNTIFS($F$437:$F$450,F439,$B$437:$B$450,"&lt;"&amp;B439)+1)</f>
        <v/>
      </c>
      <c r="H439">
        <f>IF(OR(E439="",C439=""),"",IF(C439&gt;=DATE(2019,5,1),"令和"&amp;(YEAR(C439)-2018),IF(C439&gt;=DATE(1989,1,8),"平成"&amp;(YEAR(C439)-1988),"昭和"&amp;(YEAR(C439)-1925)))&amp;"年"&amp;MONTH(C439)&amp;"月")</f>
        <v/>
      </c>
    </row>
    <row r="440">
      <c r="A440" t="n">
        <v>32</v>
      </c>
      <c r="B440" t="n">
        <v>4</v>
      </c>
      <c r="C440">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440">
        <f>IF(入力!T36="","",入力!T36)</f>
        <v/>
      </c>
      <c r="E440">
        <f>IF(D440="","",IFERROR(INDEX(資格マスタ!$B:$B,MATCH(ASC(SUBSTITUTE(SUBSTITUTE(D440," ",""),"　","")),資格マスタ!$D:$D,0)),D440))</f>
        <v/>
      </c>
      <c r="F440">
        <f>IF(E440="","",IF(C440="",DATE(9999,1,1),C440))</f>
        <v/>
      </c>
      <c r="G440">
        <f>IF(E440="","",COUNTIFS($F$437:$F$450,"&lt;"&amp;F440,$F$437:$F$450,"&lt;&gt;")+COUNTIFS($F$437:$F$450,F440,$B$437:$B$450,"&lt;"&amp;B440)+1)</f>
        <v/>
      </c>
      <c r="H440">
        <f>IF(OR(E440="",C440=""),"",IF(C440&gt;=DATE(2019,5,1),"令和"&amp;(YEAR(C440)-2018),IF(C440&gt;=DATE(1989,1,8),"平成"&amp;(YEAR(C440)-1988),"昭和"&amp;(YEAR(C440)-1925)))&amp;"年"&amp;MONTH(C440)&amp;"月")</f>
        <v/>
      </c>
    </row>
    <row r="441">
      <c r="A441" t="n">
        <v>32</v>
      </c>
      <c r="B441" t="n">
        <v>5</v>
      </c>
      <c r="C441">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441">
        <f>IF(入力!V36="","",入力!V36)</f>
        <v/>
      </c>
      <c r="E441">
        <f>IF(D441="","",IFERROR(INDEX(資格マスタ!$B:$B,MATCH(ASC(SUBSTITUTE(SUBSTITUTE(D441," ",""),"　","")),資格マスタ!$D:$D,0)),D441))</f>
        <v/>
      </c>
      <c r="F441">
        <f>IF(E441="","",IF(C441="",DATE(9999,1,1),C441))</f>
        <v/>
      </c>
      <c r="G441">
        <f>IF(E441="","",COUNTIFS($F$437:$F$450,"&lt;"&amp;F441,$F$437:$F$450,"&lt;&gt;")+COUNTIFS($F$437:$F$450,F441,$B$437:$B$450,"&lt;"&amp;B441)+1)</f>
        <v/>
      </c>
      <c r="H441">
        <f>IF(OR(E441="",C441=""),"",IF(C441&gt;=DATE(2019,5,1),"令和"&amp;(YEAR(C441)-2018),IF(C441&gt;=DATE(1989,1,8),"平成"&amp;(YEAR(C441)-1988),"昭和"&amp;(YEAR(C441)-1925)))&amp;"年"&amp;MONTH(C441)&amp;"月")</f>
        <v/>
      </c>
    </row>
    <row r="442">
      <c r="A442" t="n">
        <v>32</v>
      </c>
      <c r="B442" t="n">
        <v>6</v>
      </c>
      <c r="C442">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442">
        <f>IF(入力!X36="","",入力!X36)</f>
        <v/>
      </c>
      <c r="E442">
        <f>IF(D442="","",IFERROR(INDEX(資格マスタ!$B:$B,MATCH(ASC(SUBSTITUTE(SUBSTITUTE(D442," ",""),"　","")),資格マスタ!$D:$D,0)),D442))</f>
        <v/>
      </c>
      <c r="F442">
        <f>IF(E442="","",IF(C442="",DATE(9999,1,1),C442))</f>
        <v/>
      </c>
      <c r="G442">
        <f>IF(E442="","",COUNTIFS($F$437:$F$450,"&lt;"&amp;F442,$F$437:$F$450,"&lt;&gt;")+COUNTIFS($F$437:$F$450,F442,$B$437:$B$450,"&lt;"&amp;B442)+1)</f>
        <v/>
      </c>
      <c r="H442">
        <f>IF(OR(E442="",C442=""),"",IF(C442&gt;=DATE(2019,5,1),"令和"&amp;(YEAR(C442)-2018),IF(C442&gt;=DATE(1989,1,8),"平成"&amp;(YEAR(C442)-1988),"昭和"&amp;(YEAR(C442)-1925)))&amp;"年"&amp;MONTH(C442)&amp;"月")</f>
        <v/>
      </c>
    </row>
    <row r="443">
      <c r="A443" t="n">
        <v>32</v>
      </c>
      <c r="B443" t="n">
        <v>7</v>
      </c>
      <c r="C443">
        <f>IFERROR(INDEX(資格取込!$S$6:$S$205,MATCH(32&amp;"_"&amp;1,資格取込!$Z$6:$Z$205,0)),"")</f>
        <v/>
      </c>
      <c r="D443">
        <f>IFERROR(INDEX(資格取込!$R$6:$R$205,MATCH(32&amp;"_"&amp;1,資格取込!$Z$6:$Z$205,0)),"")</f>
        <v/>
      </c>
      <c r="E443">
        <f>IF(D443="","",IFERROR(INDEX(資格マスタ!$B:$B,MATCH(ASC(SUBSTITUTE(SUBSTITUTE(D443," ",""),"　","")),資格マスタ!$D:$D,0)),D443))</f>
        <v/>
      </c>
      <c r="F443">
        <f>IF(E443="","",IF(C443="",DATE(9999,1,1),C443))</f>
        <v/>
      </c>
      <c r="G443">
        <f>IF(E443="","",COUNTIFS($F$437:$F$450,"&lt;"&amp;F443,$F$437:$F$450,"&lt;&gt;")+COUNTIFS($F$437:$F$450,F443,$B$437:$B$450,"&lt;"&amp;B443)+1)</f>
        <v/>
      </c>
      <c r="H443">
        <f>IF(OR(E443="",C443=""),"",IF(C443&gt;=DATE(2019,5,1),"令和"&amp;(YEAR(C443)-2018),IF(C443&gt;=DATE(1989,1,8),"平成"&amp;(YEAR(C443)-1988),"昭和"&amp;(YEAR(C443)-1925)))&amp;"年"&amp;MONTH(C443)&amp;"月")</f>
        <v/>
      </c>
    </row>
    <row r="444">
      <c r="A444" t="n">
        <v>32</v>
      </c>
      <c r="B444" t="n">
        <v>8</v>
      </c>
      <c r="C444">
        <f>IFERROR(INDEX(資格取込!$S$6:$S$205,MATCH(32&amp;"_"&amp;2,資格取込!$Z$6:$Z$205,0)),"")</f>
        <v/>
      </c>
      <c r="D444">
        <f>IFERROR(INDEX(資格取込!$R$6:$R$205,MATCH(32&amp;"_"&amp;2,資格取込!$Z$6:$Z$205,0)),"")</f>
        <v/>
      </c>
      <c r="E444">
        <f>IF(D444="","",IFERROR(INDEX(資格マスタ!$B:$B,MATCH(ASC(SUBSTITUTE(SUBSTITUTE(D444," ",""),"　","")),資格マスタ!$D:$D,0)),D444))</f>
        <v/>
      </c>
      <c r="F444">
        <f>IF(E444="","",IF(C444="",DATE(9999,1,1),C444))</f>
        <v/>
      </c>
      <c r="G444">
        <f>IF(E444="","",COUNTIFS($F$437:$F$450,"&lt;"&amp;F444,$F$437:$F$450,"&lt;&gt;")+COUNTIFS($F$437:$F$450,F444,$B$437:$B$450,"&lt;"&amp;B444)+1)</f>
        <v/>
      </c>
      <c r="H444">
        <f>IF(OR(E444="",C444=""),"",IF(C444&gt;=DATE(2019,5,1),"令和"&amp;(YEAR(C444)-2018),IF(C444&gt;=DATE(1989,1,8),"平成"&amp;(YEAR(C444)-1988),"昭和"&amp;(YEAR(C444)-1925)))&amp;"年"&amp;MONTH(C444)&amp;"月")</f>
        <v/>
      </c>
    </row>
    <row r="445">
      <c r="A445" t="n">
        <v>32</v>
      </c>
      <c r="B445" t="n">
        <v>9</v>
      </c>
      <c r="C445">
        <f>IFERROR(INDEX(資格取込!$S$6:$S$205,MATCH(32&amp;"_"&amp;3,資格取込!$Z$6:$Z$205,0)),"")</f>
        <v/>
      </c>
      <c r="D445">
        <f>IFERROR(INDEX(資格取込!$R$6:$R$205,MATCH(32&amp;"_"&amp;3,資格取込!$Z$6:$Z$205,0)),"")</f>
        <v/>
      </c>
      <c r="E445">
        <f>IF(D445="","",IFERROR(INDEX(資格マスタ!$B:$B,MATCH(ASC(SUBSTITUTE(SUBSTITUTE(D445," ",""),"　","")),資格マスタ!$D:$D,0)),D445))</f>
        <v/>
      </c>
      <c r="F445">
        <f>IF(E445="","",IF(C445="",DATE(9999,1,1),C445))</f>
        <v/>
      </c>
      <c r="G445">
        <f>IF(E445="","",COUNTIFS($F$437:$F$450,"&lt;"&amp;F445,$F$437:$F$450,"&lt;&gt;")+COUNTIFS($F$437:$F$450,F445,$B$437:$B$450,"&lt;"&amp;B445)+1)</f>
        <v/>
      </c>
      <c r="H445">
        <f>IF(OR(E445="",C445=""),"",IF(C445&gt;=DATE(2019,5,1),"令和"&amp;(YEAR(C445)-2018),IF(C445&gt;=DATE(1989,1,8),"平成"&amp;(YEAR(C445)-1988),"昭和"&amp;(YEAR(C445)-1925)))&amp;"年"&amp;MONTH(C445)&amp;"月")</f>
        <v/>
      </c>
    </row>
    <row r="446">
      <c r="A446" t="n">
        <v>32</v>
      </c>
      <c r="B446" t="n">
        <v>10</v>
      </c>
      <c r="C446">
        <f>IFERROR(INDEX(資格取込!$S$6:$S$205,MATCH(32&amp;"_"&amp;4,資格取込!$Z$6:$Z$205,0)),"")</f>
        <v/>
      </c>
      <c r="D446">
        <f>IFERROR(INDEX(資格取込!$R$6:$R$205,MATCH(32&amp;"_"&amp;4,資格取込!$Z$6:$Z$205,0)),"")</f>
        <v/>
      </c>
      <c r="E446">
        <f>IF(D446="","",IFERROR(INDEX(資格マスタ!$B:$B,MATCH(ASC(SUBSTITUTE(SUBSTITUTE(D446," ",""),"　","")),資格マスタ!$D:$D,0)),D446))</f>
        <v/>
      </c>
      <c r="F446">
        <f>IF(E446="","",IF(C446="",DATE(9999,1,1),C446))</f>
        <v/>
      </c>
      <c r="G446">
        <f>IF(E446="","",COUNTIFS($F$437:$F$450,"&lt;"&amp;F446,$F$437:$F$450,"&lt;&gt;")+COUNTIFS($F$437:$F$450,F446,$B$437:$B$450,"&lt;"&amp;B446)+1)</f>
        <v/>
      </c>
      <c r="H446">
        <f>IF(OR(E446="",C446=""),"",IF(C446&gt;=DATE(2019,5,1),"令和"&amp;(YEAR(C446)-2018),IF(C446&gt;=DATE(1989,1,8),"平成"&amp;(YEAR(C446)-1988),"昭和"&amp;(YEAR(C446)-1925)))&amp;"年"&amp;MONTH(C446)&amp;"月")</f>
        <v/>
      </c>
    </row>
    <row r="447">
      <c r="A447" t="n">
        <v>32</v>
      </c>
      <c r="B447" t="n">
        <v>11</v>
      </c>
      <c r="C447">
        <f>IFERROR(INDEX(資格取込!$S$6:$S$205,MATCH(32&amp;"_"&amp;5,資格取込!$Z$6:$Z$205,0)),"")</f>
        <v/>
      </c>
      <c r="D447">
        <f>IFERROR(INDEX(資格取込!$R$6:$R$205,MATCH(32&amp;"_"&amp;5,資格取込!$Z$6:$Z$205,0)),"")</f>
        <v/>
      </c>
      <c r="E447">
        <f>IF(D447="","",IFERROR(INDEX(資格マスタ!$B:$B,MATCH(ASC(SUBSTITUTE(SUBSTITUTE(D447," ",""),"　","")),資格マスタ!$D:$D,0)),D447))</f>
        <v/>
      </c>
      <c r="F447">
        <f>IF(E447="","",IF(C447="",DATE(9999,1,1),C447))</f>
        <v/>
      </c>
      <c r="G447">
        <f>IF(E447="","",COUNTIFS($F$437:$F$450,"&lt;"&amp;F447,$F$437:$F$450,"&lt;&gt;")+COUNTIFS($F$437:$F$450,F447,$B$437:$B$450,"&lt;"&amp;B447)+1)</f>
        <v/>
      </c>
      <c r="H447">
        <f>IF(OR(E447="",C447=""),"",IF(C447&gt;=DATE(2019,5,1),"令和"&amp;(YEAR(C447)-2018),IF(C447&gt;=DATE(1989,1,8),"平成"&amp;(YEAR(C447)-1988),"昭和"&amp;(YEAR(C447)-1925)))&amp;"年"&amp;MONTH(C447)&amp;"月")</f>
        <v/>
      </c>
    </row>
    <row r="448">
      <c r="A448" t="n">
        <v>32</v>
      </c>
      <c r="B448" t="n">
        <v>12</v>
      </c>
      <c r="C448">
        <f>IFERROR(INDEX(資格取込!$S$6:$S$205,MATCH(32&amp;"_"&amp;6,資格取込!$Z$6:$Z$205,0)),"")</f>
        <v/>
      </c>
      <c r="D448">
        <f>IFERROR(INDEX(資格取込!$R$6:$R$205,MATCH(32&amp;"_"&amp;6,資格取込!$Z$6:$Z$205,0)),"")</f>
        <v/>
      </c>
      <c r="E448">
        <f>IF(D448="","",IFERROR(INDEX(資格マスタ!$B:$B,MATCH(ASC(SUBSTITUTE(SUBSTITUTE(D448," ",""),"　","")),資格マスタ!$D:$D,0)),D448))</f>
        <v/>
      </c>
      <c r="F448">
        <f>IF(E448="","",IF(C448="",DATE(9999,1,1),C448))</f>
        <v/>
      </c>
      <c r="G448">
        <f>IF(E448="","",COUNTIFS($F$437:$F$450,"&lt;"&amp;F448,$F$437:$F$450,"&lt;&gt;")+COUNTIFS($F$437:$F$450,F448,$B$437:$B$450,"&lt;"&amp;B448)+1)</f>
        <v/>
      </c>
      <c r="H448">
        <f>IF(OR(E448="",C448=""),"",IF(C448&gt;=DATE(2019,5,1),"令和"&amp;(YEAR(C448)-2018),IF(C448&gt;=DATE(1989,1,8),"平成"&amp;(YEAR(C448)-1988),"昭和"&amp;(YEAR(C448)-1925)))&amp;"年"&amp;MONTH(C448)&amp;"月")</f>
        <v/>
      </c>
    </row>
    <row r="449">
      <c r="A449" t="n">
        <v>32</v>
      </c>
      <c r="B449" t="n">
        <v>13</v>
      </c>
      <c r="C449">
        <f>IFERROR(INDEX(資格取込!$S$6:$S$205,MATCH(32&amp;"_"&amp;7,資格取込!$Z$6:$Z$205,0)),"")</f>
        <v/>
      </c>
      <c r="D449">
        <f>IFERROR(INDEX(資格取込!$R$6:$R$205,MATCH(32&amp;"_"&amp;7,資格取込!$Z$6:$Z$205,0)),"")</f>
        <v/>
      </c>
      <c r="E449">
        <f>IF(D449="","",IFERROR(INDEX(資格マスタ!$B:$B,MATCH(ASC(SUBSTITUTE(SUBSTITUTE(D449," ",""),"　","")),資格マスタ!$D:$D,0)),D449))</f>
        <v/>
      </c>
      <c r="F449">
        <f>IF(E449="","",IF(C449="",DATE(9999,1,1),C449))</f>
        <v/>
      </c>
      <c r="G449">
        <f>IF(E449="","",COUNTIFS($F$437:$F$450,"&lt;"&amp;F449,$F$437:$F$450,"&lt;&gt;")+COUNTIFS($F$437:$F$450,F449,$B$437:$B$450,"&lt;"&amp;B449)+1)</f>
        <v/>
      </c>
      <c r="H449">
        <f>IF(OR(E449="",C449=""),"",IF(C449&gt;=DATE(2019,5,1),"令和"&amp;(YEAR(C449)-2018),IF(C449&gt;=DATE(1989,1,8),"平成"&amp;(YEAR(C449)-1988),"昭和"&amp;(YEAR(C449)-1925)))&amp;"年"&amp;MONTH(C449)&amp;"月")</f>
        <v/>
      </c>
    </row>
    <row r="450">
      <c r="A450" t="n">
        <v>32</v>
      </c>
      <c r="B450" t="n">
        <v>14</v>
      </c>
      <c r="C450">
        <f>IFERROR(INDEX(資格取込!$S$6:$S$205,MATCH(32&amp;"_"&amp;8,資格取込!$Z$6:$Z$205,0)),"")</f>
        <v/>
      </c>
      <c r="D450">
        <f>IFERROR(INDEX(資格取込!$R$6:$R$205,MATCH(32&amp;"_"&amp;8,資格取込!$Z$6:$Z$205,0)),"")</f>
        <v/>
      </c>
      <c r="E450">
        <f>IF(D450="","",IFERROR(INDEX(資格マスタ!$B:$B,MATCH(ASC(SUBSTITUTE(SUBSTITUTE(D450," ",""),"　","")),資格マスタ!$D:$D,0)),D450))</f>
        <v/>
      </c>
      <c r="F450">
        <f>IF(E450="","",IF(C450="",DATE(9999,1,1),C450))</f>
        <v/>
      </c>
      <c r="G450">
        <f>IF(E450="","",COUNTIFS($F$437:$F$450,"&lt;"&amp;F450,$F$437:$F$450,"&lt;&gt;")+COUNTIFS($F$437:$F$450,F450,$B$437:$B$450,"&lt;"&amp;B450)+1)</f>
        <v/>
      </c>
      <c r="H450">
        <f>IF(OR(E450="",C450=""),"",IF(C450&gt;=DATE(2019,5,1),"令和"&amp;(YEAR(C450)-2018),IF(C450&gt;=DATE(1989,1,8),"平成"&amp;(YEAR(C450)-1988),"昭和"&amp;(YEAR(C450)-1925)))&amp;"年"&amp;MONTH(C450)&amp;"月")</f>
        <v/>
      </c>
    </row>
    <row r="451">
      <c r="A451" t="n">
        <v>33</v>
      </c>
      <c r="B451" t="n">
        <v>1</v>
      </c>
      <c r="C451" s="132">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451">
        <f>IF(入力!N37="","",入力!N37)</f>
        <v/>
      </c>
      <c r="E451">
        <f>IF(D451="","",IFERROR(INDEX(資格マスタ!$B:$B,MATCH(ASC(SUBSTITUTE(SUBSTITUTE(D451," ",""),"　","")),資格マスタ!$D:$D,0)),D451))</f>
        <v/>
      </c>
      <c r="F451">
        <f>IF(E451="","",IF(C451="",DATE(9999,1,1),C451))</f>
        <v/>
      </c>
      <c r="G451">
        <f>IF(E451="","",COUNTIFS($F$451:$F$464,"&lt;"&amp;F451,$F$451:$F$464,"&lt;&gt;")+COUNTIFS($F$451:$F$464,F451,$B$451:$B$464,"&lt;"&amp;B451)+1)</f>
        <v/>
      </c>
      <c r="H451">
        <f>IF(OR(E451="",C451=""),"",IF(C451&gt;=DATE(2019,5,1),"令和"&amp;(YEAR(C451)-2018),IF(C451&gt;=DATE(1989,1,8),"平成"&amp;(YEAR(C451)-1988),"昭和"&amp;(YEAR(C451)-1925)))&amp;"年"&amp;MONTH(C451)&amp;"月")</f>
        <v/>
      </c>
    </row>
    <row r="452">
      <c r="A452" t="n">
        <v>33</v>
      </c>
      <c r="B452" t="n">
        <v>2</v>
      </c>
      <c r="C452">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452">
        <f>IF(入力!P37="","",入力!P37)</f>
        <v/>
      </c>
      <c r="E452">
        <f>IF(D452="","",IFERROR(INDEX(資格マスタ!$B:$B,MATCH(ASC(SUBSTITUTE(SUBSTITUTE(D452," ",""),"　","")),資格マスタ!$D:$D,0)),D452))</f>
        <v/>
      </c>
      <c r="F452">
        <f>IF(E452="","",IF(C452="",DATE(9999,1,1),C452))</f>
        <v/>
      </c>
      <c r="G452">
        <f>IF(E452="","",COUNTIFS($F$451:$F$464,"&lt;"&amp;F452,$F$451:$F$464,"&lt;&gt;")+COUNTIFS($F$451:$F$464,F452,$B$451:$B$464,"&lt;"&amp;B452)+1)</f>
        <v/>
      </c>
      <c r="H452">
        <f>IF(OR(E452="",C452=""),"",IF(C452&gt;=DATE(2019,5,1),"令和"&amp;(YEAR(C452)-2018),IF(C452&gt;=DATE(1989,1,8),"平成"&amp;(YEAR(C452)-1988),"昭和"&amp;(YEAR(C452)-1925)))&amp;"年"&amp;MONTH(C452)&amp;"月")</f>
        <v/>
      </c>
    </row>
    <row r="453">
      <c r="A453" t="n">
        <v>33</v>
      </c>
      <c r="B453" t="n">
        <v>3</v>
      </c>
      <c r="C453">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453">
        <f>IF(入力!R37="","",入力!R37)</f>
        <v/>
      </c>
      <c r="E453">
        <f>IF(D453="","",IFERROR(INDEX(資格マスタ!$B:$B,MATCH(ASC(SUBSTITUTE(SUBSTITUTE(D453," ",""),"　","")),資格マスタ!$D:$D,0)),D453))</f>
        <v/>
      </c>
      <c r="F453">
        <f>IF(E453="","",IF(C453="",DATE(9999,1,1),C453))</f>
        <v/>
      </c>
      <c r="G453">
        <f>IF(E453="","",COUNTIFS($F$451:$F$464,"&lt;"&amp;F453,$F$451:$F$464,"&lt;&gt;")+COUNTIFS($F$451:$F$464,F453,$B$451:$B$464,"&lt;"&amp;B453)+1)</f>
        <v/>
      </c>
      <c r="H453">
        <f>IF(OR(E453="",C453=""),"",IF(C453&gt;=DATE(2019,5,1),"令和"&amp;(YEAR(C453)-2018),IF(C453&gt;=DATE(1989,1,8),"平成"&amp;(YEAR(C453)-1988),"昭和"&amp;(YEAR(C453)-1925)))&amp;"年"&amp;MONTH(C453)&amp;"月")</f>
        <v/>
      </c>
    </row>
    <row r="454">
      <c r="A454" t="n">
        <v>33</v>
      </c>
      <c r="B454" t="n">
        <v>4</v>
      </c>
      <c r="C454">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454">
        <f>IF(入力!T37="","",入力!T37)</f>
        <v/>
      </c>
      <c r="E454">
        <f>IF(D454="","",IFERROR(INDEX(資格マスタ!$B:$B,MATCH(ASC(SUBSTITUTE(SUBSTITUTE(D454," ",""),"　","")),資格マスタ!$D:$D,0)),D454))</f>
        <v/>
      </c>
      <c r="F454">
        <f>IF(E454="","",IF(C454="",DATE(9999,1,1),C454))</f>
        <v/>
      </c>
      <c r="G454">
        <f>IF(E454="","",COUNTIFS($F$451:$F$464,"&lt;"&amp;F454,$F$451:$F$464,"&lt;&gt;")+COUNTIFS($F$451:$F$464,F454,$B$451:$B$464,"&lt;"&amp;B454)+1)</f>
        <v/>
      </c>
      <c r="H454">
        <f>IF(OR(E454="",C454=""),"",IF(C454&gt;=DATE(2019,5,1),"令和"&amp;(YEAR(C454)-2018),IF(C454&gt;=DATE(1989,1,8),"平成"&amp;(YEAR(C454)-1988),"昭和"&amp;(YEAR(C454)-1925)))&amp;"年"&amp;MONTH(C454)&amp;"月")</f>
        <v/>
      </c>
    </row>
    <row r="455">
      <c r="A455" t="n">
        <v>33</v>
      </c>
      <c r="B455" t="n">
        <v>5</v>
      </c>
      <c r="C455">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455">
        <f>IF(入力!V37="","",入力!V37)</f>
        <v/>
      </c>
      <c r="E455">
        <f>IF(D455="","",IFERROR(INDEX(資格マスタ!$B:$B,MATCH(ASC(SUBSTITUTE(SUBSTITUTE(D455," ",""),"　","")),資格マスタ!$D:$D,0)),D455))</f>
        <v/>
      </c>
      <c r="F455">
        <f>IF(E455="","",IF(C455="",DATE(9999,1,1),C455))</f>
        <v/>
      </c>
      <c r="G455">
        <f>IF(E455="","",COUNTIFS($F$451:$F$464,"&lt;"&amp;F455,$F$451:$F$464,"&lt;&gt;")+COUNTIFS($F$451:$F$464,F455,$B$451:$B$464,"&lt;"&amp;B455)+1)</f>
        <v/>
      </c>
      <c r="H455">
        <f>IF(OR(E455="",C455=""),"",IF(C455&gt;=DATE(2019,5,1),"令和"&amp;(YEAR(C455)-2018),IF(C455&gt;=DATE(1989,1,8),"平成"&amp;(YEAR(C455)-1988),"昭和"&amp;(YEAR(C455)-1925)))&amp;"年"&amp;MONTH(C455)&amp;"月")</f>
        <v/>
      </c>
    </row>
    <row r="456">
      <c r="A456" t="n">
        <v>33</v>
      </c>
      <c r="B456" t="n">
        <v>6</v>
      </c>
      <c r="C456">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456">
        <f>IF(入力!X37="","",入力!X37)</f>
        <v/>
      </c>
      <c r="E456">
        <f>IF(D456="","",IFERROR(INDEX(資格マスタ!$B:$B,MATCH(ASC(SUBSTITUTE(SUBSTITUTE(D456," ",""),"　","")),資格マスタ!$D:$D,0)),D456))</f>
        <v/>
      </c>
      <c r="F456">
        <f>IF(E456="","",IF(C456="",DATE(9999,1,1),C456))</f>
        <v/>
      </c>
      <c r="G456">
        <f>IF(E456="","",COUNTIFS($F$451:$F$464,"&lt;"&amp;F456,$F$451:$F$464,"&lt;&gt;")+COUNTIFS($F$451:$F$464,F456,$B$451:$B$464,"&lt;"&amp;B456)+1)</f>
        <v/>
      </c>
      <c r="H456">
        <f>IF(OR(E456="",C456=""),"",IF(C456&gt;=DATE(2019,5,1),"令和"&amp;(YEAR(C456)-2018),IF(C456&gt;=DATE(1989,1,8),"平成"&amp;(YEAR(C456)-1988),"昭和"&amp;(YEAR(C456)-1925)))&amp;"年"&amp;MONTH(C456)&amp;"月")</f>
        <v/>
      </c>
    </row>
    <row r="457">
      <c r="A457" t="n">
        <v>33</v>
      </c>
      <c r="B457" t="n">
        <v>7</v>
      </c>
      <c r="C457">
        <f>IFERROR(INDEX(資格取込!$S$6:$S$205,MATCH(33&amp;"_"&amp;1,資格取込!$Z$6:$Z$205,0)),"")</f>
        <v/>
      </c>
      <c r="D457">
        <f>IFERROR(INDEX(資格取込!$R$6:$R$205,MATCH(33&amp;"_"&amp;1,資格取込!$Z$6:$Z$205,0)),"")</f>
        <v/>
      </c>
      <c r="E457">
        <f>IF(D457="","",IFERROR(INDEX(資格マスタ!$B:$B,MATCH(ASC(SUBSTITUTE(SUBSTITUTE(D457," ",""),"　","")),資格マスタ!$D:$D,0)),D457))</f>
        <v/>
      </c>
      <c r="F457">
        <f>IF(E457="","",IF(C457="",DATE(9999,1,1),C457))</f>
        <v/>
      </c>
      <c r="G457">
        <f>IF(E457="","",COUNTIFS($F$451:$F$464,"&lt;"&amp;F457,$F$451:$F$464,"&lt;&gt;")+COUNTIFS($F$451:$F$464,F457,$B$451:$B$464,"&lt;"&amp;B457)+1)</f>
        <v/>
      </c>
      <c r="H457">
        <f>IF(OR(E457="",C457=""),"",IF(C457&gt;=DATE(2019,5,1),"令和"&amp;(YEAR(C457)-2018),IF(C457&gt;=DATE(1989,1,8),"平成"&amp;(YEAR(C457)-1988),"昭和"&amp;(YEAR(C457)-1925)))&amp;"年"&amp;MONTH(C457)&amp;"月")</f>
        <v/>
      </c>
    </row>
    <row r="458">
      <c r="A458" t="n">
        <v>33</v>
      </c>
      <c r="B458" t="n">
        <v>8</v>
      </c>
      <c r="C458">
        <f>IFERROR(INDEX(資格取込!$S$6:$S$205,MATCH(33&amp;"_"&amp;2,資格取込!$Z$6:$Z$205,0)),"")</f>
        <v/>
      </c>
      <c r="D458">
        <f>IFERROR(INDEX(資格取込!$R$6:$R$205,MATCH(33&amp;"_"&amp;2,資格取込!$Z$6:$Z$205,0)),"")</f>
        <v/>
      </c>
      <c r="E458">
        <f>IF(D458="","",IFERROR(INDEX(資格マスタ!$B:$B,MATCH(ASC(SUBSTITUTE(SUBSTITUTE(D458," ",""),"　","")),資格マスタ!$D:$D,0)),D458))</f>
        <v/>
      </c>
      <c r="F458">
        <f>IF(E458="","",IF(C458="",DATE(9999,1,1),C458))</f>
        <v/>
      </c>
      <c r="G458">
        <f>IF(E458="","",COUNTIFS($F$451:$F$464,"&lt;"&amp;F458,$F$451:$F$464,"&lt;&gt;")+COUNTIFS($F$451:$F$464,F458,$B$451:$B$464,"&lt;"&amp;B458)+1)</f>
        <v/>
      </c>
      <c r="H458">
        <f>IF(OR(E458="",C458=""),"",IF(C458&gt;=DATE(2019,5,1),"令和"&amp;(YEAR(C458)-2018),IF(C458&gt;=DATE(1989,1,8),"平成"&amp;(YEAR(C458)-1988),"昭和"&amp;(YEAR(C458)-1925)))&amp;"年"&amp;MONTH(C458)&amp;"月")</f>
        <v/>
      </c>
    </row>
    <row r="459">
      <c r="A459" t="n">
        <v>33</v>
      </c>
      <c r="B459" t="n">
        <v>9</v>
      </c>
      <c r="C459">
        <f>IFERROR(INDEX(資格取込!$S$6:$S$205,MATCH(33&amp;"_"&amp;3,資格取込!$Z$6:$Z$205,0)),"")</f>
        <v/>
      </c>
      <c r="D459">
        <f>IFERROR(INDEX(資格取込!$R$6:$R$205,MATCH(33&amp;"_"&amp;3,資格取込!$Z$6:$Z$205,0)),"")</f>
        <v/>
      </c>
      <c r="E459">
        <f>IF(D459="","",IFERROR(INDEX(資格マスタ!$B:$B,MATCH(ASC(SUBSTITUTE(SUBSTITUTE(D459," ",""),"　","")),資格マスタ!$D:$D,0)),D459))</f>
        <v/>
      </c>
      <c r="F459">
        <f>IF(E459="","",IF(C459="",DATE(9999,1,1),C459))</f>
        <v/>
      </c>
      <c r="G459">
        <f>IF(E459="","",COUNTIFS($F$451:$F$464,"&lt;"&amp;F459,$F$451:$F$464,"&lt;&gt;")+COUNTIFS($F$451:$F$464,F459,$B$451:$B$464,"&lt;"&amp;B459)+1)</f>
        <v/>
      </c>
      <c r="H459">
        <f>IF(OR(E459="",C459=""),"",IF(C459&gt;=DATE(2019,5,1),"令和"&amp;(YEAR(C459)-2018),IF(C459&gt;=DATE(1989,1,8),"平成"&amp;(YEAR(C459)-1988),"昭和"&amp;(YEAR(C459)-1925)))&amp;"年"&amp;MONTH(C459)&amp;"月")</f>
        <v/>
      </c>
    </row>
    <row r="460">
      <c r="A460" t="n">
        <v>33</v>
      </c>
      <c r="B460" t="n">
        <v>10</v>
      </c>
      <c r="C460">
        <f>IFERROR(INDEX(資格取込!$S$6:$S$205,MATCH(33&amp;"_"&amp;4,資格取込!$Z$6:$Z$205,0)),"")</f>
        <v/>
      </c>
      <c r="D460">
        <f>IFERROR(INDEX(資格取込!$R$6:$R$205,MATCH(33&amp;"_"&amp;4,資格取込!$Z$6:$Z$205,0)),"")</f>
        <v/>
      </c>
      <c r="E460">
        <f>IF(D460="","",IFERROR(INDEX(資格マスタ!$B:$B,MATCH(ASC(SUBSTITUTE(SUBSTITUTE(D460," ",""),"　","")),資格マスタ!$D:$D,0)),D460))</f>
        <v/>
      </c>
      <c r="F460">
        <f>IF(E460="","",IF(C460="",DATE(9999,1,1),C460))</f>
        <v/>
      </c>
      <c r="G460">
        <f>IF(E460="","",COUNTIFS($F$451:$F$464,"&lt;"&amp;F460,$F$451:$F$464,"&lt;&gt;")+COUNTIFS($F$451:$F$464,F460,$B$451:$B$464,"&lt;"&amp;B460)+1)</f>
        <v/>
      </c>
      <c r="H460">
        <f>IF(OR(E460="",C460=""),"",IF(C460&gt;=DATE(2019,5,1),"令和"&amp;(YEAR(C460)-2018),IF(C460&gt;=DATE(1989,1,8),"平成"&amp;(YEAR(C460)-1988),"昭和"&amp;(YEAR(C460)-1925)))&amp;"年"&amp;MONTH(C460)&amp;"月")</f>
        <v/>
      </c>
    </row>
    <row r="461">
      <c r="A461" t="n">
        <v>33</v>
      </c>
      <c r="B461" t="n">
        <v>11</v>
      </c>
      <c r="C461">
        <f>IFERROR(INDEX(資格取込!$S$6:$S$205,MATCH(33&amp;"_"&amp;5,資格取込!$Z$6:$Z$205,0)),"")</f>
        <v/>
      </c>
      <c r="D461">
        <f>IFERROR(INDEX(資格取込!$R$6:$R$205,MATCH(33&amp;"_"&amp;5,資格取込!$Z$6:$Z$205,0)),"")</f>
        <v/>
      </c>
      <c r="E461">
        <f>IF(D461="","",IFERROR(INDEX(資格マスタ!$B:$B,MATCH(ASC(SUBSTITUTE(SUBSTITUTE(D461," ",""),"　","")),資格マスタ!$D:$D,0)),D461))</f>
        <v/>
      </c>
      <c r="F461">
        <f>IF(E461="","",IF(C461="",DATE(9999,1,1),C461))</f>
        <v/>
      </c>
      <c r="G461">
        <f>IF(E461="","",COUNTIFS($F$451:$F$464,"&lt;"&amp;F461,$F$451:$F$464,"&lt;&gt;")+COUNTIFS($F$451:$F$464,F461,$B$451:$B$464,"&lt;"&amp;B461)+1)</f>
        <v/>
      </c>
      <c r="H461">
        <f>IF(OR(E461="",C461=""),"",IF(C461&gt;=DATE(2019,5,1),"令和"&amp;(YEAR(C461)-2018),IF(C461&gt;=DATE(1989,1,8),"平成"&amp;(YEAR(C461)-1988),"昭和"&amp;(YEAR(C461)-1925)))&amp;"年"&amp;MONTH(C461)&amp;"月")</f>
        <v/>
      </c>
    </row>
    <row r="462">
      <c r="A462" t="n">
        <v>33</v>
      </c>
      <c r="B462" t="n">
        <v>12</v>
      </c>
      <c r="C462">
        <f>IFERROR(INDEX(資格取込!$S$6:$S$205,MATCH(33&amp;"_"&amp;6,資格取込!$Z$6:$Z$205,0)),"")</f>
        <v/>
      </c>
      <c r="D462">
        <f>IFERROR(INDEX(資格取込!$R$6:$R$205,MATCH(33&amp;"_"&amp;6,資格取込!$Z$6:$Z$205,0)),"")</f>
        <v/>
      </c>
      <c r="E462">
        <f>IF(D462="","",IFERROR(INDEX(資格マスタ!$B:$B,MATCH(ASC(SUBSTITUTE(SUBSTITUTE(D462," ",""),"　","")),資格マスタ!$D:$D,0)),D462))</f>
        <v/>
      </c>
      <c r="F462">
        <f>IF(E462="","",IF(C462="",DATE(9999,1,1),C462))</f>
        <v/>
      </c>
      <c r="G462">
        <f>IF(E462="","",COUNTIFS($F$451:$F$464,"&lt;"&amp;F462,$F$451:$F$464,"&lt;&gt;")+COUNTIFS($F$451:$F$464,F462,$B$451:$B$464,"&lt;"&amp;B462)+1)</f>
        <v/>
      </c>
      <c r="H462">
        <f>IF(OR(E462="",C462=""),"",IF(C462&gt;=DATE(2019,5,1),"令和"&amp;(YEAR(C462)-2018),IF(C462&gt;=DATE(1989,1,8),"平成"&amp;(YEAR(C462)-1988),"昭和"&amp;(YEAR(C462)-1925)))&amp;"年"&amp;MONTH(C462)&amp;"月")</f>
        <v/>
      </c>
    </row>
    <row r="463">
      <c r="A463" t="n">
        <v>33</v>
      </c>
      <c r="B463" t="n">
        <v>13</v>
      </c>
      <c r="C463">
        <f>IFERROR(INDEX(資格取込!$S$6:$S$205,MATCH(33&amp;"_"&amp;7,資格取込!$Z$6:$Z$205,0)),"")</f>
        <v/>
      </c>
      <c r="D463">
        <f>IFERROR(INDEX(資格取込!$R$6:$R$205,MATCH(33&amp;"_"&amp;7,資格取込!$Z$6:$Z$205,0)),"")</f>
        <v/>
      </c>
      <c r="E463">
        <f>IF(D463="","",IFERROR(INDEX(資格マスタ!$B:$B,MATCH(ASC(SUBSTITUTE(SUBSTITUTE(D463," ",""),"　","")),資格マスタ!$D:$D,0)),D463))</f>
        <v/>
      </c>
      <c r="F463">
        <f>IF(E463="","",IF(C463="",DATE(9999,1,1),C463))</f>
        <v/>
      </c>
      <c r="G463">
        <f>IF(E463="","",COUNTIFS($F$451:$F$464,"&lt;"&amp;F463,$F$451:$F$464,"&lt;&gt;")+COUNTIFS($F$451:$F$464,F463,$B$451:$B$464,"&lt;"&amp;B463)+1)</f>
        <v/>
      </c>
      <c r="H463">
        <f>IF(OR(E463="",C463=""),"",IF(C463&gt;=DATE(2019,5,1),"令和"&amp;(YEAR(C463)-2018),IF(C463&gt;=DATE(1989,1,8),"平成"&amp;(YEAR(C463)-1988),"昭和"&amp;(YEAR(C463)-1925)))&amp;"年"&amp;MONTH(C463)&amp;"月")</f>
        <v/>
      </c>
    </row>
    <row r="464">
      <c r="A464" t="n">
        <v>33</v>
      </c>
      <c r="B464" t="n">
        <v>14</v>
      </c>
      <c r="C464">
        <f>IFERROR(INDEX(資格取込!$S$6:$S$205,MATCH(33&amp;"_"&amp;8,資格取込!$Z$6:$Z$205,0)),"")</f>
        <v/>
      </c>
      <c r="D464">
        <f>IFERROR(INDEX(資格取込!$R$6:$R$205,MATCH(33&amp;"_"&amp;8,資格取込!$Z$6:$Z$205,0)),"")</f>
        <v/>
      </c>
      <c r="E464">
        <f>IF(D464="","",IFERROR(INDEX(資格マスタ!$B:$B,MATCH(ASC(SUBSTITUTE(SUBSTITUTE(D464," ",""),"　","")),資格マスタ!$D:$D,0)),D464))</f>
        <v/>
      </c>
      <c r="F464">
        <f>IF(E464="","",IF(C464="",DATE(9999,1,1),C464))</f>
        <v/>
      </c>
      <c r="G464">
        <f>IF(E464="","",COUNTIFS($F$451:$F$464,"&lt;"&amp;F464,$F$451:$F$464,"&lt;&gt;")+COUNTIFS($F$451:$F$464,F464,$B$451:$B$464,"&lt;"&amp;B464)+1)</f>
        <v/>
      </c>
      <c r="H464">
        <f>IF(OR(E464="",C464=""),"",IF(C464&gt;=DATE(2019,5,1),"令和"&amp;(YEAR(C464)-2018),IF(C464&gt;=DATE(1989,1,8),"平成"&amp;(YEAR(C464)-1988),"昭和"&amp;(YEAR(C464)-1925)))&amp;"年"&amp;MONTH(C464)&amp;"月")</f>
        <v/>
      </c>
    </row>
    <row r="465">
      <c r="A465" t="n">
        <v>34</v>
      </c>
      <c r="B465" t="n">
        <v>1</v>
      </c>
      <c r="C465" s="132">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465">
        <f>IF(入力!N38="","",入力!N38)</f>
        <v/>
      </c>
      <c r="E465">
        <f>IF(D465="","",IFERROR(INDEX(資格マスタ!$B:$B,MATCH(ASC(SUBSTITUTE(SUBSTITUTE(D465," ",""),"　","")),資格マスタ!$D:$D,0)),D465))</f>
        <v/>
      </c>
      <c r="F465">
        <f>IF(E465="","",IF(C465="",DATE(9999,1,1),C465))</f>
        <v/>
      </c>
      <c r="G465">
        <f>IF(E465="","",COUNTIFS($F$465:$F$478,"&lt;"&amp;F465,$F$465:$F$478,"&lt;&gt;")+COUNTIFS($F$465:$F$478,F465,$B$465:$B$478,"&lt;"&amp;B465)+1)</f>
        <v/>
      </c>
      <c r="H465">
        <f>IF(OR(E465="",C465=""),"",IF(C465&gt;=DATE(2019,5,1),"令和"&amp;(YEAR(C465)-2018),IF(C465&gt;=DATE(1989,1,8),"平成"&amp;(YEAR(C465)-1988),"昭和"&amp;(YEAR(C465)-1925)))&amp;"年"&amp;MONTH(C465)&amp;"月")</f>
        <v/>
      </c>
    </row>
    <row r="466">
      <c r="A466" t="n">
        <v>34</v>
      </c>
      <c r="B466" t="n">
        <v>2</v>
      </c>
      <c r="C466">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466">
        <f>IF(入力!P38="","",入力!P38)</f>
        <v/>
      </c>
      <c r="E466">
        <f>IF(D466="","",IFERROR(INDEX(資格マスタ!$B:$B,MATCH(ASC(SUBSTITUTE(SUBSTITUTE(D466," ",""),"　","")),資格マスタ!$D:$D,0)),D466))</f>
        <v/>
      </c>
      <c r="F466">
        <f>IF(E466="","",IF(C466="",DATE(9999,1,1),C466))</f>
        <v/>
      </c>
      <c r="G466">
        <f>IF(E466="","",COUNTIFS($F$465:$F$478,"&lt;"&amp;F466,$F$465:$F$478,"&lt;&gt;")+COUNTIFS($F$465:$F$478,F466,$B$465:$B$478,"&lt;"&amp;B466)+1)</f>
        <v/>
      </c>
      <c r="H466">
        <f>IF(OR(E466="",C466=""),"",IF(C466&gt;=DATE(2019,5,1),"令和"&amp;(YEAR(C466)-2018),IF(C466&gt;=DATE(1989,1,8),"平成"&amp;(YEAR(C466)-1988),"昭和"&amp;(YEAR(C466)-1925)))&amp;"年"&amp;MONTH(C466)&amp;"月")</f>
        <v/>
      </c>
    </row>
    <row r="467">
      <c r="A467" t="n">
        <v>34</v>
      </c>
      <c r="B467" t="n">
        <v>3</v>
      </c>
      <c r="C467">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467">
        <f>IF(入力!R38="","",入力!R38)</f>
        <v/>
      </c>
      <c r="E467">
        <f>IF(D467="","",IFERROR(INDEX(資格マスタ!$B:$B,MATCH(ASC(SUBSTITUTE(SUBSTITUTE(D467," ",""),"　","")),資格マスタ!$D:$D,0)),D467))</f>
        <v/>
      </c>
      <c r="F467">
        <f>IF(E467="","",IF(C467="",DATE(9999,1,1),C467))</f>
        <v/>
      </c>
      <c r="G467">
        <f>IF(E467="","",COUNTIFS($F$465:$F$478,"&lt;"&amp;F467,$F$465:$F$478,"&lt;&gt;")+COUNTIFS($F$465:$F$478,F467,$B$465:$B$478,"&lt;"&amp;B467)+1)</f>
        <v/>
      </c>
      <c r="H467">
        <f>IF(OR(E467="",C467=""),"",IF(C467&gt;=DATE(2019,5,1),"令和"&amp;(YEAR(C467)-2018),IF(C467&gt;=DATE(1989,1,8),"平成"&amp;(YEAR(C467)-1988),"昭和"&amp;(YEAR(C467)-1925)))&amp;"年"&amp;MONTH(C467)&amp;"月")</f>
        <v/>
      </c>
    </row>
    <row r="468">
      <c r="A468" t="n">
        <v>34</v>
      </c>
      <c r="B468" t="n">
        <v>4</v>
      </c>
      <c r="C468">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468">
        <f>IF(入力!T38="","",入力!T38)</f>
        <v/>
      </c>
      <c r="E468">
        <f>IF(D468="","",IFERROR(INDEX(資格マスタ!$B:$B,MATCH(ASC(SUBSTITUTE(SUBSTITUTE(D468," ",""),"　","")),資格マスタ!$D:$D,0)),D468))</f>
        <v/>
      </c>
      <c r="F468">
        <f>IF(E468="","",IF(C468="",DATE(9999,1,1),C468))</f>
        <v/>
      </c>
      <c r="G468">
        <f>IF(E468="","",COUNTIFS($F$465:$F$478,"&lt;"&amp;F468,$F$465:$F$478,"&lt;&gt;")+COUNTIFS($F$465:$F$478,F468,$B$465:$B$478,"&lt;"&amp;B468)+1)</f>
        <v/>
      </c>
      <c r="H468">
        <f>IF(OR(E468="",C468=""),"",IF(C468&gt;=DATE(2019,5,1),"令和"&amp;(YEAR(C468)-2018),IF(C468&gt;=DATE(1989,1,8),"平成"&amp;(YEAR(C468)-1988),"昭和"&amp;(YEAR(C468)-1925)))&amp;"年"&amp;MONTH(C468)&amp;"月")</f>
        <v/>
      </c>
    </row>
    <row r="469">
      <c r="A469" t="n">
        <v>34</v>
      </c>
      <c r="B469" t="n">
        <v>5</v>
      </c>
      <c r="C469">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469">
        <f>IF(入力!V38="","",入力!V38)</f>
        <v/>
      </c>
      <c r="E469">
        <f>IF(D469="","",IFERROR(INDEX(資格マスタ!$B:$B,MATCH(ASC(SUBSTITUTE(SUBSTITUTE(D469," ",""),"　","")),資格マスタ!$D:$D,0)),D469))</f>
        <v/>
      </c>
      <c r="F469">
        <f>IF(E469="","",IF(C469="",DATE(9999,1,1),C469))</f>
        <v/>
      </c>
      <c r="G469">
        <f>IF(E469="","",COUNTIFS($F$465:$F$478,"&lt;"&amp;F469,$F$465:$F$478,"&lt;&gt;")+COUNTIFS($F$465:$F$478,F469,$B$465:$B$478,"&lt;"&amp;B469)+1)</f>
        <v/>
      </c>
      <c r="H469">
        <f>IF(OR(E469="",C469=""),"",IF(C469&gt;=DATE(2019,5,1),"令和"&amp;(YEAR(C469)-2018),IF(C469&gt;=DATE(1989,1,8),"平成"&amp;(YEAR(C469)-1988),"昭和"&amp;(YEAR(C469)-1925)))&amp;"年"&amp;MONTH(C469)&amp;"月")</f>
        <v/>
      </c>
    </row>
    <row r="470">
      <c r="A470" t="n">
        <v>34</v>
      </c>
      <c r="B470" t="n">
        <v>6</v>
      </c>
      <c r="C470">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470">
        <f>IF(入力!X38="","",入力!X38)</f>
        <v/>
      </c>
      <c r="E470">
        <f>IF(D470="","",IFERROR(INDEX(資格マスタ!$B:$B,MATCH(ASC(SUBSTITUTE(SUBSTITUTE(D470," ",""),"　","")),資格マスタ!$D:$D,0)),D470))</f>
        <v/>
      </c>
      <c r="F470">
        <f>IF(E470="","",IF(C470="",DATE(9999,1,1),C470))</f>
        <v/>
      </c>
      <c r="G470">
        <f>IF(E470="","",COUNTIFS($F$465:$F$478,"&lt;"&amp;F470,$F$465:$F$478,"&lt;&gt;")+COUNTIFS($F$465:$F$478,F470,$B$465:$B$478,"&lt;"&amp;B470)+1)</f>
        <v/>
      </c>
      <c r="H470">
        <f>IF(OR(E470="",C470=""),"",IF(C470&gt;=DATE(2019,5,1),"令和"&amp;(YEAR(C470)-2018),IF(C470&gt;=DATE(1989,1,8),"平成"&amp;(YEAR(C470)-1988),"昭和"&amp;(YEAR(C470)-1925)))&amp;"年"&amp;MONTH(C470)&amp;"月")</f>
        <v/>
      </c>
    </row>
    <row r="471">
      <c r="A471" t="n">
        <v>34</v>
      </c>
      <c r="B471" t="n">
        <v>7</v>
      </c>
      <c r="C471">
        <f>IFERROR(INDEX(資格取込!$S$6:$S$205,MATCH(34&amp;"_"&amp;1,資格取込!$Z$6:$Z$205,0)),"")</f>
        <v/>
      </c>
      <c r="D471">
        <f>IFERROR(INDEX(資格取込!$R$6:$R$205,MATCH(34&amp;"_"&amp;1,資格取込!$Z$6:$Z$205,0)),"")</f>
        <v/>
      </c>
      <c r="E471">
        <f>IF(D471="","",IFERROR(INDEX(資格マスタ!$B:$B,MATCH(ASC(SUBSTITUTE(SUBSTITUTE(D471," ",""),"　","")),資格マスタ!$D:$D,0)),D471))</f>
        <v/>
      </c>
      <c r="F471">
        <f>IF(E471="","",IF(C471="",DATE(9999,1,1),C471))</f>
        <v/>
      </c>
      <c r="G471">
        <f>IF(E471="","",COUNTIFS($F$465:$F$478,"&lt;"&amp;F471,$F$465:$F$478,"&lt;&gt;")+COUNTIFS($F$465:$F$478,F471,$B$465:$B$478,"&lt;"&amp;B471)+1)</f>
        <v/>
      </c>
      <c r="H471">
        <f>IF(OR(E471="",C471=""),"",IF(C471&gt;=DATE(2019,5,1),"令和"&amp;(YEAR(C471)-2018),IF(C471&gt;=DATE(1989,1,8),"平成"&amp;(YEAR(C471)-1988),"昭和"&amp;(YEAR(C471)-1925)))&amp;"年"&amp;MONTH(C471)&amp;"月")</f>
        <v/>
      </c>
    </row>
    <row r="472">
      <c r="A472" t="n">
        <v>34</v>
      </c>
      <c r="B472" t="n">
        <v>8</v>
      </c>
      <c r="C472">
        <f>IFERROR(INDEX(資格取込!$S$6:$S$205,MATCH(34&amp;"_"&amp;2,資格取込!$Z$6:$Z$205,0)),"")</f>
        <v/>
      </c>
      <c r="D472">
        <f>IFERROR(INDEX(資格取込!$R$6:$R$205,MATCH(34&amp;"_"&amp;2,資格取込!$Z$6:$Z$205,0)),"")</f>
        <v/>
      </c>
      <c r="E472">
        <f>IF(D472="","",IFERROR(INDEX(資格マスタ!$B:$B,MATCH(ASC(SUBSTITUTE(SUBSTITUTE(D472," ",""),"　","")),資格マスタ!$D:$D,0)),D472))</f>
        <v/>
      </c>
      <c r="F472">
        <f>IF(E472="","",IF(C472="",DATE(9999,1,1),C472))</f>
        <v/>
      </c>
      <c r="G472">
        <f>IF(E472="","",COUNTIFS($F$465:$F$478,"&lt;"&amp;F472,$F$465:$F$478,"&lt;&gt;")+COUNTIFS($F$465:$F$478,F472,$B$465:$B$478,"&lt;"&amp;B472)+1)</f>
        <v/>
      </c>
      <c r="H472">
        <f>IF(OR(E472="",C472=""),"",IF(C472&gt;=DATE(2019,5,1),"令和"&amp;(YEAR(C472)-2018),IF(C472&gt;=DATE(1989,1,8),"平成"&amp;(YEAR(C472)-1988),"昭和"&amp;(YEAR(C472)-1925)))&amp;"年"&amp;MONTH(C472)&amp;"月")</f>
        <v/>
      </c>
    </row>
    <row r="473">
      <c r="A473" t="n">
        <v>34</v>
      </c>
      <c r="B473" t="n">
        <v>9</v>
      </c>
      <c r="C473">
        <f>IFERROR(INDEX(資格取込!$S$6:$S$205,MATCH(34&amp;"_"&amp;3,資格取込!$Z$6:$Z$205,0)),"")</f>
        <v/>
      </c>
      <c r="D473">
        <f>IFERROR(INDEX(資格取込!$R$6:$R$205,MATCH(34&amp;"_"&amp;3,資格取込!$Z$6:$Z$205,0)),"")</f>
        <v/>
      </c>
      <c r="E473">
        <f>IF(D473="","",IFERROR(INDEX(資格マスタ!$B:$B,MATCH(ASC(SUBSTITUTE(SUBSTITUTE(D473," ",""),"　","")),資格マスタ!$D:$D,0)),D473))</f>
        <v/>
      </c>
      <c r="F473">
        <f>IF(E473="","",IF(C473="",DATE(9999,1,1),C473))</f>
        <v/>
      </c>
      <c r="G473">
        <f>IF(E473="","",COUNTIFS($F$465:$F$478,"&lt;"&amp;F473,$F$465:$F$478,"&lt;&gt;")+COUNTIFS($F$465:$F$478,F473,$B$465:$B$478,"&lt;"&amp;B473)+1)</f>
        <v/>
      </c>
      <c r="H473">
        <f>IF(OR(E473="",C473=""),"",IF(C473&gt;=DATE(2019,5,1),"令和"&amp;(YEAR(C473)-2018),IF(C473&gt;=DATE(1989,1,8),"平成"&amp;(YEAR(C473)-1988),"昭和"&amp;(YEAR(C473)-1925)))&amp;"年"&amp;MONTH(C473)&amp;"月")</f>
        <v/>
      </c>
    </row>
    <row r="474">
      <c r="A474" t="n">
        <v>34</v>
      </c>
      <c r="B474" t="n">
        <v>10</v>
      </c>
      <c r="C474">
        <f>IFERROR(INDEX(資格取込!$S$6:$S$205,MATCH(34&amp;"_"&amp;4,資格取込!$Z$6:$Z$205,0)),"")</f>
        <v/>
      </c>
      <c r="D474">
        <f>IFERROR(INDEX(資格取込!$R$6:$R$205,MATCH(34&amp;"_"&amp;4,資格取込!$Z$6:$Z$205,0)),"")</f>
        <v/>
      </c>
      <c r="E474">
        <f>IF(D474="","",IFERROR(INDEX(資格マスタ!$B:$B,MATCH(ASC(SUBSTITUTE(SUBSTITUTE(D474," ",""),"　","")),資格マスタ!$D:$D,0)),D474))</f>
        <v/>
      </c>
      <c r="F474">
        <f>IF(E474="","",IF(C474="",DATE(9999,1,1),C474))</f>
        <v/>
      </c>
      <c r="G474">
        <f>IF(E474="","",COUNTIFS($F$465:$F$478,"&lt;"&amp;F474,$F$465:$F$478,"&lt;&gt;")+COUNTIFS($F$465:$F$478,F474,$B$465:$B$478,"&lt;"&amp;B474)+1)</f>
        <v/>
      </c>
      <c r="H474">
        <f>IF(OR(E474="",C474=""),"",IF(C474&gt;=DATE(2019,5,1),"令和"&amp;(YEAR(C474)-2018),IF(C474&gt;=DATE(1989,1,8),"平成"&amp;(YEAR(C474)-1988),"昭和"&amp;(YEAR(C474)-1925)))&amp;"年"&amp;MONTH(C474)&amp;"月")</f>
        <v/>
      </c>
    </row>
    <row r="475">
      <c r="A475" t="n">
        <v>34</v>
      </c>
      <c r="B475" t="n">
        <v>11</v>
      </c>
      <c r="C475">
        <f>IFERROR(INDEX(資格取込!$S$6:$S$205,MATCH(34&amp;"_"&amp;5,資格取込!$Z$6:$Z$205,0)),"")</f>
        <v/>
      </c>
      <c r="D475">
        <f>IFERROR(INDEX(資格取込!$R$6:$R$205,MATCH(34&amp;"_"&amp;5,資格取込!$Z$6:$Z$205,0)),"")</f>
        <v/>
      </c>
      <c r="E475">
        <f>IF(D475="","",IFERROR(INDEX(資格マスタ!$B:$B,MATCH(ASC(SUBSTITUTE(SUBSTITUTE(D475," ",""),"　","")),資格マスタ!$D:$D,0)),D475))</f>
        <v/>
      </c>
      <c r="F475">
        <f>IF(E475="","",IF(C475="",DATE(9999,1,1),C475))</f>
        <v/>
      </c>
      <c r="G475">
        <f>IF(E475="","",COUNTIFS($F$465:$F$478,"&lt;"&amp;F475,$F$465:$F$478,"&lt;&gt;")+COUNTIFS($F$465:$F$478,F475,$B$465:$B$478,"&lt;"&amp;B475)+1)</f>
        <v/>
      </c>
      <c r="H475">
        <f>IF(OR(E475="",C475=""),"",IF(C475&gt;=DATE(2019,5,1),"令和"&amp;(YEAR(C475)-2018),IF(C475&gt;=DATE(1989,1,8),"平成"&amp;(YEAR(C475)-1988),"昭和"&amp;(YEAR(C475)-1925)))&amp;"年"&amp;MONTH(C475)&amp;"月")</f>
        <v/>
      </c>
    </row>
    <row r="476">
      <c r="A476" t="n">
        <v>34</v>
      </c>
      <c r="B476" t="n">
        <v>12</v>
      </c>
      <c r="C476">
        <f>IFERROR(INDEX(資格取込!$S$6:$S$205,MATCH(34&amp;"_"&amp;6,資格取込!$Z$6:$Z$205,0)),"")</f>
        <v/>
      </c>
      <c r="D476">
        <f>IFERROR(INDEX(資格取込!$R$6:$R$205,MATCH(34&amp;"_"&amp;6,資格取込!$Z$6:$Z$205,0)),"")</f>
        <v/>
      </c>
      <c r="E476">
        <f>IF(D476="","",IFERROR(INDEX(資格マスタ!$B:$B,MATCH(ASC(SUBSTITUTE(SUBSTITUTE(D476," ",""),"　","")),資格マスタ!$D:$D,0)),D476))</f>
        <v/>
      </c>
      <c r="F476">
        <f>IF(E476="","",IF(C476="",DATE(9999,1,1),C476))</f>
        <v/>
      </c>
      <c r="G476">
        <f>IF(E476="","",COUNTIFS($F$465:$F$478,"&lt;"&amp;F476,$F$465:$F$478,"&lt;&gt;")+COUNTIFS($F$465:$F$478,F476,$B$465:$B$478,"&lt;"&amp;B476)+1)</f>
        <v/>
      </c>
      <c r="H476">
        <f>IF(OR(E476="",C476=""),"",IF(C476&gt;=DATE(2019,5,1),"令和"&amp;(YEAR(C476)-2018),IF(C476&gt;=DATE(1989,1,8),"平成"&amp;(YEAR(C476)-1988),"昭和"&amp;(YEAR(C476)-1925)))&amp;"年"&amp;MONTH(C476)&amp;"月")</f>
        <v/>
      </c>
    </row>
    <row r="477">
      <c r="A477" t="n">
        <v>34</v>
      </c>
      <c r="B477" t="n">
        <v>13</v>
      </c>
      <c r="C477">
        <f>IFERROR(INDEX(資格取込!$S$6:$S$205,MATCH(34&amp;"_"&amp;7,資格取込!$Z$6:$Z$205,0)),"")</f>
        <v/>
      </c>
      <c r="D477">
        <f>IFERROR(INDEX(資格取込!$R$6:$R$205,MATCH(34&amp;"_"&amp;7,資格取込!$Z$6:$Z$205,0)),"")</f>
        <v/>
      </c>
      <c r="E477">
        <f>IF(D477="","",IFERROR(INDEX(資格マスタ!$B:$B,MATCH(ASC(SUBSTITUTE(SUBSTITUTE(D477," ",""),"　","")),資格マスタ!$D:$D,0)),D477))</f>
        <v/>
      </c>
      <c r="F477">
        <f>IF(E477="","",IF(C477="",DATE(9999,1,1),C477))</f>
        <v/>
      </c>
      <c r="G477">
        <f>IF(E477="","",COUNTIFS($F$465:$F$478,"&lt;"&amp;F477,$F$465:$F$478,"&lt;&gt;")+COUNTIFS($F$465:$F$478,F477,$B$465:$B$478,"&lt;"&amp;B477)+1)</f>
        <v/>
      </c>
      <c r="H477">
        <f>IF(OR(E477="",C477=""),"",IF(C477&gt;=DATE(2019,5,1),"令和"&amp;(YEAR(C477)-2018),IF(C477&gt;=DATE(1989,1,8),"平成"&amp;(YEAR(C477)-1988),"昭和"&amp;(YEAR(C477)-1925)))&amp;"年"&amp;MONTH(C477)&amp;"月")</f>
        <v/>
      </c>
    </row>
    <row r="478">
      <c r="A478" t="n">
        <v>34</v>
      </c>
      <c r="B478" t="n">
        <v>14</v>
      </c>
      <c r="C478">
        <f>IFERROR(INDEX(資格取込!$S$6:$S$205,MATCH(34&amp;"_"&amp;8,資格取込!$Z$6:$Z$205,0)),"")</f>
        <v/>
      </c>
      <c r="D478">
        <f>IFERROR(INDEX(資格取込!$R$6:$R$205,MATCH(34&amp;"_"&amp;8,資格取込!$Z$6:$Z$205,0)),"")</f>
        <v/>
      </c>
      <c r="E478">
        <f>IF(D478="","",IFERROR(INDEX(資格マスタ!$B:$B,MATCH(ASC(SUBSTITUTE(SUBSTITUTE(D478," ",""),"　","")),資格マスタ!$D:$D,0)),D478))</f>
        <v/>
      </c>
      <c r="F478">
        <f>IF(E478="","",IF(C478="",DATE(9999,1,1),C478))</f>
        <v/>
      </c>
      <c r="G478">
        <f>IF(E478="","",COUNTIFS($F$465:$F$478,"&lt;"&amp;F478,$F$465:$F$478,"&lt;&gt;")+COUNTIFS($F$465:$F$478,F478,$B$465:$B$478,"&lt;"&amp;B478)+1)</f>
        <v/>
      </c>
      <c r="H478">
        <f>IF(OR(E478="",C478=""),"",IF(C478&gt;=DATE(2019,5,1),"令和"&amp;(YEAR(C478)-2018),IF(C478&gt;=DATE(1989,1,8),"平成"&amp;(YEAR(C478)-1988),"昭和"&amp;(YEAR(C478)-1925)))&amp;"年"&amp;MONTH(C478)&amp;"月")</f>
        <v/>
      </c>
    </row>
    <row r="479">
      <c r="A479" t="n">
        <v>35</v>
      </c>
      <c r="B479" t="n">
        <v>1</v>
      </c>
      <c r="C479" s="132">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479">
        <f>IF(入力!N39="","",入力!N39)</f>
        <v/>
      </c>
      <c r="E479">
        <f>IF(D479="","",IFERROR(INDEX(資格マスタ!$B:$B,MATCH(ASC(SUBSTITUTE(SUBSTITUTE(D479," ",""),"　","")),資格マスタ!$D:$D,0)),D479))</f>
        <v/>
      </c>
      <c r="F479">
        <f>IF(E479="","",IF(C479="",DATE(9999,1,1),C479))</f>
        <v/>
      </c>
      <c r="G479">
        <f>IF(E479="","",COUNTIFS($F$479:$F$492,"&lt;"&amp;F479,$F$479:$F$492,"&lt;&gt;")+COUNTIFS($F$479:$F$492,F479,$B$479:$B$492,"&lt;"&amp;B479)+1)</f>
        <v/>
      </c>
      <c r="H479">
        <f>IF(OR(E479="",C479=""),"",IF(C479&gt;=DATE(2019,5,1),"令和"&amp;(YEAR(C479)-2018),IF(C479&gt;=DATE(1989,1,8),"平成"&amp;(YEAR(C479)-1988),"昭和"&amp;(YEAR(C479)-1925)))&amp;"年"&amp;MONTH(C479)&amp;"月")</f>
        <v/>
      </c>
    </row>
    <row r="480">
      <c r="A480" t="n">
        <v>35</v>
      </c>
      <c r="B480" t="n">
        <v>2</v>
      </c>
      <c r="C480">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480">
        <f>IF(入力!P39="","",入力!P39)</f>
        <v/>
      </c>
      <c r="E480">
        <f>IF(D480="","",IFERROR(INDEX(資格マスタ!$B:$B,MATCH(ASC(SUBSTITUTE(SUBSTITUTE(D480," ",""),"　","")),資格マスタ!$D:$D,0)),D480))</f>
        <v/>
      </c>
      <c r="F480">
        <f>IF(E480="","",IF(C480="",DATE(9999,1,1),C480))</f>
        <v/>
      </c>
      <c r="G480">
        <f>IF(E480="","",COUNTIFS($F$479:$F$492,"&lt;"&amp;F480,$F$479:$F$492,"&lt;&gt;")+COUNTIFS($F$479:$F$492,F480,$B$479:$B$492,"&lt;"&amp;B480)+1)</f>
        <v/>
      </c>
      <c r="H480">
        <f>IF(OR(E480="",C480=""),"",IF(C480&gt;=DATE(2019,5,1),"令和"&amp;(YEAR(C480)-2018),IF(C480&gt;=DATE(1989,1,8),"平成"&amp;(YEAR(C480)-1988),"昭和"&amp;(YEAR(C480)-1925)))&amp;"年"&amp;MONTH(C480)&amp;"月")</f>
        <v/>
      </c>
    </row>
    <row r="481">
      <c r="A481" t="n">
        <v>35</v>
      </c>
      <c r="B481" t="n">
        <v>3</v>
      </c>
      <c r="C481">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481">
        <f>IF(入力!R39="","",入力!R39)</f>
        <v/>
      </c>
      <c r="E481">
        <f>IF(D481="","",IFERROR(INDEX(資格マスタ!$B:$B,MATCH(ASC(SUBSTITUTE(SUBSTITUTE(D481," ",""),"　","")),資格マスタ!$D:$D,0)),D481))</f>
        <v/>
      </c>
      <c r="F481">
        <f>IF(E481="","",IF(C481="",DATE(9999,1,1),C481))</f>
        <v/>
      </c>
      <c r="G481">
        <f>IF(E481="","",COUNTIFS($F$479:$F$492,"&lt;"&amp;F481,$F$479:$F$492,"&lt;&gt;")+COUNTIFS($F$479:$F$492,F481,$B$479:$B$492,"&lt;"&amp;B481)+1)</f>
        <v/>
      </c>
      <c r="H481">
        <f>IF(OR(E481="",C481=""),"",IF(C481&gt;=DATE(2019,5,1),"令和"&amp;(YEAR(C481)-2018),IF(C481&gt;=DATE(1989,1,8),"平成"&amp;(YEAR(C481)-1988),"昭和"&amp;(YEAR(C481)-1925)))&amp;"年"&amp;MONTH(C481)&amp;"月")</f>
        <v/>
      </c>
    </row>
    <row r="482">
      <c r="A482" t="n">
        <v>35</v>
      </c>
      <c r="B482" t="n">
        <v>4</v>
      </c>
      <c r="C482">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482">
        <f>IF(入力!T39="","",入力!T39)</f>
        <v/>
      </c>
      <c r="E482">
        <f>IF(D482="","",IFERROR(INDEX(資格マスタ!$B:$B,MATCH(ASC(SUBSTITUTE(SUBSTITUTE(D482," ",""),"　","")),資格マスタ!$D:$D,0)),D482))</f>
        <v/>
      </c>
      <c r="F482">
        <f>IF(E482="","",IF(C482="",DATE(9999,1,1),C482))</f>
        <v/>
      </c>
      <c r="G482">
        <f>IF(E482="","",COUNTIFS($F$479:$F$492,"&lt;"&amp;F482,$F$479:$F$492,"&lt;&gt;")+COUNTIFS($F$479:$F$492,F482,$B$479:$B$492,"&lt;"&amp;B482)+1)</f>
        <v/>
      </c>
      <c r="H482">
        <f>IF(OR(E482="",C482=""),"",IF(C482&gt;=DATE(2019,5,1),"令和"&amp;(YEAR(C482)-2018),IF(C482&gt;=DATE(1989,1,8),"平成"&amp;(YEAR(C482)-1988),"昭和"&amp;(YEAR(C482)-1925)))&amp;"年"&amp;MONTH(C482)&amp;"月")</f>
        <v/>
      </c>
    </row>
    <row r="483">
      <c r="A483" t="n">
        <v>35</v>
      </c>
      <c r="B483" t="n">
        <v>5</v>
      </c>
      <c r="C483">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483">
        <f>IF(入力!V39="","",入力!V39)</f>
        <v/>
      </c>
      <c r="E483">
        <f>IF(D483="","",IFERROR(INDEX(資格マスタ!$B:$B,MATCH(ASC(SUBSTITUTE(SUBSTITUTE(D483," ",""),"　","")),資格マスタ!$D:$D,0)),D483))</f>
        <v/>
      </c>
      <c r="F483">
        <f>IF(E483="","",IF(C483="",DATE(9999,1,1),C483))</f>
        <v/>
      </c>
      <c r="G483">
        <f>IF(E483="","",COUNTIFS($F$479:$F$492,"&lt;"&amp;F483,$F$479:$F$492,"&lt;&gt;")+COUNTIFS($F$479:$F$492,F483,$B$479:$B$492,"&lt;"&amp;B483)+1)</f>
        <v/>
      </c>
      <c r="H483">
        <f>IF(OR(E483="",C483=""),"",IF(C483&gt;=DATE(2019,5,1),"令和"&amp;(YEAR(C483)-2018),IF(C483&gt;=DATE(1989,1,8),"平成"&amp;(YEAR(C483)-1988),"昭和"&amp;(YEAR(C483)-1925)))&amp;"年"&amp;MONTH(C483)&amp;"月")</f>
        <v/>
      </c>
    </row>
    <row r="484">
      <c r="A484" t="n">
        <v>35</v>
      </c>
      <c r="B484" t="n">
        <v>6</v>
      </c>
      <c r="C484">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484">
        <f>IF(入力!X39="","",入力!X39)</f>
        <v/>
      </c>
      <c r="E484">
        <f>IF(D484="","",IFERROR(INDEX(資格マスタ!$B:$B,MATCH(ASC(SUBSTITUTE(SUBSTITUTE(D484," ",""),"　","")),資格マスタ!$D:$D,0)),D484))</f>
        <v/>
      </c>
      <c r="F484">
        <f>IF(E484="","",IF(C484="",DATE(9999,1,1),C484))</f>
        <v/>
      </c>
      <c r="G484">
        <f>IF(E484="","",COUNTIFS($F$479:$F$492,"&lt;"&amp;F484,$F$479:$F$492,"&lt;&gt;")+COUNTIFS($F$479:$F$492,F484,$B$479:$B$492,"&lt;"&amp;B484)+1)</f>
        <v/>
      </c>
      <c r="H484">
        <f>IF(OR(E484="",C484=""),"",IF(C484&gt;=DATE(2019,5,1),"令和"&amp;(YEAR(C484)-2018),IF(C484&gt;=DATE(1989,1,8),"平成"&amp;(YEAR(C484)-1988),"昭和"&amp;(YEAR(C484)-1925)))&amp;"年"&amp;MONTH(C484)&amp;"月")</f>
        <v/>
      </c>
    </row>
    <row r="485">
      <c r="A485" t="n">
        <v>35</v>
      </c>
      <c r="B485" t="n">
        <v>7</v>
      </c>
      <c r="C485">
        <f>IFERROR(INDEX(資格取込!$S$6:$S$205,MATCH(35&amp;"_"&amp;1,資格取込!$Z$6:$Z$205,0)),"")</f>
        <v/>
      </c>
      <c r="D485">
        <f>IFERROR(INDEX(資格取込!$R$6:$R$205,MATCH(35&amp;"_"&amp;1,資格取込!$Z$6:$Z$205,0)),"")</f>
        <v/>
      </c>
      <c r="E485">
        <f>IF(D485="","",IFERROR(INDEX(資格マスタ!$B:$B,MATCH(ASC(SUBSTITUTE(SUBSTITUTE(D485," ",""),"　","")),資格マスタ!$D:$D,0)),D485))</f>
        <v/>
      </c>
      <c r="F485">
        <f>IF(E485="","",IF(C485="",DATE(9999,1,1),C485))</f>
        <v/>
      </c>
      <c r="G485">
        <f>IF(E485="","",COUNTIFS($F$479:$F$492,"&lt;"&amp;F485,$F$479:$F$492,"&lt;&gt;")+COUNTIFS($F$479:$F$492,F485,$B$479:$B$492,"&lt;"&amp;B485)+1)</f>
        <v/>
      </c>
      <c r="H485">
        <f>IF(OR(E485="",C485=""),"",IF(C485&gt;=DATE(2019,5,1),"令和"&amp;(YEAR(C485)-2018),IF(C485&gt;=DATE(1989,1,8),"平成"&amp;(YEAR(C485)-1988),"昭和"&amp;(YEAR(C485)-1925)))&amp;"年"&amp;MONTH(C485)&amp;"月")</f>
        <v/>
      </c>
    </row>
    <row r="486">
      <c r="A486" t="n">
        <v>35</v>
      </c>
      <c r="B486" t="n">
        <v>8</v>
      </c>
      <c r="C486">
        <f>IFERROR(INDEX(資格取込!$S$6:$S$205,MATCH(35&amp;"_"&amp;2,資格取込!$Z$6:$Z$205,0)),"")</f>
        <v/>
      </c>
      <c r="D486">
        <f>IFERROR(INDEX(資格取込!$R$6:$R$205,MATCH(35&amp;"_"&amp;2,資格取込!$Z$6:$Z$205,0)),"")</f>
        <v/>
      </c>
      <c r="E486">
        <f>IF(D486="","",IFERROR(INDEX(資格マスタ!$B:$B,MATCH(ASC(SUBSTITUTE(SUBSTITUTE(D486," ",""),"　","")),資格マスタ!$D:$D,0)),D486))</f>
        <v/>
      </c>
      <c r="F486">
        <f>IF(E486="","",IF(C486="",DATE(9999,1,1),C486))</f>
        <v/>
      </c>
      <c r="G486">
        <f>IF(E486="","",COUNTIFS($F$479:$F$492,"&lt;"&amp;F486,$F$479:$F$492,"&lt;&gt;")+COUNTIFS($F$479:$F$492,F486,$B$479:$B$492,"&lt;"&amp;B486)+1)</f>
        <v/>
      </c>
      <c r="H486">
        <f>IF(OR(E486="",C486=""),"",IF(C486&gt;=DATE(2019,5,1),"令和"&amp;(YEAR(C486)-2018),IF(C486&gt;=DATE(1989,1,8),"平成"&amp;(YEAR(C486)-1988),"昭和"&amp;(YEAR(C486)-1925)))&amp;"年"&amp;MONTH(C486)&amp;"月")</f>
        <v/>
      </c>
    </row>
    <row r="487">
      <c r="A487" t="n">
        <v>35</v>
      </c>
      <c r="B487" t="n">
        <v>9</v>
      </c>
      <c r="C487">
        <f>IFERROR(INDEX(資格取込!$S$6:$S$205,MATCH(35&amp;"_"&amp;3,資格取込!$Z$6:$Z$205,0)),"")</f>
        <v/>
      </c>
      <c r="D487">
        <f>IFERROR(INDEX(資格取込!$R$6:$R$205,MATCH(35&amp;"_"&amp;3,資格取込!$Z$6:$Z$205,0)),"")</f>
        <v/>
      </c>
      <c r="E487">
        <f>IF(D487="","",IFERROR(INDEX(資格マスタ!$B:$B,MATCH(ASC(SUBSTITUTE(SUBSTITUTE(D487," ",""),"　","")),資格マスタ!$D:$D,0)),D487))</f>
        <v/>
      </c>
      <c r="F487">
        <f>IF(E487="","",IF(C487="",DATE(9999,1,1),C487))</f>
        <v/>
      </c>
      <c r="G487">
        <f>IF(E487="","",COUNTIFS($F$479:$F$492,"&lt;"&amp;F487,$F$479:$F$492,"&lt;&gt;")+COUNTIFS($F$479:$F$492,F487,$B$479:$B$492,"&lt;"&amp;B487)+1)</f>
        <v/>
      </c>
      <c r="H487">
        <f>IF(OR(E487="",C487=""),"",IF(C487&gt;=DATE(2019,5,1),"令和"&amp;(YEAR(C487)-2018),IF(C487&gt;=DATE(1989,1,8),"平成"&amp;(YEAR(C487)-1988),"昭和"&amp;(YEAR(C487)-1925)))&amp;"年"&amp;MONTH(C487)&amp;"月")</f>
        <v/>
      </c>
    </row>
    <row r="488">
      <c r="A488" t="n">
        <v>35</v>
      </c>
      <c r="B488" t="n">
        <v>10</v>
      </c>
      <c r="C488">
        <f>IFERROR(INDEX(資格取込!$S$6:$S$205,MATCH(35&amp;"_"&amp;4,資格取込!$Z$6:$Z$205,0)),"")</f>
        <v/>
      </c>
      <c r="D488">
        <f>IFERROR(INDEX(資格取込!$R$6:$R$205,MATCH(35&amp;"_"&amp;4,資格取込!$Z$6:$Z$205,0)),"")</f>
        <v/>
      </c>
      <c r="E488">
        <f>IF(D488="","",IFERROR(INDEX(資格マスタ!$B:$B,MATCH(ASC(SUBSTITUTE(SUBSTITUTE(D488," ",""),"　","")),資格マスタ!$D:$D,0)),D488))</f>
        <v/>
      </c>
      <c r="F488">
        <f>IF(E488="","",IF(C488="",DATE(9999,1,1),C488))</f>
        <v/>
      </c>
      <c r="G488">
        <f>IF(E488="","",COUNTIFS($F$479:$F$492,"&lt;"&amp;F488,$F$479:$F$492,"&lt;&gt;")+COUNTIFS($F$479:$F$492,F488,$B$479:$B$492,"&lt;"&amp;B488)+1)</f>
        <v/>
      </c>
      <c r="H488">
        <f>IF(OR(E488="",C488=""),"",IF(C488&gt;=DATE(2019,5,1),"令和"&amp;(YEAR(C488)-2018),IF(C488&gt;=DATE(1989,1,8),"平成"&amp;(YEAR(C488)-1988),"昭和"&amp;(YEAR(C488)-1925)))&amp;"年"&amp;MONTH(C488)&amp;"月")</f>
        <v/>
      </c>
    </row>
    <row r="489">
      <c r="A489" t="n">
        <v>35</v>
      </c>
      <c r="B489" t="n">
        <v>11</v>
      </c>
      <c r="C489">
        <f>IFERROR(INDEX(資格取込!$S$6:$S$205,MATCH(35&amp;"_"&amp;5,資格取込!$Z$6:$Z$205,0)),"")</f>
        <v/>
      </c>
      <c r="D489">
        <f>IFERROR(INDEX(資格取込!$R$6:$R$205,MATCH(35&amp;"_"&amp;5,資格取込!$Z$6:$Z$205,0)),"")</f>
        <v/>
      </c>
      <c r="E489">
        <f>IF(D489="","",IFERROR(INDEX(資格マスタ!$B:$B,MATCH(ASC(SUBSTITUTE(SUBSTITUTE(D489," ",""),"　","")),資格マスタ!$D:$D,0)),D489))</f>
        <v/>
      </c>
      <c r="F489">
        <f>IF(E489="","",IF(C489="",DATE(9999,1,1),C489))</f>
        <v/>
      </c>
      <c r="G489">
        <f>IF(E489="","",COUNTIFS($F$479:$F$492,"&lt;"&amp;F489,$F$479:$F$492,"&lt;&gt;")+COUNTIFS($F$479:$F$492,F489,$B$479:$B$492,"&lt;"&amp;B489)+1)</f>
        <v/>
      </c>
      <c r="H489">
        <f>IF(OR(E489="",C489=""),"",IF(C489&gt;=DATE(2019,5,1),"令和"&amp;(YEAR(C489)-2018),IF(C489&gt;=DATE(1989,1,8),"平成"&amp;(YEAR(C489)-1988),"昭和"&amp;(YEAR(C489)-1925)))&amp;"年"&amp;MONTH(C489)&amp;"月")</f>
        <v/>
      </c>
    </row>
    <row r="490">
      <c r="A490" t="n">
        <v>35</v>
      </c>
      <c r="B490" t="n">
        <v>12</v>
      </c>
      <c r="C490">
        <f>IFERROR(INDEX(資格取込!$S$6:$S$205,MATCH(35&amp;"_"&amp;6,資格取込!$Z$6:$Z$205,0)),"")</f>
        <v/>
      </c>
      <c r="D490">
        <f>IFERROR(INDEX(資格取込!$R$6:$R$205,MATCH(35&amp;"_"&amp;6,資格取込!$Z$6:$Z$205,0)),"")</f>
        <v/>
      </c>
      <c r="E490">
        <f>IF(D490="","",IFERROR(INDEX(資格マスタ!$B:$B,MATCH(ASC(SUBSTITUTE(SUBSTITUTE(D490," ",""),"　","")),資格マスタ!$D:$D,0)),D490))</f>
        <v/>
      </c>
      <c r="F490">
        <f>IF(E490="","",IF(C490="",DATE(9999,1,1),C490))</f>
        <v/>
      </c>
      <c r="G490">
        <f>IF(E490="","",COUNTIFS($F$479:$F$492,"&lt;"&amp;F490,$F$479:$F$492,"&lt;&gt;")+COUNTIFS($F$479:$F$492,F490,$B$479:$B$492,"&lt;"&amp;B490)+1)</f>
        <v/>
      </c>
      <c r="H490">
        <f>IF(OR(E490="",C490=""),"",IF(C490&gt;=DATE(2019,5,1),"令和"&amp;(YEAR(C490)-2018),IF(C490&gt;=DATE(1989,1,8),"平成"&amp;(YEAR(C490)-1988),"昭和"&amp;(YEAR(C490)-1925)))&amp;"年"&amp;MONTH(C490)&amp;"月")</f>
        <v/>
      </c>
    </row>
    <row r="491">
      <c r="A491" t="n">
        <v>35</v>
      </c>
      <c r="B491" t="n">
        <v>13</v>
      </c>
      <c r="C491">
        <f>IFERROR(INDEX(資格取込!$S$6:$S$205,MATCH(35&amp;"_"&amp;7,資格取込!$Z$6:$Z$205,0)),"")</f>
        <v/>
      </c>
      <c r="D491">
        <f>IFERROR(INDEX(資格取込!$R$6:$R$205,MATCH(35&amp;"_"&amp;7,資格取込!$Z$6:$Z$205,0)),"")</f>
        <v/>
      </c>
      <c r="E491">
        <f>IF(D491="","",IFERROR(INDEX(資格マスタ!$B:$B,MATCH(ASC(SUBSTITUTE(SUBSTITUTE(D491," ",""),"　","")),資格マスタ!$D:$D,0)),D491))</f>
        <v/>
      </c>
      <c r="F491">
        <f>IF(E491="","",IF(C491="",DATE(9999,1,1),C491))</f>
        <v/>
      </c>
      <c r="G491">
        <f>IF(E491="","",COUNTIFS($F$479:$F$492,"&lt;"&amp;F491,$F$479:$F$492,"&lt;&gt;")+COUNTIFS($F$479:$F$492,F491,$B$479:$B$492,"&lt;"&amp;B491)+1)</f>
        <v/>
      </c>
      <c r="H491">
        <f>IF(OR(E491="",C491=""),"",IF(C491&gt;=DATE(2019,5,1),"令和"&amp;(YEAR(C491)-2018),IF(C491&gt;=DATE(1989,1,8),"平成"&amp;(YEAR(C491)-1988),"昭和"&amp;(YEAR(C491)-1925)))&amp;"年"&amp;MONTH(C491)&amp;"月")</f>
        <v/>
      </c>
    </row>
    <row r="492">
      <c r="A492" t="n">
        <v>35</v>
      </c>
      <c r="B492" t="n">
        <v>14</v>
      </c>
      <c r="C492">
        <f>IFERROR(INDEX(資格取込!$S$6:$S$205,MATCH(35&amp;"_"&amp;8,資格取込!$Z$6:$Z$205,0)),"")</f>
        <v/>
      </c>
      <c r="D492">
        <f>IFERROR(INDEX(資格取込!$R$6:$R$205,MATCH(35&amp;"_"&amp;8,資格取込!$Z$6:$Z$205,0)),"")</f>
        <v/>
      </c>
      <c r="E492">
        <f>IF(D492="","",IFERROR(INDEX(資格マスタ!$B:$B,MATCH(ASC(SUBSTITUTE(SUBSTITUTE(D492," ",""),"　","")),資格マスタ!$D:$D,0)),D492))</f>
        <v/>
      </c>
      <c r="F492">
        <f>IF(E492="","",IF(C492="",DATE(9999,1,1),C492))</f>
        <v/>
      </c>
      <c r="G492">
        <f>IF(E492="","",COUNTIFS($F$479:$F$492,"&lt;"&amp;F492,$F$479:$F$492,"&lt;&gt;")+COUNTIFS($F$479:$F$492,F492,$B$479:$B$492,"&lt;"&amp;B492)+1)</f>
        <v/>
      </c>
      <c r="H492">
        <f>IF(OR(E492="",C492=""),"",IF(C492&gt;=DATE(2019,5,1),"令和"&amp;(YEAR(C492)-2018),IF(C492&gt;=DATE(1989,1,8),"平成"&amp;(YEAR(C492)-1988),"昭和"&amp;(YEAR(C492)-1925)))&amp;"年"&amp;MONTH(C492)&amp;"月")</f>
        <v/>
      </c>
    </row>
    <row r="493">
      <c r="A493" t="n">
        <v>36</v>
      </c>
      <c r="B493" t="n">
        <v>1</v>
      </c>
      <c r="C493" s="132">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493">
        <f>IF(入力!N40="","",入力!N40)</f>
        <v/>
      </c>
      <c r="E493">
        <f>IF(D493="","",IFERROR(INDEX(資格マスタ!$B:$B,MATCH(ASC(SUBSTITUTE(SUBSTITUTE(D493," ",""),"　","")),資格マスタ!$D:$D,0)),D493))</f>
        <v/>
      </c>
      <c r="F493">
        <f>IF(E493="","",IF(C493="",DATE(9999,1,1),C493))</f>
        <v/>
      </c>
      <c r="G493">
        <f>IF(E493="","",COUNTIFS($F$493:$F$506,"&lt;"&amp;F493,$F$493:$F$506,"&lt;&gt;")+COUNTIFS($F$493:$F$506,F493,$B$493:$B$506,"&lt;"&amp;B493)+1)</f>
        <v/>
      </c>
      <c r="H493">
        <f>IF(OR(E493="",C493=""),"",IF(C493&gt;=DATE(2019,5,1),"令和"&amp;(YEAR(C493)-2018),IF(C493&gt;=DATE(1989,1,8),"平成"&amp;(YEAR(C493)-1988),"昭和"&amp;(YEAR(C493)-1925)))&amp;"年"&amp;MONTH(C493)&amp;"月")</f>
        <v/>
      </c>
    </row>
    <row r="494">
      <c r="A494" t="n">
        <v>36</v>
      </c>
      <c r="B494" t="n">
        <v>2</v>
      </c>
      <c r="C49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494">
        <f>IF(入力!P40="","",入力!P40)</f>
        <v/>
      </c>
      <c r="E494">
        <f>IF(D494="","",IFERROR(INDEX(資格マスタ!$B:$B,MATCH(ASC(SUBSTITUTE(SUBSTITUTE(D494," ",""),"　","")),資格マスタ!$D:$D,0)),D494))</f>
        <v/>
      </c>
      <c r="F494">
        <f>IF(E494="","",IF(C494="",DATE(9999,1,1),C494))</f>
        <v/>
      </c>
      <c r="G494">
        <f>IF(E494="","",COUNTIFS($F$493:$F$506,"&lt;"&amp;F494,$F$493:$F$506,"&lt;&gt;")+COUNTIFS($F$493:$F$506,F494,$B$493:$B$506,"&lt;"&amp;B494)+1)</f>
        <v/>
      </c>
      <c r="H494">
        <f>IF(OR(E494="",C494=""),"",IF(C494&gt;=DATE(2019,5,1),"令和"&amp;(YEAR(C494)-2018),IF(C494&gt;=DATE(1989,1,8),"平成"&amp;(YEAR(C494)-1988),"昭和"&amp;(YEAR(C494)-1925)))&amp;"年"&amp;MONTH(C494)&amp;"月")</f>
        <v/>
      </c>
    </row>
    <row r="495">
      <c r="A495" t="n">
        <v>36</v>
      </c>
      <c r="B495" t="n">
        <v>3</v>
      </c>
      <c r="C49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495">
        <f>IF(入力!R40="","",入力!R40)</f>
        <v/>
      </c>
      <c r="E495">
        <f>IF(D495="","",IFERROR(INDEX(資格マスタ!$B:$B,MATCH(ASC(SUBSTITUTE(SUBSTITUTE(D495," ",""),"　","")),資格マスタ!$D:$D,0)),D495))</f>
        <v/>
      </c>
      <c r="F495">
        <f>IF(E495="","",IF(C495="",DATE(9999,1,1),C495))</f>
        <v/>
      </c>
      <c r="G495">
        <f>IF(E495="","",COUNTIFS($F$493:$F$506,"&lt;"&amp;F495,$F$493:$F$506,"&lt;&gt;")+COUNTIFS($F$493:$F$506,F495,$B$493:$B$506,"&lt;"&amp;B495)+1)</f>
        <v/>
      </c>
      <c r="H495">
        <f>IF(OR(E495="",C495=""),"",IF(C495&gt;=DATE(2019,5,1),"令和"&amp;(YEAR(C495)-2018),IF(C495&gt;=DATE(1989,1,8),"平成"&amp;(YEAR(C495)-1988),"昭和"&amp;(YEAR(C495)-1925)))&amp;"年"&amp;MONTH(C495)&amp;"月")</f>
        <v/>
      </c>
    </row>
    <row r="496">
      <c r="A496" t="n">
        <v>36</v>
      </c>
      <c r="B496" t="n">
        <v>4</v>
      </c>
      <c r="C49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496">
        <f>IF(入力!T40="","",入力!T40)</f>
        <v/>
      </c>
      <c r="E496">
        <f>IF(D496="","",IFERROR(INDEX(資格マスタ!$B:$B,MATCH(ASC(SUBSTITUTE(SUBSTITUTE(D496," ",""),"　","")),資格マスタ!$D:$D,0)),D496))</f>
        <v/>
      </c>
      <c r="F496">
        <f>IF(E496="","",IF(C496="",DATE(9999,1,1),C496))</f>
        <v/>
      </c>
      <c r="G496">
        <f>IF(E496="","",COUNTIFS($F$493:$F$506,"&lt;"&amp;F496,$F$493:$F$506,"&lt;&gt;")+COUNTIFS($F$493:$F$506,F496,$B$493:$B$506,"&lt;"&amp;B496)+1)</f>
        <v/>
      </c>
      <c r="H496">
        <f>IF(OR(E496="",C496=""),"",IF(C496&gt;=DATE(2019,5,1),"令和"&amp;(YEAR(C496)-2018),IF(C496&gt;=DATE(1989,1,8),"平成"&amp;(YEAR(C496)-1988),"昭和"&amp;(YEAR(C496)-1925)))&amp;"年"&amp;MONTH(C496)&amp;"月")</f>
        <v/>
      </c>
    </row>
    <row r="497">
      <c r="A497" t="n">
        <v>36</v>
      </c>
      <c r="B497" t="n">
        <v>5</v>
      </c>
      <c r="C49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497">
        <f>IF(入力!V40="","",入力!V40)</f>
        <v/>
      </c>
      <c r="E497">
        <f>IF(D497="","",IFERROR(INDEX(資格マスタ!$B:$B,MATCH(ASC(SUBSTITUTE(SUBSTITUTE(D497," ",""),"　","")),資格マスタ!$D:$D,0)),D497))</f>
        <v/>
      </c>
      <c r="F497">
        <f>IF(E497="","",IF(C497="",DATE(9999,1,1),C497))</f>
        <v/>
      </c>
      <c r="G497">
        <f>IF(E497="","",COUNTIFS($F$493:$F$506,"&lt;"&amp;F497,$F$493:$F$506,"&lt;&gt;")+COUNTIFS($F$493:$F$506,F497,$B$493:$B$506,"&lt;"&amp;B497)+1)</f>
        <v/>
      </c>
      <c r="H497">
        <f>IF(OR(E497="",C497=""),"",IF(C497&gt;=DATE(2019,5,1),"令和"&amp;(YEAR(C497)-2018),IF(C497&gt;=DATE(1989,1,8),"平成"&amp;(YEAR(C497)-1988),"昭和"&amp;(YEAR(C497)-1925)))&amp;"年"&amp;MONTH(C497)&amp;"月")</f>
        <v/>
      </c>
    </row>
    <row r="498">
      <c r="A498" t="n">
        <v>36</v>
      </c>
      <c r="B498" t="n">
        <v>6</v>
      </c>
      <c r="C49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498">
        <f>IF(入力!X40="","",入力!X40)</f>
        <v/>
      </c>
      <c r="E498">
        <f>IF(D498="","",IFERROR(INDEX(資格マスタ!$B:$B,MATCH(ASC(SUBSTITUTE(SUBSTITUTE(D498," ",""),"　","")),資格マスタ!$D:$D,0)),D498))</f>
        <v/>
      </c>
      <c r="F498">
        <f>IF(E498="","",IF(C498="",DATE(9999,1,1),C498))</f>
        <v/>
      </c>
      <c r="G498">
        <f>IF(E498="","",COUNTIFS($F$493:$F$506,"&lt;"&amp;F498,$F$493:$F$506,"&lt;&gt;")+COUNTIFS($F$493:$F$506,F498,$B$493:$B$506,"&lt;"&amp;B498)+1)</f>
        <v/>
      </c>
      <c r="H498">
        <f>IF(OR(E498="",C498=""),"",IF(C498&gt;=DATE(2019,5,1),"令和"&amp;(YEAR(C498)-2018),IF(C498&gt;=DATE(1989,1,8),"平成"&amp;(YEAR(C498)-1988),"昭和"&amp;(YEAR(C498)-1925)))&amp;"年"&amp;MONTH(C498)&amp;"月")</f>
        <v/>
      </c>
    </row>
    <row r="499">
      <c r="A499" t="n">
        <v>36</v>
      </c>
      <c r="B499" t="n">
        <v>7</v>
      </c>
      <c r="C499">
        <f>IFERROR(INDEX(資格取込!$S$6:$S$205,MATCH(36&amp;"_"&amp;1,資格取込!$Z$6:$Z$205,0)),"")</f>
        <v/>
      </c>
      <c r="D499">
        <f>IFERROR(INDEX(資格取込!$R$6:$R$205,MATCH(36&amp;"_"&amp;1,資格取込!$Z$6:$Z$205,0)),"")</f>
        <v/>
      </c>
      <c r="E499">
        <f>IF(D499="","",IFERROR(INDEX(資格マスタ!$B:$B,MATCH(ASC(SUBSTITUTE(SUBSTITUTE(D499," ",""),"　","")),資格マスタ!$D:$D,0)),D499))</f>
        <v/>
      </c>
      <c r="F499">
        <f>IF(E499="","",IF(C499="",DATE(9999,1,1),C499))</f>
        <v/>
      </c>
      <c r="G499">
        <f>IF(E499="","",COUNTIFS($F$493:$F$506,"&lt;"&amp;F499,$F$493:$F$506,"&lt;&gt;")+COUNTIFS($F$493:$F$506,F499,$B$493:$B$506,"&lt;"&amp;B499)+1)</f>
        <v/>
      </c>
      <c r="H499">
        <f>IF(OR(E499="",C499=""),"",IF(C499&gt;=DATE(2019,5,1),"令和"&amp;(YEAR(C499)-2018),IF(C499&gt;=DATE(1989,1,8),"平成"&amp;(YEAR(C499)-1988),"昭和"&amp;(YEAR(C499)-1925)))&amp;"年"&amp;MONTH(C499)&amp;"月")</f>
        <v/>
      </c>
    </row>
    <row r="500">
      <c r="A500" t="n">
        <v>36</v>
      </c>
      <c r="B500" t="n">
        <v>8</v>
      </c>
      <c r="C500">
        <f>IFERROR(INDEX(資格取込!$S$6:$S$205,MATCH(36&amp;"_"&amp;2,資格取込!$Z$6:$Z$205,0)),"")</f>
        <v/>
      </c>
      <c r="D500">
        <f>IFERROR(INDEX(資格取込!$R$6:$R$205,MATCH(36&amp;"_"&amp;2,資格取込!$Z$6:$Z$205,0)),"")</f>
        <v/>
      </c>
      <c r="E500">
        <f>IF(D500="","",IFERROR(INDEX(資格マスタ!$B:$B,MATCH(ASC(SUBSTITUTE(SUBSTITUTE(D500," ",""),"　","")),資格マスタ!$D:$D,0)),D500))</f>
        <v/>
      </c>
      <c r="F500">
        <f>IF(E500="","",IF(C500="",DATE(9999,1,1),C500))</f>
        <v/>
      </c>
      <c r="G500">
        <f>IF(E500="","",COUNTIFS($F$493:$F$506,"&lt;"&amp;F500,$F$493:$F$506,"&lt;&gt;")+COUNTIFS($F$493:$F$506,F500,$B$493:$B$506,"&lt;"&amp;B500)+1)</f>
        <v/>
      </c>
      <c r="H500">
        <f>IF(OR(E500="",C500=""),"",IF(C500&gt;=DATE(2019,5,1),"令和"&amp;(YEAR(C500)-2018),IF(C500&gt;=DATE(1989,1,8),"平成"&amp;(YEAR(C500)-1988),"昭和"&amp;(YEAR(C500)-1925)))&amp;"年"&amp;MONTH(C500)&amp;"月")</f>
        <v/>
      </c>
    </row>
    <row r="501">
      <c r="A501" t="n">
        <v>36</v>
      </c>
      <c r="B501" t="n">
        <v>9</v>
      </c>
      <c r="C501">
        <f>IFERROR(INDEX(資格取込!$S$6:$S$205,MATCH(36&amp;"_"&amp;3,資格取込!$Z$6:$Z$205,0)),"")</f>
        <v/>
      </c>
      <c r="D501">
        <f>IFERROR(INDEX(資格取込!$R$6:$R$205,MATCH(36&amp;"_"&amp;3,資格取込!$Z$6:$Z$205,0)),"")</f>
        <v/>
      </c>
      <c r="E501">
        <f>IF(D501="","",IFERROR(INDEX(資格マスタ!$B:$B,MATCH(ASC(SUBSTITUTE(SUBSTITUTE(D501," ",""),"　","")),資格マスタ!$D:$D,0)),D501))</f>
        <v/>
      </c>
      <c r="F501">
        <f>IF(E501="","",IF(C501="",DATE(9999,1,1),C501))</f>
        <v/>
      </c>
      <c r="G501">
        <f>IF(E501="","",COUNTIFS($F$493:$F$506,"&lt;"&amp;F501,$F$493:$F$506,"&lt;&gt;")+COUNTIFS($F$493:$F$506,F501,$B$493:$B$506,"&lt;"&amp;B501)+1)</f>
        <v/>
      </c>
      <c r="H501">
        <f>IF(OR(E501="",C501=""),"",IF(C501&gt;=DATE(2019,5,1),"令和"&amp;(YEAR(C501)-2018),IF(C501&gt;=DATE(1989,1,8),"平成"&amp;(YEAR(C501)-1988),"昭和"&amp;(YEAR(C501)-1925)))&amp;"年"&amp;MONTH(C501)&amp;"月")</f>
        <v/>
      </c>
    </row>
    <row r="502">
      <c r="A502" t="n">
        <v>36</v>
      </c>
      <c r="B502" t="n">
        <v>10</v>
      </c>
      <c r="C502">
        <f>IFERROR(INDEX(資格取込!$S$6:$S$205,MATCH(36&amp;"_"&amp;4,資格取込!$Z$6:$Z$205,0)),"")</f>
        <v/>
      </c>
      <c r="D502">
        <f>IFERROR(INDEX(資格取込!$R$6:$R$205,MATCH(36&amp;"_"&amp;4,資格取込!$Z$6:$Z$205,0)),"")</f>
        <v/>
      </c>
      <c r="E502">
        <f>IF(D502="","",IFERROR(INDEX(資格マスタ!$B:$B,MATCH(ASC(SUBSTITUTE(SUBSTITUTE(D502," ",""),"　","")),資格マスタ!$D:$D,0)),D502))</f>
        <v/>
      </c>
      <c r="F502">
        <f>IF(E502="","",IF(C502="",DATE(9999,1,1),C502))</f>
        <v/>
      </c>
      <c r="G502">
        <f>IF(E502="","",COUNTIFS($F$493:$F$506,"&lt;"&amp;F502,$F$493:$F$506,"&lt;&gt;")+COUNTIFS($F$493:$F$506,F502,$B$493:$B$506,"&lt;"&amp;B502)+1)</f>
        <v/>
      </c>
      <c r="H502">
        <f>IF(OR(E502="",C502=""),"",IF(C502&gt;=DATE(2019,5,1),"令和"&amp;(YEAR(C502)-2018),IF(C502&gt;=DATE(1989,1,8),"平成"&amp;(YEAR(C502)-1988),"昭和"&amp;(YEAR(C502)-1925)))&amp;"年"&amp;MONTH(C502)&amp;"月")</f>
        <v/>
      </c>
    </row>
    <row r="503">
      <c r="A503" t="n">
        <v>36</v>
      </c>
      <c r="B503" t="n">
        <v>11</v>
      </c>
      <c r="C503">
        <f>IFERROR(INDEX(資格取込!$S$6:$S$205,MATCH(36&amp;"_"&amp;5,資格取込!$Z$6:$Z$205,0)),"")</f>
        <v/>
      </c>
      <c r="D503">
        <f>IFERROR(INDEX(資格取込!$R$6:$R$205,MATCH(36&amp;"_"&amp;5,資格取込!$Z$6:$Z$205,0)),"")</f>
        <v/>
      </c>
      <c r="E503">
        <f>IF(D503="","",IFERROR(INDEX(資格マスタ!$B:$B,MATCH(ASC(SUBSTITUTE(SUBSTITUTE(D503," ",""),"　","")),資格マスタ!$D:$D,0)),D503))</f>
        <v/>
      </c>
      <c r="F503">
        <f>IF(E503="","",IF(C503="",DATE(9999,1,1),C503))</f>
        <v/>
      </c>
      <c r="G503">
        <f>IF(E503="","",COUNTIFS($F$493:$F$506,"&lt;"&amp;F503,$F$493:$F$506,"&lt;&gt;")+COUNTIFS($F$493:$F$506,F503,$B$493:$B$506,"&lt;"&amp;B503)+1)</f>
        <v/>
      </c>
      <c r="H503">
        <f>IF(OR(E503="",C503=""),"",IF(C503&gt;=DATE(2019,5,1),"令和"&amp;(YEAR(C503)-2018),IF(C503&gt;=DATE(1989,1,8),"平成"&amp;(YEAR(C503)-1988),"昭和"&amp;(YEAR(C503)-1925)))&amp;"年"&amp;MONTH(C503)&amp;"月")</f>
        <v/>
      </c>
    </row>
    <row r="504">
      <c r="A504" t="n">
        <v>36</v>
      </c>
      <c r="B504" t="n">
        <v>12</v>
      </c>
      <c r="C504">
        <f>IFERROR(INDEX(資格取込!$S$6:$S$205,MATCH(36&amp;"_"&amp;6,資格取込!$Z$6:$Z$205,0)),"")</f>
        <v/>
      </c>
      <c r="D504">
        <f>IFERROR(INDEX(資格取込!$R$6:$R$205,MATCH(36&amp;"_"&amp;6,資格取込!$Z$6:$Z$205,0)),"")</f>
        <v/>
      </c>
      <c r="E504">
        <f>IF(D504="","",IFERROR(INDEX(資格マスタ!$B:$B,MATCH(ASC(SUBSTITUTE(SUBSTITUTE(D504," ",""),"　","")),資格マスタ!$D:$D,0)),D504))</f>
        <v/>
      </c>
      <c r="F504">
        <f>IF(E504="","",IF(C504="",DATE(9999,1,1),C504))</f>
        <v/>
      </c>
      <c r="G504">
        <f>IF(E504="","",COUNTIFS($F$493:$F$506,"&lt;"&amp;F504,$F$493:$F$506,"&lt;&gt;")+COUNTIFS($F$493:$F$506,F504,$B$493:$B$506,"&lt;"&amp;B504)+1)</f>
        <v/>
      </c>
      <c r="H504">
        <f>IF(OR(E504="",C504=""),"",IF(C504&gt;=DATE(2019,5,1),"令和"&amp;(YEAR(C504)-2018),IF(C504&gt;=DATE(1989,1,8),"平成"&amp;(YEAR(C504)-1988),"昭和"&amp;(YEAR(C504)-1925)))&amp;"年"&amp;MONTH(C504)&amp;"月")</f>
        <v/>
      </c>
    </row>
    <row r="505">
      <c r="A505" t="n">
        <v>36</v>
      </c>
      <c r="B505" t="n">
        <v>13</v>
      </c>
      <c r="C505">
        <f>IFERROR(INDEX(資格取込!$S$6:$S$205,MATCH(36&amp;"_"&amp;7,資格取込!$Z$6:$Z$205,0)),"")</f>
        <v/>
      </c>
      <c r="D505">
        <f>IFERROR(INDEX(資格取込!$R$6:$R$205,MATCH(36&amp;"_"&amp;7,資格取込!$Z$6:$Z$205,0)),"")</f>
        <v/>
      </c>
      <c r="E505">
        <f>IF(D505="","",IFERROR(INDEX(資格マスタ!$B:$B,MATCH(ASC(SUBSTITUTE(SUBSTITUTE(D505," ",""),"　","")),資格マスタ!$D:$D,0)),D505))</f>
        <v/>
      </c>
      <c r="F505">
        <f>IF(E505="","",IF(C505="",DATE(9999,1,1),C505))</f>
        <v/>
      </c>
      <c r="G505">
        <f>IF(E505="","",COUNTIFS($F$493:$F$506,"&lt;"&amp;F505,$F$493:$F$506,"&lt;&gt;")+COUNTIFS($F$493:$F$506,F505,$B$493:$B$506,"&lt;"&amp;B505)+1)</f>
        <v/>
      </c>
      <c r="H505">
        <f>IF(OR(E505="",C505=""),"",IF(C505&gt;=DATE(2019,5,1),"令和"&amp;(YEAR(C505)-2018),IF(C505&gt;=DATE(1989,1,8),"平成"&amp;(YEAR(C505)-1988),"昭和"&amp;(YEAR(C505)-1925)))&amp;"年"&amp;MONTH(C505)&amp;"月")</f>
        <v/>
      </c>
    </row>
    <row r="506">
      <c r="A506" t="n">
        <v>36</v>
      </c>
      <c r="B506" t="n">
        <v>14</v>
      </c>
      <c r="C506">
        <f>IFERROR(INDEX(資格取込!$S$6:$S$205,MATCH(36&amp;"_"&amp;8,資格取込!$Z$6:$Z$205,0)),"")</f>
        <v/>
      </c>
      <c r="D506">
        <f>IFERROR(INDEX(資格取込!$R$6:$R$205,MATCH(36&amp;"_"&amp;8,資格取込!$Z$6:$Z$205,0)),"")</f>
        <v/>
      </c>
      <c r="E506">
        <f>IF(D506="","",IFERROR(INDEX(資格マスタ!$B:$B,MATCH(ASC(SUBSTITUTE(SUBSTITUTE(D506," ",""),"　","")),資格マスタ!$D:$D,0)),D506))</f>
        <v/>
      </c>
      <c r="F506">
        <f>IF(E506="","",IF(C506="",DATE(9999,1,1),C506))</f>
        <v/>
      </c>
      <c r="G506">
        <f>IF(E506="","",COUNTIFS($F$493:$F$506,"&lt;"&amp;F506,$F$493:$F$506,"&lt;&gt;")+COUNTIFS($F$493:$F$506,F506,$B$493:$B$506,"&lt;"&amp;B506)+1)</f>
        <v/>
      </c>
      <c r="H506">
        <f>IF(OR(E506="",C506=""),"",IF(C506&gt;=DATE(2019,5,1),"令和"&amp;(YEAR(C506)-2018),IF(C506&gt;=DATE(1989,1,8),"平成"&amp;(YEAR(C506)-1988),"昭和"&amp;(YEAR(C506)-1925)))&amp;"年"&amp;MONTH(C506)&amp;"月")</f>
        <v/>
      </c>
    </row>
    <row r="507">
      <c r="A507" t="n">
        <v>37</v>
      </c>
      <c r="B507" t="n">
        <v>1</v>
      </c>
      <c r="C507" s="132">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507">
        <f>IF(入力!N41="","",入力!N41)</f>
        <v/>
      </c>
      <c r="E507">
        <f>IF(D507="","",IFERROR(INDEX(資格マスタ!$B:$B,MATCH(ASC(SUBSTITUTE(SUBSTITUTE(D507," ",""),"　","")),資格マスタ!$D:$D,0)),D507))</f>
        <v/>
      </c>
      <c r="F507">
        <f>IF(E507="","",IF(C507="",DATE(9999,1,1),C507))</f>
        <v/>
      </c>
      <c r="G507">
        <f>IF(E507="","",COUNTIFS($F$507:$F$520,"&lt;"&amp;F507,$F$507:$F$520,"&lt;&gt;")+COUNTIFS($F$507:$F$520,F507,$B$507:$B$520,"&lt;"&amp;B507)+1)</f>
        <v/>
      </c>
      <c r="H507">
        <f>IF(OR(E507="",C507=""),"",IF(C507&gt;=DATE(2019,5,1),"令和"&amp;(YEAR(C507)-2018),IF(C507&gt;=DATE(1989,1,8),"平成"&amp;(YEAR(C507)-1988),"昭和"&amp;(YEAR(C507)-1925)))&amp;"年"&amp;MONTH(C507)&amp;"月")</f>
        <v/>
      </c>
    </row>
    <row r="508">
      <c r="A508" t="n">
        <v>37</v>
      </c>
      <c r="B508" t="n">
        <v>2</v>
      </c>
      <c r="C508">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508">
        <f>IF(入力!P41="","",入力!P41)</f>
        <v/>
      </c>
      <c r="E508">
        <f>IF(D508="","",IFERROR(INDEX(資格マスタ!$B:$B,MATCH(ASC(SUBSTITUTE(SUBSTITUTE(D508," ",""),"　","")),資格マスタ!$D:$D,0)),D508))</f>
        <v/>
      </c>
      <c r="F508">
        <f>IF(E508="","",IF(C508="",DATE(9999,1,1),C508))</f>
        <v/>
      </c>
      <c r="G508">
        <f>IF(E508="","",COUNTIFS($F$507:$F$520,"&lt;"&amp;F508,$F$507:$F$520,"&lt;&gt;")+COUNTIFS($F$507:$F$520,F508,$B$507:$B$520,"&lt;"&amp;B508)+1)</f>
        <v/>
      </c>
      <c r="H508">
        <f>IF(OR(E508="",C508=""),"",IF(C508&gt;=DATE(2019,5,1),"令和"&amp;(YEAR(C508)-2018),IF(C508&gt;=DATE(1989,1,8),"平成"&amp;(YEAR(C508)-1988),"昭和"&amp;(YEAR(C508)-1925)))&amp;"年"&amp;MONTH(C508)&amp;"月")</f>
        <v/>
      </c>
    </row>
    <row r="509">
      <c r="A509" t="n">
        <v>37</v>
      </c>
      <c r="B509" t="n">
        <v>3</v>
      </c>
      <c r="C509">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509">
        <f>IF(入力!R41="","",入力!R41)</f>
        <v/>
      </c>
      <c r="E509">
        <f>IF(D509="","",IFERROR(INDEX(資格マスタ!$B:$B,MATCH(ASC(SUBSTITUTE(SUBSTITUTE(D509," ",""),"　","")),資格マスタ!$D:$D,0)),D509))</f>
        <v/>
      </c>
      <c r="F509">
        <f>IF(E509="","",IF(C509="",DATE(9999,1,1),C509))</f>
        <v/>
      </c>
      <c r="G509">
        <f>IF(E509="","",COUNTIFS($F$507:$F$520,"&lt;"&amp;F509,$F$507:$F$520,"&lt;&gt;")+COUNTIFS($F$507:$F$520,F509,$B$507:$B$520,"&lt;"&amp;B509)+1)</f>
        <v/>
      </c>
      <c r="H509">
        <f>IF(OR(E509="",C509=""),"",IF(C509&gt;=DATE(2019,5,1),"令和"&amp;(YEAR(C509)-2018),IF(C509&gt;=DATE(1989,1,8),"平成"&amp;(YEAR(C509)-1988),"昭和"&amp;(YEAR(C509)-1925)))&amp;"年"&amp;MONTH(C509)&amp;"月")</f>
        <v/>
      </c>
    </row>
    <row r="510">
      <c r="A510" t="n">
        <v>37</v>
      </c>
      <c r="B510" t="n">
        <v>4</v>
      </c>
      <c r="C510">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510">
        <f>IF(入力!T41="","",入力!T41)</f>
        <v/>
      </c>
      <c r="E510">
        <f>IF(D510="","",IFERROR(INDEX(資格マスタ!$B:$B,MATCH(ASC(SUBSTITUTE(SUBSTITUTE(D510," ",""),"　","")),資格マスタ!$D:$D,0)),D510))</f>
        <v/>
      </c>
      <c r="F510">
        <f>IF(E510="","",IF(C510="",DATE(9999,1,1),C510))</f>
        <v/>
      </c>
      <c r="G510">
        <f>IF(E510="","",COUNTIFS($F$507:$F$520,"&lt;"&amp;F510,$F$507:$F$520,"&lt;&gt;")+COUNTIFS($F$507:$F$520,F510,$B$507:$B$520,"&lt;"&amp;B510)+1)</f>
        <v/>
      </c>
      <c r="H510">
        <f>IF(OR(E510="",C510=""),"",IF(C510&gt;=DATE(2019,5,1),"令和"&amp;(YEAR(C510)-2018),IF(C510&gt;=DATE(1989,1,8),"平成"&amp;(YEAR(C510)-1988),"昭和"&amp;(YEAR(C510)-1925)))&amp;"年"&amp;MONTH(C510)&amp;"月")</f>
        <v/>
      </c>
    </row>
    <row r="511">
      <c r="A511" t="n">
        <v>37</v>
      </c>
      <c r="B511" t="n">
        <v>5</v>
      </c>
      <c r="C511">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511">
        <f>IF(入力!V41="","",入力!V41)</f>
        <v/>
      </c>
      <c r="E511">
        <f>IF(D511="","",IFERROR(INDEX(資格マスタ!$B:$B,MATCH(ASC(SUBSTITUTE(SUBSTITUTE(D511," ",""),"　","")),資格マスタ!$D:$D,0)),D511))</f>
        <v/>
      </c>
      <c r="F511">
        <f>IF(E511="","",IF(C511="",DATE(9999,1,1),C511))</f>
        <v/>
      </c>
      <c r="G511">
        <f>IF(E511="","",COUNTIFS($F$507:$F$520,"&lt;"&amp;F511,$F$507:$F$520,"&lt;&gt;")+COUNTIFS($F$507:$F$520,F511,$B$507:$B$520,"&lt;"&amp;B511)+1)</f>
        <v/>
      </c>
      <c r="H511">
        <f>IF(OR(E511="",C511=""),"",IF(C511&gt;=DATE(2019,5,1),"令和"&amp;(YEAR(C511)-2018),IF(C511&gt;=DATE(1989,1,8),"平成"&amp;(YEAR(C511)-1988),"昭和"&amp;(YEAR(C511)-1925)))&amp;"年"&amp;MONTH(C511)&amp;"月")</f>
        <v/>
      </c>
    </row>
    <row r="512">
      <c r="A512" t="n">
        <v>37</v>
      </c>
      <c r="B512" t="n">
        <v>6</v>
      </c>
      <c r="C512">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512">
        <f>IF(入力!X41="","",入力!X41)</f>
        <v/>
      </c>
      <c r="E512">
        <f>IF(D512="","",IFERROR(INDEX(資格マスタ!$B:$B,MATCH(ASC(SUBSTITUTE(SUBSTITUTE(D512," ",""),"　","")),資格マスタ!$D:$D,0)),D512))</f>
        <v/>
      </c>
      <c r="F512">
        <f>IF(E512="","",IF(C512="",DATE(9999,1,1),C512))</f>
        <v/>
      </c>
      <c r="G512">
        <f>IF(E512="","",COUNTIFS($F$507:$F$520,"&lt;"&amp;F512,$F$507:$F$520,"&lt;&gt;")+COUNTIFS($F$507:$F$520,F512,$B$507:$B$520,"&lt;"&amp;B512)+1)</f>
        <v/>
      </c>
      <c r="H512">
        <f>IF(OR(E512="",C512=""),"",IF(C512&gt;=DATE(2019,5,1),"令和"&amp;(YEAR(C512)-2018),IF(C512&gt;=DATE(1989,1,8),"平成"&amp;(YEAR(C512)-1988),"昭和"&amp;(YEAR(C512)-1925)))&amp;"年"&amp;MONTH(C512)&amp;"月")</f>
        <v/>
      </c>
    </row>
    <row r="513">
      <c r="A513" t="n">
        <v>37</v>
      </c>
      <c r="B513" t="n">
        <v>7</v>
      </c>
      <c r="C513">
        <f>IFERROR(INDEX(資格取込!$S$6:$S$205,MATCH(37&amp;"_"&amp;1,資格取込!$Z$6:$Z$205,0)),"")</f>
        <v/>
      </c>
      <c r="D513">
        <f>IFERROR(INDEX(資格取込!$R$6:$R$205,MATCH(37&amp;"_"&amp;1,資格取込!$Z$6:$Z$205,0)),"")</f>
        <v/>
      </c>
      <c r="E513">
        <f>IF(D513="","",IFERROR(INDEX(資格マスタ!$B:$B,MATCH(ASC(SUBSTITUTE(SUBSTITUTE(D513," ",""),"　","")),資格マスタ!$D:$D,0)),D513))</f>
        <v/>
      </c>
      <c r="F513">
        <f>IF(E513="","",IF(C513="",DATE(9999,1,1),C513))</f>
        <v/>
      </c>
      <c r="G513">
        <f>IF(E513="","",COUNTIFS($F$507:$F$520,"&lt;"&amp;F513,$F$507:$F$520,"&lt;&gt;")+COUNTIFS($F$507:$F$520,F513,$B$507:$B$520,"&lt;"&amp;B513)+1)</f>
        <v/>
      </c>
      <c r="H513">
        <f>IF(OR(E513="",C513=""),"",IF(C513&gt;=DATE(2019,5,1),"令和"&amp;(YEAR(C513)-2018),IF(C513&gt;=DATE(1989,1,8),"平成"&amp;(YEAR(C513)-1988),"昭和"&amp;(YEAR(C513)-1925)))&amp;"年"&amp;MONTH(C513)&amp;"月")</f>
        <v/>
      </c>
    </row>
    <row r="514">
      <c r="A514" t="n">
        <v>37</v>
      </c>
      <c r="B514" t="n">
        <v>8</v>
      </c>
      <c r="C514">
        <f>IFERROR(INDEX(資格取込!$S$6:$S$205,MATCH(37&amp;"_"&amp;2,資格取込!$Z$6:$Z$205,0)),"")</f>
        <v/>
      </c>
      <c r="D514">
        <f>IFERROR(INDEX(資格取込!$R$6:$R$205,MATCH(37&amp;"_"&amp;2,資格取込!$Z$6:$Z$205,0)),"")</f>
        <v/>
      </c>
      <c r="E514">
        <f>IF(D514="","",IFERROR(INDEX(資格マスタ!$B:$B,MATCH(ASC(SUBSTITUTE(SUBSTITUTE(D514," ",""),"　","")),資格マスタ!$D:$D,0)),D514))</f>
        <v/>
      </c>
      <c r="F514">
        <f>IF(E514="","",IF(C514="",DATE(9999,1,1),C514))</f>
        <v/>
      </c>
      <c r="G514">
        <f>IF(E514="","",COUNTIFS($F$507:$F$520,"&lt;"&amp;F514,$F$507:$F$520,"&lt;&gt;")+COUNTIFS($F$507:$F$520,F514,$B$507:$B$520,"&lt;"&amp;B514)+1)</f>
        <v/>
      </c>
      <c r="H514">
        <f>IF(OR(E514="",C514=""),"",IF(C514&gt;=DATE(2019,5,1),"令和"&amp;(YEAR(C514)-2018),IF(C514&gt;=DATE(1989,1,8),"平成"&amp;(YEAR(C514)-1988),"昭和"&amp;(YEAR(C514)-1925)))&amp;"年"&amp;MONTH(C514)&amp;"月")</f>
        <v/>
      </c>
    </row>
    <row r="515">
      <c r="A515" t="n">
        <v>37</v>
      </c>
      <c r="B515" t="n">
        <v>9</v>
      </c>
      <c r="C515">
        <f>IFERROR(INDEX(資格取込!$S$6:$S$205,MATCH(37&amp;"_"&amp;3,資格取込!$Z$6:$Z$205,0)),"")</f>
        <v/>
      </c>
      <c r="D515">
        <f>IFERROR(INDEX(資格取込!$R$6:$R$205,MATCH(37&amp;"_"&amp;3,資格取込!$Z$6:$Z$205,0)),"")</f>
        <v/>
      </c>
      <c r="E515">
        <f>IF(D515="","",IFERROR(INDEX(資格マスタ!$B:$B,MATCH(ASC(SUBSTITUTE(SUBSTITUTE(D515," ",""),"　","")),資格マスタ!$D:$D,0)),D515))</f>
        <v/>
      </c>
      <c r="F515">
        <f>IF(E515="","",IF(C515="",DATE(9999,1,1),C515))</f>
        <v/>
      </c>
      <c r="G515">
        <f>IF(E515="","",COUNTIFS($F$507:$F$520,"&lt;"&amp;F515,$F$507:$F$520,"&lt;&gt;")+COUNTIFS($F$507:$F$520,F515,$B$507:$B$520,"&lt;"&amp;B515)+1)</f>
        <v/>
      </c>
      <c r="H515">
        <f>IF(OR(E515="",C515=""),"",IF(C515&gt;=DATE(2019,5,1),"令和"&amp;(YEAR(C515)-2018),IF(C515&gt;=DATE(1989,1,8),"平成"&amp;(YEAR(C515)-1988),"昭和"&amp;(YEAR(C515)-1925)))&amp;"年"&amp;MONTH(C515)&amp;"月")</f>
        <v/>
      </c>
    </row>
    <row r="516">
      <c r="A516" t="n">
        <v>37</v>
      </c>
      <c r="B516" t="n">
        <v>10</v>
      </c>
      <c r="C516">
        <f>IFERROR(INDEX(資格取込!$S$6:$S$205,MATCH(37&amp;"_"&amp;4,資格取込!$Z$6:$Z$205,0)),"")</f>
        <v/>
      </c>
      <c r="D516">
        <f>IFERROR(INDEX(資格取込!$R$6:$R$205,MATCH(37&amp;"_"&amp;4,資格取込!$Z$6:$Z$205,0)),"")</f>
        <v/>
      </c>
      <c r="E516">
        <f>IF(D516="","",IFERROR(INDEX(資格マスタ!$B:$B,MATCH(ASC(SUBSTITUTE(SUBSTITUTE(D516," ",""),"　","")),資格マスタ!$D:$D,0)),D516))</f>
        <v/>
      </c>
      <c r="F516">
        <f>IF(E516="","",IF(C516="",DATE(9999,1,1),C516))</f>
        <v/>
      </c>
      <c r="G516">
        <f>IF(E516="","",COUNTIFS($F$507:$F$520,"&lt;"&amp;F516,$F$507:$F$520,"&lt;&gt;")+COUNTIFS($F$507:$F$520,F516,$B$507:$B$520,"&lt;"&amp;B516)+1)</f>
        <v/>
      </c>
      <c r="H516">
        <f>IF(OR(E516="",C516=""),"",IF(C516&gt;=DATE(2019,5,1),"令和"&amp;(YEAR(C516)-2018),IF(C516&gt;=DATE(1989,1,8),"平成"&amp;(YEAR(C516)-1988),"昭和"&amp;(YEAR(C516)-1925)))&amp;"年"&amp;MONTH(C516)&amp;"月")</f>
        <v/>
      </c>
    </row>
    <row r="517">
      <c r="A517" t="n">
        <v>37</v>
      </c>
      <c r="B517" t="n">
        <v>11</v>
      </c>
      <c r="C517">
        <f>IFERROR(INDEX(資格取込!$S$6:$S$205,MATCH(37&amp;"_"&amp;5,資格取込!$Z$6:$Z$205,0)),"")</f>
        <v/>
      </c>
      <c r="D517">
        <f>IFERROR(INDEX(資格取込!$R$6:$R$205,MATCH(37&amp;"_"&amp;5,資格取込!$Z$6:$Z$205,0)),"")</f>
        <v/>
      </c>
      <c r="E517">
        <f>IF(D517="","",IFERROR(INDEX(資格マスタ!$B:$B,MATCH(ASC(SUBSTITUTE(SUBSTITUTE(D517," ",""),"　","")),資格マスタ!$D:$D,0)),D517))</f>
        <v/>
      </c>
      <c r="F517">
        <f>IF(E517="","",IF(C517="",DATE(9999,1,1),C517))</f>
        <v/>
      </c>
      <c r="G517">
        <f>IF(E517="","",COUNTIFS($F$507:$F$520,"&lt;"&amp;F517,$F$507:$F$520,"&lt;&gt;")+COUNTIFS($F$507:$F$520,F517,$B$507:$B$520,"&lt;"&amp;B517)+1)</f>
        <v/>
      </c>
      <c r="H517">
        <f>IF(OR(E517="",C517=""),"",IF(C517&gt;=DATE(2019,5,1),"令和"&amp;(YEAR(C517)-2018),IF(C517&gt;=DATE(1989,1,8),"平成"&amp;(YEAR(C517)-1988),"昭和"&amp;(YEAR(C517)-1925)))&amp;"年"&amp;MONTH(C517)&amp;"月")</f>
        <v/>
      </c>
    </row>
    <row r="518">
      <c r="A518" t="n">
        <v>37</v>
      </c>
      <c r="B518" t="n">
        <v>12</v>
      </c>
      <c r="C518">
        <f>IFERROR(INDEX(資格取込!$S$6:$S$205,MATCH(37&amp;"_"&amp;6,資格取込!$Z$6:$Z$205,0)),"")</f>
        <v/>
      </c>
      <c r="D518">
        <f>IFERROR(INDEX(資格取込!$R$6:$R$205,MATCH(37&amp;"_"&amp;6,資格取込!$Z$6:$Z$205,0)),"")</f>
        <v/>
      </c>
      <c r="E518">
        <f>IF(D518="","",IFERROR(INDEX(資格マスタ!$B:$B,MATCH(ASC(SUBSTITUTE(SUBSTITUTE(D518," ",""),"　","")),資格マスタ!$D:$D,0)),D518))</f>
        <v/>
      </c>
      <c r="F518">
        <f>IF(E518="","",IF(C518="",DATE(9999,1,1),C518))</f>
        <v/>
      </c>
      <c r="G518">
        <f>IF(E518="","",COUNTIFS($F$507:$F$520,"&lt;"&amp;F518,$F$507:$F$520,"&lt;&gt;")+COUNTIFS($F$507:$F$520,F518,$B$507:$B$520,"&lt;"&amp;B518)+1)</f>
        <v/>
      </c>
      <c r="H518">
        <f>IF(OR(E518="",C518=""),"",IF(C518&gt;=DATE(2019,5,1),"令和"&amp;(YEAR(C518)-2018),IF(C518&gt;=DATE(1989,1,8),"平成"&amp;(YEAR(C518)-1988),"昭和"&amp;(YEAR(C518)-1925)))&amp;"年"&amp;MONTH(C518)&amp;"月")</f>
        <v/>
      </c>
    </row>
    <row r="519">
      <c r="A519" t="n">
        <v>37</v>
      </c>
      <c r="B519" t="n">
        <v>13</v>
      </c>
      <c r="C519">
        <f>IFERROR(INDEX(資格取込!$S$6:$S$205,MATCH(37&amp;"_"&amp;7,資格取込!$Z$6:$Z$205,0)),"")</f>
        <v/>
      </c>
      <c r="D519">
        <f>IFERROR(INDEX(資格取込!$R$6:$R$205,MATCH(37&amp;"_"&amp;7,資格取込!$Z$6:$Z$205,0)),"")</f>
        <v/>
      </c>
      <c r="E519">
        <f>IF(D519="","",IFERROR(INDEX(資格マスタ!$B:$B,MATCH(ASC(SUBSTITUTE(SUBSTITUTE(D519," ",""),"　","")),資格マスタ!$D:$D,0)),D519))</f>
        <v/>
      </c>
      <c r="F519">
        <f>IF(E519="","",IF(C519="",DATE(9999,1,1),C519))</f>
        <v/>
      </c>
      <c r="G519">
        <f>IF(E519="","",COUNTIFS($F$507:$F$520,"&lt;"&amp;F519,$F$507:$F$520,"&lt;&gt;")+COUNTIFS($F$507:$F$520,F519,$B$507:$B$520,"&lt;"&amp;B519)+1)</f>
        <v/>
      </c>
      <c r="H519">
        <f>IF(OR(E519="",C519=""),"",IF(C519&gt;=DATE(2019,5,1),"令和"&amp;(YEAR(C519)-2018),IF(C519&gt;=DATE(1989,1,8),"平成"&amp;(YEAR(C519)-1988),"昭和"&amp;(YEAR(C519)-1925)))&amp;"年"&amp;MONTH(C519)&amp;"月")</f>
        <v/>
      </c>
    </row>
    <row r="520">
      <c r="A520" t="n">
        <v>37</v>
      </c>
      <c r="B520" t="n">
        <v>14</v>
      </c>
      <c r="C520">
        <f>IFERROR(INDEX(資格取込!$S$6:$S$205,MATCH(37&amp;"_"&amp;8,資格取込!$Z$6:$Z$205,0)),"")</f>
        <v/>
      </c>
      <c r="D520">
        <f>IFERROR(INDEX(資格取込!$R$6:$R$205,MATCH(37&amp;"_"&amp;8,資格取込!$Z$6:$Z$205,0)),"")</f>
        <v/>
      </c>
      <c r="E520">
        <f>IF(D520="","",IFERROR(INDEX(資格マスタ!$B:$B,MATCH(ASC(SUBSTITUTE(SUBSTITUTE(D520," ",""),"　","")),資格マスタ!$D:$D,0)),D520))</f>
        <v/>
      </c>
      <c r="F520">
        <f>IF(E520="","",IF(C520="",DATE(9999,1,1),C520))</f>
        <v/>
      </c>
      <c r="G520">
        <f>IF(E520="","",COUNTIFS($F$507:$F$520,"&lt;"&amp;F520,$F$507:$F$520,"&lt;&gt;")+COUNTIFS($F$507:$F$520,F520,$B$507:$B$520,"&lt;"&amp;B520)+1)</f>
        <v/>
      </c>
      <c r="H520">
        <f>IF(OR(E520="",C520=""),"",IF(C520&gt;=DATE(2019,5,1),"令和"&amp;(YEAR(C520)-2018),IF(C520&gt;=DATE(1989,1,8),"平成"&amp;(YEAR(C520)-1988),"昭和"&amp;(YEAR(C520)-1925)))&amp;"年"&amp;MONTH(C520)&amp;"月")</f>
        <v/>
      </c>
    </row>
    <row r="521">
      <c r="A521" t="n">
        <v>38</v>
      </c>
      <c r="B521" t="n">
        <v>1</v>
      </c>
      <c r="C521" s="132">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521">
        <f>IF(入力!N42="","",入力!N42)</f>
        <v/>
      </c>
      <c r="E521">
        <f>IF(D521="","",IFERROR(INDEX(資格マスタ!$B:$B,MATCH(ASC(SUBSTITUTE(SUBSTITUTE(D521," ",""),"　","")),資格マスタ!$D:$D,0)),D521))</f>
        <v/>
      </c>
      <c r="F521">
        <f>IF(E521="","",IF(C521="",DATE(9999,1,1),C521))</f>
        <v/>
      </c>
      <c r="G521">
        <f>IF(E521="","",COUNTIFS($F$521:$F$534,"&lt;"&amp;F521,$F$521:$F$534,"&lt;&gt;")+COUNTIFS($F$521:$F$534,F521,$B$521:$B$534,"&lt;"&amp;B521)+1)</f>
        <v/>
      </c>
      <c r="H521">
        <f>IF(OR(E521="",C521=""),"",IF(C521&gt;=DATE(2019,5,1),"令和"&amp;(YEAR(C521)-2018),IF(C521&gt;=DATE(1989,1,8),"平成"&amp;(YEAR(C521)-1988),"昭和"&amp;(YEAR(C521)-1925)))&amp;"年"&amp;MONTH(C521)&amp;"月")</f>
        <v/>
      </c>
    </row>
    <row r="522">
      <c r="A522" t="n">
        <v>38</v>
      </c>
      <c r="B522" t="n">
        <v>2</v>
      </c>
      <c r="C522">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522">
        <f>IF(入力!P42="","",入力!P42)</f>
        <v/>
      </c>
      <c r="E522">
        <f>IF(D522="","",IFERROR(INDEX(資格マスタ!$B:$B,MATCH(ASC(SUBSTITUTE(SUBSTITUTE(D522," ",""),"　","")),資格マスタ!$D:$D,0)),D522))</f>
        <v/>
      </c>
      <c r="F522">
        <f>IF(E522="","",IF(C522="",DATE(9999,1,1),C522))</f>
        <v/>
      </c>
      <c r="G522">
        <f>IF(E522="","",COUNTIFS($F$521:$F$534,"&lt;"&amp;F522,$F$521:$F$534,"&lt;&gt;")+COUNTIFS($F$521:$F$534,F522,$B$521:$B$534,"&lt;"&amp;B522)+1)</f>
        <v/>
      </c>
      <c r="H522">
        <f>IF(OR(E522="",C522=""),"",IF(C522&gt;=DATE(2019,5,1),"令和"&amp;(YEAR(C522)-2018),IF(C522&gt;=DATE(1989,1,8),"平成"&amp;(YEAR(C522)-1988),"昭和"&amp;(YEAR(C522)-1925)))&amp;"年"&amp;MONTH(C522)&amp;"月")</f>
        <v/>
      </c>
    </row>
    <row r="523">
      <c r="A523" t="n">
        <v>38</v>
      </c>
      <c r="B523" t="n">
        <v>3</v>
      </c>
      <c r="C523">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523">
        <f>IF(入力!R42="","",入力!R42)</f>
        <v/>
      </c>
      <c r="E523">
        <f>IF(D523="","",IFERROR(INDEX(資格マスタ!$B:$B,MATCH(ASC(SUBSTITUTE(SUBSTITUTE(D523," ",""),"　","")),資格マスタ!$D:$D,0)),D523))</f>
        <v/>
      </c>
      <c r="F523">
        <f>IF(E523="","",IF(C523="",DATE(9999,1,1),C523))</f>
        <v/>
      </c>
      <c r="G523">
        <f>IF(E523="","",COUNTIFS($F$521:$F$534,"&lt;"&amp;F523,$F$521:$F$534,"&lt;&gt;")+COUNTIFS($F$521:$F$534,F523,$B$521:$B$534,"&lt;"&amp;B523)+1)</f>
        <v/>
      </c>
      <c r="H523">
        <f>IF(OR(E523="",C523=""),"",IF(C523&gt;=DATE(2019,5,1),"令和"&amp;(YEAR(C523)-2018),IF(C523&gt;=DATE(1989,1,8),"平成"&amp;(YEAR(C523)-1988),"昭和"&amp;(YEAR(C523)-1925)))&amp;"年"&amp;MONTH(C523)&amp;"月")</f>
        <v/>
      </c>
    </row>
    <row r="524">
      <c r="A524" t="n">
        <v>38</v>
      </c>
      <c r="B524" t="n">
        <v>4</v>
      </c>
      <c r="C524">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524">
        <f>IF(入力!T42="","",入力!T42)</f>
        <v/>
      </c>
      <c r="E524">
        <f>IF(D524="","",IFERROR(INDEX(資格マスタ!$B:$B,MATCH(ASC(SUBSTITUTE(SUBSTITUTE(D524," ",""),"　","")),資格マスタ!$D:$D,0)),D524))</f>
        <v/>
      </c>
      <c r="F524">
        <f>IF(E524="","",IF(C524="",DATE(9999,1,1),C524))</f>
        <v/>
      </c>
      <c r="G524">
        <f>IF(E524="","",COUNTIFS($F$521:$F$534,"&lt;"&amp;F524,$F$521:$F$534,"&lt;&gt;")+COUNTIFS($F$521:$F$534,F524,$B$521:$B$534,"&lt;"&amp;B524)+1)</f>
        <v/>
      </c>
      <c r="H524">
        <f>IF(OR(E524="",C524=""),"",IF(C524&gt;=DATE(2019,5,1),"令和"&amp;(YEAR(C524)-2018),IF(C524&gt;=DATE(1989,1,8),"平成"&amp;(YEAR(C524)-1988),"昭和"&amp;(YEAR(C524)-1925)))&amp;"年"&amp;MONTH(C524)&amp;"月")</f>
        <v/>
      </c>
    </row>
    <row r="525">
      <c r="A525" t="n">
        <v>38</v>
      </c>
      <c r="B525" t="n">
        <v>5</v>
      </c>
      <c r="C525">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525">
        <f>IF(入力!V42="","",入力!V42)</f>
        <v/>
      </c>
      <c r="E525">
        <f>IF(D525="","",IFERROR(INDEX(資格マスタ!$B:$B,MATCH(ASC(SUBSTITUTE(SUBSTITUTE(D525," ",""),"　","")),資格マスタ!$D:$D,0)),D525))</f>
        <v/>
      </c>
      <c r="F525">
        <f>IF(E525="","",IF(C525="",DATE(9999,1,1),C525))</f>
        <v/>
      </c>
      <c r="G525">
        <f>IF(E525="","",COUNTIFS($F$521:$F$534,"&lt;"&amp;F525,$F$521:$F$534,"&lt;&gt;")+COUNTIFS($F$521:$F$534,F525,$B$521:$B$534,"&lt;"&amp;B525)+1)</f>
        <v/>
      </c>
      <c r="H525">
        <f>IF(OR(E525="",C525=""),"",IF(C525&gt;=DATE(2019,5,1),"令和"&amp;(YEAR(C525)-2018),IF(C525&gt;=DATE(1989,1,8),"平成"&amp;(YEAR(C525)-1988),"昭和"&amp;(YEAR(C525)-1925)))&amp;"年"&amp;MONTH(C525)&amp;"月")</f>
        <v/>
      </c>
    </row>
    <row r="526">
      <c r="A526" t="n">
        <v>38</v>
      </c>
      <c r="B526" t="n">
        <v>6</v>
      </c>
      <c r="C526">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526">
        <f>IF(入力!X42="","",入力!X42)</f>
        <v/>
      </c>
      <c r="E526">
        <f>IF(D526="","",IFERROR(INDEX(資格マスタ!$B:$B,MATCH(ASC(SUBSTITUTE(SUBSTITUTE(D526," ",""),"　","")),資格マスタ!$D:$D,0)),D526))</f>
        <v/>
      </c>
      <c r="F526">
        <f>IF(E526="","",IF(C526="",DATE(9999,1,1),C526))</f>
        <v/>
      </c>
      <c r="G526">
        <f>IF(E526="","",COUNTIFS($F$521:$F$534,"&lt;"&amp;F526,$F$521:$F$534,"&lt;&gt;")+COUNTIFS($F$521:$F$534,F526,$B$521:$B$534,"&lt;"&amp;B526)+1)</f>
        <v/>
      </c>
      <c r="H526">
        <f>IF(OR(E526="",C526=""),"",IF(C526&gt;=DATE(2019,5,1),"令和"&amp;(YEAR(C526)-2018),IF(C526&gt;=DATE(1989,1,8),"平成"&amp;(YEAR(C526)-1988),"昭和"&amp;(YEAR(C526)-1925)))&amp;"年"&amp;MONTH(C526)&amp;"月")</f>
        <v/>
      </c>
    </row>
    <row r="527">
      <c r="A527" t="n">
        <v>38</v>
      </c>
      <c r="B527" t="n">
        <v>7</v>
      </c>
      <c r="C527">
        <f>IFERROR(INDEX(資格取込!$S$6:$S$205,MATCH(38&amp;"_"&amp;1,資格取込!$Z$6:$Z$205,0)),"")</f>
        <v/>
      </c>
      <c r="D527">
        <f>IFERROR(INDEX(資格取込!$R$6:$R$205,MATCH(38&amp;"_"&amp;1,資格取込!$Z$6:$Z$205,0)),"")</f>
        <v/>
      </c>
      <c r="E527">
        <f>IF(D527="","",IFERROR(INDEX(資格マスタ!$B:$B,MATCH(ASC(SUBSTITUTE(SUBSTITUTE(D527," ",""),"　","")),資格マスタ!$D:$D,0)),D527))</f>
        <v/>
      </c>
      <c r="F527">
        <f>IF(E527="","",IF(C527="",DATE(9999,1,1),C527))</f>
        <v/>
      </c>
      <c r="G527">
        <f>IF(E527="","",COUNTIFS($F$521:$F$534,"&lt;"&amp;F527,$F$521:$F$534,"&lt;&gt;")+COUNTIFS($F$521:$F$534,F527,$B$521:$B$534,"&lt;"&amp;B527)+1)</f>
        <v/>
      </c>
      <c r="H527">
        <f>IF(OR(E527="",C527=""),"",IF(C527&gt;=DATE(2019,5,1),"令和"&amp;(YEAR(C527)-2018),IF(C527&gt;=DATE(1989,1,8),"平成"&amp;(YEAR(C527)-1988),"昭和"&amp;(YEAR(C527)-1925)))&amp;"年"&amp;MONTH(C527)&amp;"月")</f>
        <v/>
      </c>
    </row>
    <row r="528">
      <c r="A528" t="n">
        <v>38</v>
      </c>
      <c r="B528" t="n">
        <v>8</v>
      </c>
      <c r="C528">
        <f>IFERROR(INDEX(資格取込!$S$6:$S$205,MATCH(38&amp;"_"&amp;2,資格取込!$Z$6:$Z$205,0)),"")</f>
        <v/>
      </c>
      <c r="D528">
        <f>IFERROR(INDEX(資格取込!$R$6:$R$205,MATCH(38&amp;"_"&amp;2,資格取込!$Z$6:$Z$205,0)),"")</f>
        <v/>
      </c>
      <c r="E528">
        <f>IF(D528="","",IFERROR(INDEX(資格マスタ!$B:$B,MATCH(ASC(SUBSTITUTE(SUBSTITUTE(D528," ",""),"　","")),資格マスタ!$D:$D,0)),D528))</f>
        <v/>
      </c>
      <c r="F528">
        <f>IF(E528="","",IF(C528="",DATE(9999,1,1),C528))</f>
        <v/>
      </c>
      <c r="G528">
        <f>IF(E528="","",COUNTIFS($F$521:$F$534,"&lt;"&amp;F528,$F$521:$F$534,"&lt;&gt;")+COUNTIFS($F$521:$F$534,F528,$B$521:$B$534,"&lt;"&amp;B528)+1)</f>
        <v/>
      </c>
      <c r="H528">
        <f>IF(OR(E528="",C528=""),"",IF(C528&gt;=DATE(2019,5,1),"令和"&amp;(YEAR(C528)-2018),IF(C528&gt;=DATE(1989,1,8),"平成"&amp;(YEAR(C528)-1988),"昭和"&amp;(YEAR(C528)-1925)))&amp;"年"&amp;MONTH(C528)&amp;"月")</f>
        <v/>
      </c>
    </row>
    <row r="529">
      <c r="A529" t="n">
        <v>38</v>
      </c>
      <c r="B529" t="n">
        <v>9</v>
      </c>
      <c r="C529">
        <f>IFERROR(INDEX(資格取込!$S$6:$S$205,MATCH(38&amp;"_"&amp;3,資格取込!$Z$6:$Z$205,0)),"")</f>
        <v/>
      </c>
      <c r="D529">
        <f>IFERROR(INDEX(資格取込!$R$6:$R$205,MATCH(38&amp;"_"&amp;3,資格取込!$Z$6:$Z$205,0)),"")</f>
        <v/>
      </c>
      <c r="E529">
        <f>IF(D529="","",IFERROR(INDEX(資格マスタ!$B:$B,MATCH(ASC(SUBSTITUTE(SUBSTITUTE(D529," ",""),"　","")),資格マスタ!$D:$D,0)),D529))</f>
        <v/>
      </c>
      <c r="F529">
        <f>IF(E529="","",IF(C529="",DATE(9999,1,1),C529))</f>
        <v/>
      </c>
      <c r="G529">
        <f>IF(E529="","",COUNTIFS($F$521:$F$534,"&lt;"&amp;F529,$F$521:$F$534,"&lt;&gt;")+COUNTIFS($F$521:$F$534,F529,$B$521:$B$534,"&lt;"&amp;B529)+1)</f>
        <v/>
      </c>
      <c r="H529">
        <f>IF(OR(E529="",C529=""),"",IF(C529&gt;=DATE(2019,5,1),"令和"&amp;(YEAR(C529)-2018),IF(C529&gt;=DATE(1989,1,8),"平成"&amp;(YEAR(C529)-1988),"昭和"&amp;(YEAR(C529)-1925)))&amp;"年"&amp;MONTH(C529)&amp;"月")</f>
        <v/>
      </c>
    </row>
    <row r="530">
      <c r="A530" t="n">
        <v>38</v>
      </c>
      <c r="B530" t="n">
        <v>10</v>
      </c>
      <c r="C530">
        <f>IFERROR(INDEX(資格取込!$S$6:$S$205,MATCH(38&amp;"_"&amp;4,資格取込!$Z$6:$Z$205,0)),"")</f>
        <v/>
      </c>
      <c r="D530">
        <f>IFERROR(INDEX(資格取込!$R$6:$R$205,MATCH(38&amp;"_"&amp;4,資格取込!$Z$6:$Z$205,0)),"")</f>
        <v/>
      </c>
      <c r="E530">
        <f>IF(D530="","",IFERROR(INDEX(資格マスタ!$B:$B,MATCH(ASC(SUBSTITUTE(SUBSTITUTE(D530," ",""),"　","")),資格マスタ!$D:$D,0)),D530))</f>
        <v/>
      </c>
      <c r="F530">
        <f>IF(E530="","",IF(C530="",DATE(9999,1,1),C530))</f>
        <v/>
      </c>
      <c r="G530">
        <f>IF(E530="","",COUNTIFS($F$521:$F$534,"&lt;"&amp;F530,$F$521:$F$534,"&lt;&gt;")+COUNTIFS($F$521:$F$534,F530,$B$521:$B$534,"&lt;"&amp;B530)+1)</f>
        <v/>
      </c>
      <c r="H530">
        <f>IF(OR(E530="",C530=""),"",IF(C530&gt;=DATE(2019,5,1),"令和"&amp;(YEAR(C530)-2018),IF(C530&gt;=DATE(1989,1,8),"平成"&amp;(YEAR(C530)-1988),"昭和"&amp;(YEAR(C530)-1925)))&amp;"年"&amp;MONTH(C530)&amp;"月")</f>
        <v/>
      </c>
    </row>
    <row r="531">
      <c r="A531" t="n">
        <v>38</v>
      </c>
      <c r="B531" t="n">
        <v>11</v>
      </c>
      <c r="C531">
        <f>IFERROR(INDEX(資格取込!$S$6:$S$205,MATCH(38&amp;"_"&amp;5,資格取込!$Z$6:$Z$205,0)),"")</f>
        <v/>
      </c>
      <c r="D531">
        <f>IFERROR(INDEX(資格取込!$R$6:$R$205,MATCH(38&amp;"_"&amp;5,資格取込!$Z$6:$Z$205,0)),"")</f>
        <v/>
      </c>
      <c r="E531">
        <f>IF(D531="","",IFERROR(INDEX(資格マスタ!$B:$B,MATCH(ASC(SUBSTITUTE(SUBSTITUTE(D531," ",""),"　","")),資格マスタ!$D:$D,0)),D531))</f>
        <v/>
      </c>
      <c r="F531">
        <f>IF(E531="","",IF(C531="",DATE(9999,1,1),C531))</f>
        <v/>
      </c>
      <c r="G531">
        <f>IF(E531="","",COUNTIFS($F$521:$F$534,"&lt;"&amp;F531,$F$521:$F$534,"&lt;&gt;")+COUNTIFS($F$521:$F$534,F531,$B$521:$B$534,"&lt;"&amp;B531)+1)</f>
        <v/>
      </c>
      <c r="H531">
        <f>IF(OR(E531="",C531=""),"",IF(C531&gt;=DATE(2019,5,1),"令和"&amp;(YEAR(C531)-2018),IF(C531&gt;=DATE(1989,1,8),"平成"&amp;(YEAR(C531)-1988),"昭和"&amp;(YEAR(C531)-1925)))&amp;"年"&amp;MONTH(C531)&amp;"月")</f>
        <v/>
      </c>
    </row>
    <row r="532">
      <c r="A532" t="n">
        <v>38</v>
      </c>
      <c r="B532" t="n">
        <v>12</v>
      </c>
      <c r="C532">
        <f>IFERROR(INDEX(資格取込!$S$6:$S$205,MATCH(38&amp;"_"&amp;6,資格取込!$Z$6:$Z$205,0)),"")</f>
        <v/>
      </c>
      <c r="D532">
        <f>IFERROR(INDEX(資格取込!$R$6:$R$205,MATCH(38&amp;"_"&amp;6,資格取込!$Z$6:$Z$205,0)),"")</f>
        <v/>
      </c>
      <c r="E532">
        <f>IF(D532="","",IFERROR(INDEX(資格マスタ!$B:$B,MATCH(ASC(SUBSTITUTE(SUBSTITUTE(D532," ",""),"　","")),資格マスタ!$D:$D,0)),D532))</f>
        <v/>
      </c>
      <c r="F532">
        <f>IF(E532="","",IF(C532="",DATE(9999,1,1),C532))</f>
        <v/>
      </c>
      <c r="G532">
        <f>IF(E532="","",COUNTIFS($F$521:$F$534,"&lt;"&amp;F532,$F$521:$F$534,"&lt;&gt;")+COUNTIFS($F$521:$F$534,F532,$B$521:$B$534,"&lt;"&amp;B532)+1)</f>
        <v/>
      </c>
      <c r="H532">
        <f>IF(OR(E532="",C532=""),"",IF(C532&gt;=DATE(2019,5,1),"令和"&amp;(YEAR(C532)-2018),IF(C532&gt;=DATE(1989,1,8),"平成"&amp;(YEAR(C532)-1988),"昭和"&amp;(YEAR(C532)-1925)))&amp;"年"&amp;MONTH(C532)&amp;"月")</f>
        <v/>
      </c>
    </row>
    <row r="533">
      <c r="A533" t="n">
        <v>38</v>
      </c>
      <c r="B533" t="n">
        <v>13</v>
      </c>
      <c r="C533">
        <f>IFERROR(INDEX(資格取込!$S$6:$S$205,MATCH(38&amp;"_"&amp;7,資格取込!$Z$6:$Z$205,0)),"")</f>
        <v/>
      </c>
      <c r="D533">
        <f>IFERROR(INDEX(資格取込!$R$6:$R$205,MATCH(38&amp;"_"&amp;7,資格取込!$Z$6:$Z$205,0)),"")</f>
        <v/>
      </c>
      <c r="E533">
        <f>IF(D533="","",IFERROR(INDEX(資格マスタ!$B:$B,MATCH(ASC(SUBSTITUTE(SUBSTITUTE(D533," ",""),"　","")),資格マスタ!$D:$D,0)),D533))</f>
        <v/>
      </c>
      <c r="F533">
        <f>IF(E533="","",IF(C533="",DATE(9999,1,1),C533))</f>
        <v/>
      </c>
      <c r="G533">
        <f>IF(E533="","",COUNTIFS($F$521:$F$534,"&lt;"&amp;F533,$F$521:$F$534,"&lt;&gt;")+COUNTIFS($F$521:$F$534,F533,$B$521:$B$534,"&lt;"&amp;B533)+1)</f>
        <v/>
      </c>
      <c r="H533">
        <f>IF(OR(E533="",C533=""),"",IF(C533&gt;=DATE(2019,5,1),"令和"&amp;(YEAR(C533)-2018),IF(C533&gt;=DATE(1989,1,8),"平成"&amp;(YEAR(C533)-1988),"昭和"&amp;(YEAR(C533)-1925)))&amp;"年"&amp;MONTH(C533)&amp;"月")</f>
        <v/>
      </c>
    </row>
    <row r="534">
      <c r="A534" t="n">
        <v>38</v>
      </c>
      <c r="B534" t="n">
        <v>14</v>
      </c>
      <c r="C534">
        <f>IFERROR(INDEX(資格取込!$S$6:$S$205,MATCH(38&amp;"_"&amp;8,資格取込!$Z$6:$Z$205,0)),"")</f>
        <v/>
      </c>
      <c r="D534">
        <f>IFERROR(INDEX(資格取込!$R$6:$R$205,MATCH(38&amp;"_"&amp;8,資格取込!$Z$6:$Z$205,0)),"")</f>
        <v/>
      </c>
      <c r="E534">
        <f>IF(D534="","",IFERROR(INDEX(資格マスタ!$B:$B,MATCH(ASC(SUBSTITUTE(SUBSTITUTE(D534," ",""),"　","")),資格マスタ!$D:$D,0)),D534))</f>
        <v/>
      </c>
      <c r="F534">
        <f>IF(E534="","",IF(C534="",DATE(9999,1,1),C534))</f>
        <v/>
      </c>
      <c r="G534">
        <f>IF(E534="","",COUNTIFS($F$521:$F$534,"&lt;"&amp;F534,$F$521:$F$534,"&lt;&gt;")+COUNTIFS($F$521:$F$534,F534,$B$521:$B$534,"&lt;"&amp;B534)+1)</f>
        <v/>
      </c>
      <c r="H534">
        <f>IF(OR(E534="",C534=""),"",IF(C534&gt;=DATE(2019,5,1),"令和"&amp;(YEAR(C534)-2018),IF(C534&gt;=DATE(1989,1,8),"平成"&amp;(YEAR(C534)-1988),"昭和"&amp;(YEAR(C534)-1925)))&amp;"年"&amp;MONTH(C534)&amp;"月")</f>
        <v/>
      </c>
    </row>
    <row r="535">
      <c r="A535" t="n">
        <v>39</v>
      </c>
      <c r="B535" t="n">
        <v>1</v>
      </c>
      <c r="C535" s="132">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535">
        <f>IF(入力!N43="","",入力!N43)</f>
        <v/>
      </c>
      <c r="E535">
        <f>IF(D535="","",IFERROR(INDEX(資格マスタ!$B:$B,MATCH(ASC(SUBSTITUTE(SUBSTITUTE(D535," ",""),"　","")),資格マスタ!$D:$D,0)),D535))</f>
        <v/>
      </c>
      <c r="F535">
        <f>IF(E535="","",IF(C535="",DATE(9999,1,1),C535))</f>
        <v/>
      </c>
      <c r="G535">
        <f>IF(E535="","",COUNTIFS($F$535:$F$548,"&lt;"&amp;F535,$F$535:$F$548,"&lt;&gt;")+COUNTIFS($F$535:$F$548,F535,$B$535:$B$548,"&lt;"&amp;B535)+1)</f>
        <v/>
      </c>
      <c r="H535">
        <f>IF(OR(E535="",C535=""),"",IF(C535&gt;=DATE(2019,5,1),"令和"&amp;(YEAR(C535)-2018),IF(C535&gt;=DATE(1989,1,8),"平成"&amp;(YEAR(C535)-1988),"昭和"&amp;(YEAR(C535)-1925)))&amp;"年"&amp;MONTH(C535)&amp;"月")</f>
        <v/>
      </c>
    </row>
    <row r="536">
      <c r="A536" t="n">
        <v>39</v>
      </c>
      <c r="B536" t="n">
        <v>2</v>
      </c>
      <c r="C536">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536">
        <f>IF(入力!P43="","",入力!P43)</f>
        <v/>
      </c>
      <c r="E536">
        <f>IF(D536="","",IFERROR(INDEX(資格マスタ!$B:$B,MATCH(ASC(SUBSTITUTE(SUBSTITUTE(D536," ",""),"　","")),資格マスタ!$D:$D,0)),D536))</f>
        <v/>
      </c>
      <c r="F536">
        <f>IF(E536="","",IF(C536="",DATE(9999,1,1),C536))</f>
        <v/>
      </c>
      <c r="G536">
        <f>IF(E536="","",COUNTIFS($F$535:$F$548,"&lt;"&amp;F536,$F$535:$F$548,"&lt;&gt;")+COUNTIFS($F$535:$F$548,F536,$B$535:$B$548,"&lt;"&amp;B536)+1)</f>
        <v/>
      </c>
      <c r="H536">
        <f>IF(OR(E536="",C536=""),"",IF(C536&gt;=DATE(2019,5,1),"令和"&amp;(YEAR(C536)-2018),IF(C536&gt;=DATE(1989,1,8),"平成"&amp;(YEAR(C536)-1988),"昭和"&amp;(YEAR(C536)-1925)))&amp;"年"&amp;MONTH(C536)&amp;"月")</f>
        <v/>
      </c>
    </row>
    <row r="537">
      <c r="A537" t="n">
        <v>39</v>
      </c>
      <c r="B537" t="n">
        <v>3</v>
      </c>
      <c r="C537">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537">
        <f>IF(入力!R43="","",入力!R43)</f>
        <v/>
      </c>
      <c r="E537">
        <f>IF(D537="","",IFERROR(INDEX(資格マスタ!$B:$B,MATCH(ASC(SUBSTITUTE(SUBSTITUTE(D537," ",""),"　","")),資格マスタ!$D:$D,0)),D537))</f>
        <v/>
      </c>
      <c r="F537">
        <f>IF(E537="","",IF(C537="",DATE(9999,1,1),C537))</f>
        <v/>
      </c>
      <c r="G537">
        <f>IF(E537="","",COUNTIFS($F$535:$F$548,"&lt;"&amp;F537,$F$535:$F$548,"&lt;&gt;")+COUNTIFS($F$535:$F$548,F537,$B$535:$B$548,"&lt;"&amp;B537)+1)</f>
        <v/>
      </c>
      <c r="H537">
        <f>IF(OR(E537="",C537=""),"",IF(C537&gt;=DATE(2019,5,1),"令和"&amp;(YEAR(C537)-2018),IF(C537&gt;=DATE(1989,1,8),"平成"&amp;(YEAR(C537)-1988),"昭和"&amp;(YEAR(C537)-1925)))&amp;"年"&amp;MONTH(C537)&amp;"月")</f>
        <v/>
      </c>
    </row>
    <row r="538">
      <c r="A538" t="n">
        <v>39</v>
      </c>
      <c r="B538" t="n">
        <v>4</v>
      </c>
      <c r="C538">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538">
        <f>IF(入力!T43="","",入力!T43)</f>
        <v/>
      </c>
      <c r="E538">
        <f>IF(D538="","",IFERROR(INDEX(資格マスタ!$B:$B,MATCH(ASC(SUBSTITUTE(SUBSTITUTE(D538," ",""),"　","")),資格マスタ!$D:$D,0)),D538))</f>
        <v/>
      </c>
      <c r="F538">
        <f>IF(E538="","",IF(C538="",DATE(9999,1,1),C538))</f>
        <v/>
      </c>
      <c r="G538">
        <f>IF(E538="","",COUNTIFS($F$535:$F$548,"&lt;"&amp;F538,$F$535:$F$548,"&lt;&gt;")+COUNTIFS($F$535:$F$548,F538,$B$535:$B$548,"&lt;"&amp;B538)+1)</f>
        <v/>
      </c>
      <c r="H538">
        <f>IF(OR(E538="",C538=""),"",IF(C538&gt;=DATE(2019,5,1),"令和"&amp;(YEAR(C538)-2018),IF(C538&gt;=DATE(1989,1,8),"平成"&amp;(YEAR(C538)-1988),"昭和"&amp;(YEAR(C538)-1925)))&amp;"年"&amp;MONTH(C538)&amp;"月")</f>
        <v/>
      </c>
    </row>
    <row r="539">
      <c r="A539" t="n">
        <v>39</v>
      </c>
      <c r="B539" t="n">
        <v>5</v>
      </c>
      <c r="C539">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539">
        <f>IF(入力!V43="","",入力!V43)</f>
        <v/>
      </c>
      <c r="E539">
        <f>IF(D539="","",IFERROR(INDEX(資格マスタ!$B:$B,MATCH(ASC(SUBSTITUTE(SUBSTITUTE(D539," ",""),"　","")),資格マスタ!$D:$D,0)),D539))</f>
        <v/>
      </c>
      <c r="F539">
        <f>IF(E539="","",IF(C539="",DATE(9999,1,1),C539))</f>
        <v/>
      </c>
      <c r="G539">
        <f>IF(E539="","",COUNTIFS($F$535:$F$548,"&lt;"&amp;F539,$F$535:$F$548,"&lt;&gt;")+COUNTIFS($F$535:$F$548,F539,$B$535:$B$548,"&lt;"&amp;B539)+1)</f>
        <v/>
      </c>
      <c r="H539">
        <f>IF(OR(E539="",C539=""),"",IF(C539&gt;=DATE(2019,5,1),"令和"&amp;(YEAR(C539)-2018),IF(C539&gt;=DATE(1989,1,8),"平成"&amp;(YEAR(C539)-1988),"昭和"&amp;(YEAR(C539)-1925)))&amp;"年"&amp;MONTH(C539)&amp;"月")</f>
        <v/>
      </c>
    </row>
    <row r="540">
      <c r="A540" t="n">
        <v>39</v>
      </c>
      <c r="B540" t="n">
        <v>6</v>
      </c>
      <c r="C540">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540">
        <f>IF(入力!X43="","",入力!X43)</f>
        <v/>
      </c>
      <c r="E540">
        <f>IF(D540="","",IFERROR(INDEX(資格マスタ!$B:$B,MATCH(ASC(SUBSTITUTE(SUBSTITUTE(D540," ",""),"　","")),資格マスタ!$D:$D,0)),D540))</f>
        <v/>
      </c>
      <c r="F540">
        <f>IF(E540="","",IF(C540="",DATE(9999,1,1),C540))</f>
        <v/>
      </c>
      <c r="G540">
        <f>IF(E540="","",COUNTIFS($F$535:$F$548,"&lt;"&amp;F540,$F$535:$F$548,"&lt;&gt;")+COUNTIFS($F$535:$F$548,F540,$B$535:$B$548,"&lt;"&amp;B540)+1)</f>
        <v/>
      </c>
      <c r="H540">
        <f>IF(OR(E540="",C540=""),"",IF(C540&gt;=DATE(2019,5,1),"令和"&amp;(YEAR(C540)-2018),IF(C540&gt;=DATE(1989,1,8),"平成"&amp;(YEAR(C540)-1988),"昭和"&amp;(YEAR(C540)-1925)))&amp;"年"&amp;MONTH(C540)&amp;"月")</f>
        <v/>
      </c>
    </row>
    <row r="541">
      <c r="A541" t="n">
        <v>39</v>
      </c>
      <c r="B541" t="n">
        <v>7</v>
      </c>
      <c r="C541">
        <f>IFERROR(INDEX(資格取込!$S$6:$S$205,MATCH(39&amp;"_"&amp;1,資格取込!$Z$6:$Z$205,0)),"")</f>
        <v/>
      </c>
      <c r="D541">
        <f>IFERROR(INDEX(資格取込!$R$6:$R$205,MATCH(39&amp;"_"&amp;1,資格取込!$Z$6:$Z$205,0)),"")</f>
        <v/>
      </c>
      <c r="E541">
        <f>IF(D541="","",IFERROR(INDEX(資格マスタ!$B:$B,MATCH(ASC(SUBSTITUTE(SUBSTITUTE(D541," ",""),"　","")),資格マスタ!$D:$D,0)),D541))</f>
        <v/>
      </c>
      <c r="F541">
        <f>IF(E541="","",IF(C541="",DATE(9999,1,1),C541))</f>
        <v/>
      </c>
      <c r="G541">
        <f>IF(E541="","",COUNTIFS($F$535:$F$548,"&lt;"&amp;F541,$F$535:$F$548,"&lt;&gt;")+COUNTIFS($F$535:$F$548,F541,$B$535:$B$548,"&lt;"&amp;B541)+1)</f>
        <v/>
      </c>
      <c r="H541">
        <f>IF(OR(E541="",C541=""),"",IF(C541&gt;=DATE(2019,5,1),"令和"&amp;(YEAR(C541)-2018),IF(C541&gt;=DATE(1989,1,8),"平成"&amp;(YEAR(C541)-1988),"昭和"&amp;(YEAR(C541)-1925)))&amp;"年"&amp;MONTH(C541)&amp;"月")</f>
        <v/>
      </c>
    </row>
    <row r="542">
      <c r="A542" t="n">
        <v>39</v>
      </c>
      <c r="B542" t="n">
        <v>8</v>
      </c>
      <c r="C542">
        <f>IFERROR(INDEX(資格取込!$S$6:$S$205,MATCH(39&amp;"_"&amp;2,資格取込!$Z$6:$Z$205,0)),"")</f>
        <v/>
      </c>
      <c r="D542">
        <f>IFERROR(INDEX(資格取込!$R$6:$R$205,MATCH(39&amp;"_"&amp;2,資格取込!$Z$6:$Z$205,0)),"")</f>
        <v/>
      </c>
      <c r="E542">
        <f>IF(D542="","",IFERROR(INDEX(資格マスタ!$B:$B,MATCH(ASC(SUBSTITUTE(SUBSTITUTE(D542," ",""),"　","")),資格マスタ!$D:$D,0)),D542))</f>
        <v/>
      </c>
      <c r="F542">
        <f>IF(E542="","",IF(C542="",DATE(9999,1,1),C542))</f>
        <v/>
      </c>
      <c r="G542">
        <f>IF(E542="","",COUNTIFS($F$535:$F$548,"&lt;"&amp;F542,$F$535:$F$548,"&lt;&gt;")+COUNTIFS($F$535:$F$548,F542,$B$535:$B$548,"&lt;"&amp;B542)+1)</f>
        <v/>
      </c>
      <c r="H542">
        <f>IF(OR(E542="",C542=""),"",IF(C542&gt;=DATE(2019,5,1),"令和"&amp;(YEAR(C542)-2018),IF(C542&gt;=DATE(1989,1,8),"平成"&amp;(YEAR(C542)-1988),"昭和"&amp;(YEAR(C542)-1925)))&amp;"年"&amp;MONTH(C542)&amp;"月")</f>
        <v/>
      </c>
    </row>
    <row r="543">
      <c r="A543" t="n">
        <v>39</v>
      </c>
      <c r="B543" t="n">
        <v>9</v>
      </c>
      <c r="C543">
        <f>IFERROR(INDEX(資格取込!$S$6:$S$205,MATCH(39&amp;"_"&amp;3,資格取込!$Z$6:$Z$205,0)),"")</f>
        <v/>
      </c>
      <c r="D543">
        <f>IFERROR(INDEX(資格取込!$R$6:$R$205,MATCH(39&amp;"_"&amp;3,資格取込!$Z$6:$Z$205,0)),"")</f>
        <v/>
      </c>
      <c r="E543">
        <f>IF(D543="","",IFERROR(INDEX(資格マスタ!$B:$B,MATCH(ASC(SUBSTITUTE(SUBSTITUTE(D543," ",""),"　","")),資格マスタ!$D:$D,0)),D543))</f>
        <v/>
      </c>
      <c r="F543">
        <f>IF(E543="","",IF(C543="",DATE(9999,1,1),C543))</f>
        <v/>
      </c>
      <c r="G543">
        <f>IF(E543="","",COUNTIFS($F$535:$F$548,"&lt;"&amp;F543,$F$535:$F$548,"&lt;&gt;")+COUNTIFS($F$535:$F$548,F543,$B$535:$B$548,"&lt;"&amp;B543)+1)</f>
        <v/>
      </c>
      <c r="H543">
        <f>IF(OR(E543="",C543=""),"",IF(C543&gt;=DATE(2019,5,1),"令和"&amp;(YEAR(C543)-2018),IF(C543&gt;=DATE(1989,1,8),"平成"&amp;(YEAR(C543)-1988),"昭和"&amp;(YEAR(C543)-1925)))&amp;"年"&amp;MONTH(C543)&amp;"月")</f>
        <v/>
      </c>
    </row>
    <row r="544">
      <c r="A544" t="n">
        <v>39</v>
      </c>
      <c r="B544" t="n">
        <v>10</v>
      </c>
      <c r="C544">
        <f>IFERROR(INDEX(資格取込!$S$6:$S$205,MATCH(39&amp;"_"&amp;4,資格取込!$Z$6:$Z$205,0)),"")</f>
        <v/>
      </c>
      <c r="D544">
        <f>IFERROR(INDEX(資格取込!$R$6:$R$205,MATCH(39&amp;"_"&amp;4,資格取込!$Z$6:$Z$205,0)),"")</f>
        <v/>
      </c>
      <c r="E544">
        <f>IF(D544="","",IFERROR(INDEX(資格マスタ!$B:$B,MATCH(ASC(SUBSTITUTE(SUBSTITUTE(D544," ",""),"　","")),資格マスタ!$D:$D,0)),D544))</f>
        <v/>
      </c>
      <c r="F544">
        <f>IF(E544="","",IF(C544="",DATE(9999,1,1),C544))</f>
        <v/>
      </c>
      <c r="G544">
        <f>IF(E544="","",COUNTIFS($F$535:$F$548,"&lt;"&amp;F544,$F$535:$F$548,"&lt;&gt;")+COUNTIFS($F$535:$F$548,F544,$B$535:$B$548,"&lt;"&amp;B544)+1)</f>
        <v/>
      </c>
      <c r="H544">
        <f>IF(OR(E544="",C544=""),"",IF(C544&gt;=DATE(2019,5,1),"令和"&amp;(YEAR(C544)-2018),IF(C544&gt;=DATE(1989,1,8),"平成"&amp;(YEAR(C544)-1988),"昭和"&amp;(YEAR(C544)-1925)))&amp;"年"&amp;MONTH(C544)&amp;"月")</f>
        <v/>
      </c>
    </row>
    <row r="545">
      <c r="A545" t="n">
        <v>39</v>
      </c>
      <c r="B545" t="n">
        <v>11</v>
      </c>
      <c r="C545">
        <f>IFERROR(INDEX(資格取込!$S$6:$S$205,MATCH(39&amp;"_"&amp;5,資格取込!$Z$6:$Z$205,0)),"")</f>
        <v/>
      </c>
      <c r="D545">
        <f>IFERROR(INDEX(資格取込!$R$6:$R$205,MATCH(39&amp;"_"&amp;5,資格取込!$Z$6:$Z$205,0)),"")</f>
        <v/>
      </c>
      <c r="E545">
        <f>IF(D545="","",IFERROR(INDEX(資格マスタ!$B:$B,MATCH(ASC(SUBSTITUTE(SUBSTITUTE(D545," ",""),"　","")),資格マスタ!$D:$D,0)),D545))</f>
        <v/>
      </c>
      <c r="F545">
        <f>IF(E545="","",IF(C545="",DATE(9999,1,1),C545))</f>
        <v/>
      </c>
      <c r="G545">
        <f>IF(E545="","",COUNTIFS($F$535:$F$548,"&lt;"&amp;F545,$F$535:$F$548,"&lt;&gt;")+COUNTIFS($F$535:$F$548,F545,$B$535:$B$548,"&lt;"&amp;B545)+1)</f>
        <v/>
      </c>
      <c r="H545">
        <f>IF(OR(E545="",C545=""),"",IF(C545&gt;=DATE(2019,5,1),"令和"&amp;(YEAR(C545)-2018),IF(C545&gt;=DATE(1989,1,8),"平成"&amp;(YEAR(C545)-1988),"昭和"&amp;(YEAR(C545)-1925)))&amp;"年"&amp;MONTH(C545)&amp;"月")</f>
        <v/>
      </c>
    </row>
    <row r="546">
      <c r="A546" t="n">
        <v>39</v>
      </c>
      <c r="B546" t="n">
        <v>12</v>
      </c>
      <c r="C546">
        <f>IFERROR(INDEX(資格取込!$S$6:$S$205,MATCH(39&amp;"_"&amp;6,資格取込!$Z$6:$Z$205,0)),"")</f>
        <v/>
      </c>
      <c r="D546">
        <f>IFERROR(INDEX(資格取込!$R$6:$R$205,MATCH(39&amp;"_"&amp;6,資格取込!$Z$6:$Z$205,0)),"")</f>
        <v/>
      </c>
      <c r="E546">
        <f>IF(D546="","",IFERROR(INDEX(資格マスタ!$B:$B,MATCH(ASC(SUBSTITUTE(SUBSTITUTE(D546," ",""),"　","")),資格マスタ!$D:$D,0)),D546))</f>
        <v/>
      </c>
      <c r="F546">
        <f>IF(E546="","",IF(C546="",DATE(9999,1,1),C546))</f>
        <v/>
      </c>
      <c r="G546">
        <f>IF(E546="","",COUNTIFS($F$535:$F$548,"&lt;"&amp;F546,$F$535:$F$548,"&lt;&gt;")+COUNTIFS($F$535:$F$548,F546,$B$535:$B$548,"&lt;"&amp;B546)+1)</f>
        <v/>
      </c>
      <c r="H546">
        <f>IF(OR(E546="",C546=""),"",IF(C546&gt;=DATE(2019,5,1),"令和"&amp;(YEAR(C546)-2018),IF(C546&gt;=DATE(1989,1,8),"平成"&amp;(YEAR(C546)-1988),"昭和"&amp;(YEAR(C546)-1925)))&amp;"年"&amp;MONTH(C546)&amp;"月")</f>
        <v/>
      </c>
    </row>
    <row r="547">
      <c r="A547" t="n">
        <v>39</v>
      </c>
      <c r="B547" t="n">
        <v>13</v>
      </c>
      <c r="C547">
        <f>IFERROR(INDEX(資格取込!$S$6:$S$205,MATCH(39&amp;"_"&amp;7,資格取込!$Z$6:$Z$205,0)),"")</f>
        <v/>
      </c>
      <c r="D547">
        <f>IFERROR(INDEX(資格取込!$R$6:$R$205,MATCH(39&amp;"_"&amp;7,資格取込!$Z$6:$Z$205,0)),"")</f>
        <v/>
      </c>
      <c r="E547">
        <f>IF(D547="","",IFERROR(INDEX(資格マスタ!$B:$B,MATCH(ASC(SUBSTITUTE(SUBSTITUTE(D547," ",""),"　","")),資格マスタ!$D:$D,0)),D547))</f>
        <v/>
      </c>
      <c r="F547">
        <f>IF(E547="","",IF(C547="",DATE(9999,1,1),C547))</f>
        <v/>
      </c>
      <c r="G547">
        <f>IF(E547="","",COUNTIFS($F$535:$F$548,"&lt;"&amp;F547,$F$535:$F$548,"&lt;&gt;")+COUNTIFS($F$535:$F$548,F547,$B$535:$B$548,"&lt;"&amp;B547)+1)</f>
        <v/>
      </c>
      <c r="H547">
        <f>IF(OR(E547="",C547=""),"",IF(C547&gt;=DATE(2019,5,1),"令和"&amp;(YEAR(C547)-2018),IF(C547&gt;=DATE(1989,1,8),"平成"&amp;(YEAR(C547)-1988),"昭和"&amp;(YEAR(C547)-1925)))&amp;"年"&amp;MONTH(C547)&amp;"月")</f>
        <v/>
      </c>
    </row>
    <row r="548">
      <c r="A548" t="n">
        <v>39</v>
      </c>
      <c r="B548" t="n">
        <v>14</v>
      </c>
      <c r="C548">
        <f>IFERROR(INDEX(資格取込!$S$6:$S$205,MATCH(39&amp;"_"&amp;8,資格取込!$Z$6:$Z$205,0)),"")</f>
        <v/>
      </c>
      <c r="D548">
        <f>IFERROR(INDEX(資格取込!$R$6:$R$205,MATCH(39&amp;"_"&amp;8,資格取込!$Z$6:$Z$205,0)),"")</f>
        <v/>
      </c>
      <c r="E548">
        <f>IF(D548="","",IFERROR(INDEX(資格マスタ!$B:$B,MATCH(ASC(SUBSTITUTE(SUBSTITUTE(D548," ",""),"　","")),資格マスタ!$D:$D,0)),D548))</f>
        <v/>
      </c>
      <c r="F548">
        <f>IF(E548="","",IF(C548="",DATE(9999,1,1),C548))</f>
        <v/>
      </c>
      <c r="G548">
        <f>IF(E548="","",COUNTIFS($F$535:$F$548,"&lt;"&amp;F548,$F$535:$F$548,"&lt;&gt;")+COUNTIFS($F$535:$F$548,F548,$B$535:$B$548,"&lt;"&amp;B548)+1)</f>
        <v/>
      </c>
      <c r="H548">
        <f>IF(OR(E548="",C548=""),"",IF(C548&gt;=DATE(2019,5,1),"令和"&amp;(YEAR(C548)-2018),IF(C548&gt;=DATE(1989,1,8),"平成"&amp;(YEAR(C548)-1988),"昭和"&amp;(YEAR(C548)-1925)))&amp;"年"&amp;MONTH(C548)&amp;"月")</f>
        <v/>
      </c>
    </row>
    <row r="549">
      <c r="A549" t="n">
        <v>40</v>
      </c>
      <c r="B549" t="n">
        <v>1</v>
      </c>
      <c r="C549" s="132">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549">
        <f>IF(入力!N44="","",入力!N44)</f>
        <v/>
      </c>
      <c r="E549">
        <f>IF(D549="","",IFERROR(INDEX(資格マスタ!$B:$B,MATCH(ASC(SUBSTITUTE(SUBSTITUTE(D549," ",""),"　","")),資格マスタ!$D:$D,0)),D549))</f>
        <v/>
      </c>
      <c r="F549">
        <f>IF(E549="","",IF(C549="",DATE(9999,1,1),C549))</f>
        <v/>
      </c>
      <c r="G549">
        <f>IF(E549="","",COUNTIFS($F$549:$F$562,"&lt;"&amp;F549,$F$549:$F$562,"&lt;&gt;")+COUNTIFS($F$549:$F$562,F549,$B$549:$B$562,"&lt;"&amp;B549)+1)</f>
        <v/>
      </c>
      <c r="H549">
        <f>IF(OR(E549="",C549=""),"",IF(C549&gt;=DATE(2019,5,1),"令和"&amp;(YEAR(C549)-2018),IF(C549&gt;=DATE(1989,1,8),"平成"&amp;(YEAR(C549)-1988),"昭和"&amp;(YEAR(C549)-1925)))&amp;"年"&amp;MONTH(C549)&amp;"月")</f>
        <v/>
      </c>
    </row>
    <row r="550">
      <c r="A550" t="n">
        <v>40</v>
      </c>
      <c r="B550" t="n">
        <v>2</v>
      </c>
      <c r="C550">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550">
        <f>IF(入力!P44="","",入力!P44)</f>
        <v/>
      </c>
      <c r="E550">
        <f>IF(D550="","",IFERROR(INDEX(資格マスタ!$B:$B,MATCH(ASC(SUBSTITUTE(SUBSTITUTE(D550," ",""),"　","")),資格マスタ!$D:$D,0)),D550))</f>
        <v/>
      </c>
      <c r="F550">
        <f>IF(E550="","",IF(C550="",DATE(9999,1,1),C550))</f>
        <v/>
      </c>
      <c r="G550">
        <f>IF(E550="","",COUNTIFS($F$549:$F$562,"&lt;"&amp;F550,$F$549:$F$562,"&lt;&gt;")+COUNTIFS($F$549:$F$562,F550,$B$549:$B$562,"&lt;"&amp;B550)+1)</f>
        <v/>
      </c>
      <c r="H550">
        <f>IF(OR(E550="",C550=""),"",IF(C550&gt;=DATE(2019,5,1),"令和"&amp;(YEAR(C550)-2018),IF(C550&gt;=DATE(1989,1,8),"平成"&amp;(YEAR(C550)-1988),"昭和"&amp;(YEAR(C550)-1925)))&amp;"年"&amp;MONTH(C550)&amp;"月")</f>
        <v/>
      </c>
    </row>
    <row r="551">
      <c r="A551" t="n">
        <v>40</v>
      </c>
      <c r="B551" t="n">
        <v>3</v>
      </c>
      <c r="C551">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551">
        <f>IF(入力!R44="","",入力!R44)</f>
        <v/>
      </c>
      <c r="E551">
        <f>IF(D551="","",IFERROR(INDEX(資格マスタ!$B:$B,MATCH(ASC(SUBSTITUTE(SUBSTITUTE(D551," ",""),"　","")),資格マスタ!$D:$D,0)),D551))</f>
        <v/>
      </c>
      <c r="F551">
        <f>IF(E551="","",IF(C551="",DATE(9999,1,1),C551))</f>
        <v/>
      </c>
      <c r="G551">
        <f>IF(E551="","",COUNTIFS($F$549:$F$562,"&lt;"&amp;F551,$F$549:$F$562,"&lt;&gt;")+COUNTIFS($F$549:$F$562,F551,$B$549:$B$562,"&lt;"&amp;B551)+1)</f>
        <v/>
      </c>
      <c r="H551">
        <f>IF(OR(E551="",C551=""),"",IF(C551&gt;=DATE(2019,5,1),"令和"&amp;(YEAR(C551)-2018),IF(C551&gt;=DATE(1989,1,8),"平成"&amp;(YEAR(C551)-1988),"昭和"&amp;(YEAR(C551)-1925)))&amp;"年"&amp;MONTH(C551)&amp;"月")</f>
        <v/>
      </c>
    </row>
    <row r="552">
      <c r="A552" t="n">
        <v>40</v>
      </c>
      <c r="B552" t="n">
        <v>4</v>
      </c>
      <c r="C552">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552">
        <f>IF(入力!T44="","",入力!T44)</f>
        <v/>
      </c>
      <c r="E552">
        <f>IF(D552="","",IFERROR(INDEX(資格マスタ!$B:$B,MATCH(ASC(SUBSTITUTE(SUBSTITUTE(D552," ",""),"　","")),資格マスタ!$D:$D,0)),D552))</f>
        <v/>
      </c>
      <c r="F552">
        <f>IF(E552="","",IF(C552="",DATE(9999,1,1),C552))</f>
        <v/>
      </c>
      <c r="G552">
        <f>IF(E552="","",COUNTIFS($F$549:$F$562,"&lt;"&amp;F552,$F$549:$F$562,"&lt;&gt;")+COUNTIFS($F$549:$F$562,F552,$B$549:$B$562,"&lt;"&amp;B552)+1)</f>
        <v/>
      </c>
      <c r="H552">
        <f>IF(OR(E552="",C552=""),"",IF(C552&gt;=DATE(2019,5,1),"令和"&amp;(YEAR(C552)-2018),IF(C552&gt;=DATE(1989,1,8),"平成"&amp;(YEAR(C552)-1988),"昭和"&amp;(YEAR(C552)-1925)))&amp;"年"&amp;MONTH(C552)&amp;"月")</f>
        <v/>
      </c>
    </row>
    <row r="553">
      <c r="A553" t="n">
        <v>40</v>
      </c>
      <c r="B553" t="n">
        <v>5</v>
      </c>
      <c r="C553">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553">
        <f>IF(入力!V44="","",入力!V44)</f>
        <v/>
      </c>
      <c r="E553">
        <f>IF(D553="","",IFERROR(INDEX(資格マスタ!$B:$B,MATCH(ASC(SUBSTITUTE(SUBSTITUTE(D553," ",""),"　","")),資格マスタ!$D:$D,0)),D553))</f>
        <v/>
      </c>
      <c r="F553">
        <f>IF(E553="","",IF(C553="",DATE(9999,1,1),C553))</f>
        <v/>
      </c>
      <c r="G553">
        <f>IF(E553="","",COUNTIFS($F$549:$F$562,"&lt;"&amp;F553,$F$549:$F$562,"&lt;&gt;")+COUNTIFS($F$549:$F$562,F553,$B$549:$B$562,"&lt;"&amp;B553)+1)</f>
        <v/>
      </c>
      <c r="H553">
        <f>IF(OR(E553="",C553=""),"",IF(C553&gt;=DATE(2019,5,1),"令和"&amp;(YEAR(C553)-2018),IF(C553&gt;=DATE(1989,1,8),"平成"&amp;(YEAR(C553)-1988),"昭和"&amp;(YEAR(C553)-1925)))&amp;"年"&amp;MONTH(C553)&amp;"月")</f>
        <v/>
      </c>
    </row>
    <row r="554">
      <c r="A554" t="n">
        <v>40</v>
      </c>
      <c r="B554" t="n">
        <v>6</v>
      </c>
      <c r="C554">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554">
        <f>IF(入力!X44="","",入力!X44)</f>
        <v/>
      </c>
      <c r="E554">
        <f>IF(D554="","",IFERROR(INDEX(資格マスタ!$B:$B,MATCH(ASC(SUBSTITUTE(SUBSTITUTE(D554," ",""),"　","")),資格マスタ!$D:$D,0)),D554))</f>
        <v/>
      </c>
      <c r="F554">
        <f>IF(E554="","",IF(C554="",DATE(9999,1,1),C554))</f>
        <v/>
      </c>
      <c r="G554">
        <f>IF(E554="","",COUNTIFS($F$549:$F$562,"&lt;"&amp;F554,$F$549:$F$562,"&lt;&gt;")+COUNTIFS($F$549:$F$562,F554,$B$549:$B$562,"&lt;"&amp;B554)+1)</f>
        <v/>
      </c>
      <c r="H554">
        <f>IF(OR(E554="",C554=""),"",IF(C554&gt;=DATE(2019,5,1),"令和"&amp;(YEAR(C554)-2018),IF(C554&gt;=DATE(1989,1,8),"平成"&amp;(YEAR(C554)-1988),"昭和"&amp;(YEAR(C554)-1925)))&amp;"年"&amp;MONTH(C554)&amp;"月")</f>
        <v/>
      </c>
    </row>
    <row r="555">
      <c r="A555" t="n">
        <v>40</v>
      </c>
      <c r="B555" t="n">
        <v>7</v>
      </c>
      <c r="C555">
        <f>IFERROR(INDEX(資格取込!$S$6:$S$205,MATCH(40&amp;"_"&amp;1,資格取込!$Z$6:$Z$205,0)),"")</f>
        <v/>
      </c>
      <c r="D555">
        <f>IFERROR(INDEX(資格取込!$R$6:$R$205,MATCH(40&amp;"_"&amp;1,資格取込!$Z$6:$Z$205,0)),"")</f>
        <v/>
      </c>
      <c r="E555">
        <f>IF(D555="","",IFERROR(INDEX(資格マスタ!$B:$B,MATCH(ASC(SUBSTITUTE(SUBSTITUTE(D555," ",""),"　","")),資格マスタ!$D:$D,0)),D555))</f>
        <v/>
      </c>
      <c r="F555">
        <f>IF(E555="","",IF(C555="",DATE(9999,1,1),C555))</f>
        <v/>
      </c>
      <c r="G555">
        <f>IF(E555="","",COUNTIFS($F$549:$F$562,"&lt;"&amp;F555,$F$549:$F$562,"&lt;&gt;")+COUNTIFS($F$549:$F$562,F555,$B$549:$B$562,"&lt;"&amp;B555)+1)</f>
        <v/>
      </c>
      <c r="H555">
        <f>IF(OR(E555="",C555=""),"",IF(C555&gt;=DATE(2019,5,1),"令和"&amp;(YEAR(C555)-2018),IF(C555&gt;=DATE(1989,1,8),"平成"&amp;(YEAR(C555)-1988),"昭和"&amp;(YEAR(C555)-1925)))&amp;"年"&amp;MONTH(C555)&amp;"月")</f>
        <v/>
      </c>
    </row>
    <row r="556">
      <c r="A556" t="n">
        <v>40</v>
      </c>
      <c r="B556" t="n">
        <v>8</v>
      </c>
      <c r="C556">
        <f>IFERROR(INDEX(資格取込!$S$6:$S$205,MATCH(40&amp;"_"&amp;2,資格取込!$Z$6:$Z$205,0)),"")</f>
        <v/>
      </c>
      <c r="D556">
        <f>IFERROR(INDEX(資格取込!$R$6:$R$205,MATCH(40&amp;"_"&amp;2,資格取込!$Z$6:$Z$205,0)),"")</f>
        <v/>
      </c>
      <c r="E556">
        <f>IF(D556="","",IFERROR(INDEX(資格マスタ!$B:$B,MATCH(ASC(SUBSTITUTE(SUBSTITUTE(D556," ",""),"　","")),資格マスタ!$D:$D,0)),D556))</f>
        <v/>
      </c>
      <c r="F556">
        <f>IF(E556="","",IF(C556="",DATE(9999,1,1),C556))</f>
        <v/>
      </c>
      <c r="G556">
        <f>IF(E556="","",COUNTIFS($F$549:$F$562,"&lt;"&amp;F556,$F$549:$F$562,"&lt;&gt;")+COUNTIFS($F$549:$F$562,F556,$B$549:$B$562,"&lt;"&amp;B556)+1)</f>
        <v/>
      </c>
      <c r="H556">
        <f>IF(OR(E556="",C556=""),"",IF(C556&gt;=DATE(2019,5,1),"令和"&amp;(YEAR(C556)-2018),IF(C556&gt;=DATE(1989,1,8),"平成"&amp;(YEAR(C556)-1988),"昭和"&amp;(YEAR(C556)-1925)))&amp;"年"&amp;MONTH(C556)&amp;"月")</f>
        <v/>
      </c>
    </row>
    <row r="557">
      <c r="A557" t="n">
        <v>40</v>
      </c>
      <c r="B557" t="n">
        <v>9</v>
      </c>
      <c r="C557">
        <f>IFERROR(INDEX(資格取込!$S$6:$S$205,MATCH(40&amp;"_"&amp;3,資格取込!$Z$6:$Z$205,0)),"")</f>
        <v/>
      </c>
      <c r="D557">
        <f>IFERROR(INDEX(資格取込!$R$6:$R$205,MATCH(40&amp;"_"&amp;3,資格取込!$Z$6:$Z$205,0)),"")</f>
        <v/>
      </c>
      <c r="E557">
        <f>IF(D557="","",IFERROR(INDEX(資格マスタ!$B:$B,MATCH(ASC(SUBSTITUTE(SUBSTITUTE(D557," ",""),"　","")),資格マスタ!$D:$D,0)),D557))</f>
        <v/>
      </c>
      <c r="F557">
        <f>IF(E557="","",IF(C557="",DATE(9999,1,1),C557))</f>
        <v/>
      </c>
      <c r="G557">
        <f>IF(E557="","",COUNTIFS($F$549:$F$562,"&lt;"&amp;F557,$F$549:$F$562,"&lt;&gt;")+COUNTIFS($F$549:$F$562,F557,$B$549:$B$562,"&lt;"&amp;B557)+1)</f>
        <v/>
      </c>
      <c r="H557">
        <f>IF(OR(E557="",C557=""),"",IF(C557&gt;=DATE(2019,5,1),"令和"&amp;(YEAR(C557)-2018),IF(C557&gt;=DATE(1989,1,8),"平成"&amp;(YEAR(C557)-1988),"昭和"&amp;(YEAR(C557)-1925)))&amp;"年"&amp;MONTH(C557)&amp;"月")</f>
        <v/>
      </c>
    </row>
    <row r="558">
      <c r="A558" t="n">
        <v>40</v>
      </c>
      <c r="B558" t="n">
        <v>10</v>
      </c>
      <c r="C558">
        <f>IFERROR(INDEX(資格取込!$S$6:$S$205,MATCH(40&amp;"_"&amp;4,資格取込!$Z$6:$Z$205,0)),"")</f>
        <v/>
      </c>
      <c r="D558">
        <f>IFERROR(INDEX(資格取込!$R$6:$R$205,MATCH(40&amp;"_"&amp;4,資格取込!$Z$6:$Z$205,0)),"")</f>
        <v/>
      </c>
      <c r="E558">
        <f>IF(D558="","",IFERROR(INDEX(資格マスタ!$B:$B,MATCH(ASC(SUBSTITUTE(SUBSTITUTE(D558," ",""),"　","")),資格マスタ!$D:$D,0)),D558))</f>
        <v/>
      </c>
      <c r="F558">
        <f>IF(E558="","",IF(C558="",DATE(9999,1,1),C558))</f>
        <v/>
      </c>
      <c r="G558">
        <f>IF(E558="","",COUNTIFS($F$549:$F$562,"&lt;"&amp;F558,$F$549:$F$562,"&lt;&gt;")+COUNTIFS($F$549:$F$562,F558,$B$549:$B$562,"&lt;"&amp;B558)+1)</f>
        <v/>
      </c>
      <c r="H558">
        <f>IF(OR(E558="",C558=""),"",IF(C558&gt;=DATE(2019,5,1),"令和"&amp;(YEAR(C558)-2018),IF(C558&gt;=DATE(1989,1,8),"平成"&amp;(YEAR(C558)-1988),"昭和"&amp;(YEAR(C558)-1925)))&amp;"年"&amp;MONTH(C558)&amp;"月")</f>
        <v/>
      </c>
    </row>
    <row r="559">
      <c r="A559" t="n">
        <v>40</v>
      </c>
      <c r="B559" t="n">
        <v>11</v>
      </c>
      <c r="C559">
        <f>IFERROR(INDEX(資格取込!$S$6:$S$205,MATCH(40&amp;"_"&amp;5,資格取込!$Z$6:$Z$205,0)),"")</f>
        <v/>
      </c>
      <c r="D559">
        <f>IFERROR(INDEX(資格取込!$R$6:$R$205,MATCH(40&amp;"_"&amp;5,資格取込!$Z$6:$Z$205,0)),"")</f>
        <v/>
      </c>
      <c r="E559">
        <f>IF(D559="","",IFERROR(INDEX(資格マスタ!$B:$B,MATCH(ASC(SUBSTITUTE(SUBSTITUTE(D559," ",""),"　","")),資格マスタ!$D:$D,0)),D559))</f>
        <v/>
      </c>
      <c r="F559">
        <f>IF(E559="","",IF(C559="",DATE(9999,1,1),C559))</f>
        <v/>
      </c>
      <c r="G559">
        <f>IF(E559="","",COUNTIFS($F$549:$F$562,"&lt;"&amp;F559,$F$549:$F$562,"&lt;&gt;")+COUNTIFS($F$549:$F$562,F559,$B$549:$B$562,"&lt;"&amp;B559)+1)</f>
        <v/>
      </c>
      <c r="H559">
        <f>IF(OR(E559="",C559=""),"",IF(C559&gt;=DATE(2019,5,1),"令和"&amp;(YEAR(C559)-2018),IF(C559&gt;=DATE(1989,1,8),"平成"&amp;(YEAR(C559)-1988),"昭和"&amp;(YEAR(C559)-1925)))&amp;"年"&amp;MONTH(C559)&amp;"月")</f>
        <v/>
      </c>
    </row>
    <row r="560">
      <c r="A560" t="n">
        <v>40</v>
      </c>
      <c r="B560" t="n">
        <v>12</v>
      </c>
      <c r="C560">
        <f>IFERROR(INDEX(資格取込!$S$6:$S$205,MATCH(40&amp;"_"&amp;6,資格取込!$Z$6:$Z$205,0)),"")</f>
        <v/>
      </c>
      <c r="D560">
        <f>IFERROR(INDEX(資格取込!$R$6:$R$205,MATCH(40&amp;"_"&amp;6,資格取込!$Z$6:$Z$205,0)),"")</f>
        <v/>
      </c>
      <c r="E560">
        <f>IF(D560="","",IFERROR(INDEX(資格マスタ!$B:$B,MATCH(ASC(SUBSTITUTE(SUBSTITUTE(D560," ",""),"　","")),資格マスタ!$D:$D,0)),D560))</f>
        <v/>
      </c>
      <c r="F560">
        <f>IF(E560="","",IF(C560="",DATE(9999,1,1),C560))</f>
        <v/>
      </c>
      <c r="G560">
        <f>IF(E560="","",COUNTIFS($F$549:$F$562,"&lt;"&amp;F560,$F$549:$F$562,"&lt;&gt;")+COUNTIFS($F$549:$F$562,F560,$B$549:$B$562,"&lt;"&amp;B560)+1)</f>
        <v/>
      </c>
      <c r="H560">
        <f>IF(OR(E560="",C560=""),"",IF(C560&gt;=DATE(2019,5,1),"令和"&amp;(YEAR(C560)-2018),IF(C560&gt;=DATE(1989,1,8),"平成"&amp;(YEAR(C560)-1988),"昭和"&amp;(YEAR(C560)-1925)))&amp;"年"&amp;MONTH(C560)&amp;"月")</f>
        <v/>
      </c>
    </row>
    <row r="561">
      <c r="A561" t="n">
        <v>40</v>
      </c>
      <c r="B561" t="n">
        <v>13</v>
      </c>
      <c r="C561">
        <f>IFERROR(INDEX(資格取込!$S$6:$S$205,MATCH(40&amp;"_"&amp;7,資格取込!$Z$6:$Z$205,0)),"")</f>
        <v/>
      </c>
      <c r="D561">
        <f>IFERROR(INDEX(資格取込!$R$6:$R$205,MATCH(40&amp;"_"&amp;7,資格取込!$Z$6:$Z$205,0)),"")</f>
        <v/>
      </c>
      <c r="E561">
        <f>IF(D561="","",IFERROR(INDEX(資格マスタ!$B:$B,MATCH(ASC(SUBSTITUTE(SUBSTITUTE(D561," ",""),"　","")),資格マスタ!$D:$D,0)),D561))</f>
        <v/>
      </c>
      <c r="F561">
        <f>IF(E561="","",IF(C561="",DATE(9999,1,1),C561))</f>
        <v/>
      </c>
      <c r="G561">
        <f>IF(E561="","",COUNTIFS($F$549:$F$562,"&lt;"&amp;F561,$F$549:$F$562,"&lt;&gt;")+COUNTIFS($F$549:$F$562,F561,$B$549:$B$562,"&lt;"&amp;B561)+1)</f>
        <v/>
      </c>
      <c r="H561">
        <f>IF(OR(E561="",C561=""),"",IF(C561&gt;=DATE(2019,5,1),"令和"&amp;(YEAR(C561)-2018),IF(C561&gt;=DATE(1989,1,8),"平成"&amp;(YEAR(C561)-1988),"昭和"&amp;(YEAR(C561)-1925)))&amp;"年"&amp;MONTH(C561)&amp;"月")</f>
        <v/>
      </c>
    </row>
    <row r="562">
      <c r="A562" t="n">
        <v>40</v>
      </c>
      <c r="B562" t="n">
        <v>14</v>
      </c>
      <c r="C562">
        <f>IFERROR(INDEX(資格取込!$S$6:$S$205,MATCH(40&amp;"_"&amp;8,資格取込!$Z$6:$Z$205,0)),"")</f>
        <v/>
      </c>
      <c r="D562">
        <f>IFERROR(INDEX(資格取込!$R$6:$R$205,MATCH(40&amp;"_"&amp;8,資格取込!$Z$6:$Z$205,0)),"")</f>
        <v/>
      </c>
      <c r="E562">
        <f>IF(D562="","",IFERROR(INDEX(資格マスタ!$B:$B,MATCH(ASC(SUBSTITUTE(SUBSTITUTE(D562," ",""),"　","")),資格マスタ!$D:$D,0)),D562))</f>
        <v/>
      </c>
      <c r="F562">
        <f>IF(E562="","",IF(C562="",DATE(9999,1,1),C562))</f>
        <v/>
      </c>
      <c r="G562">
        <f>IF(E562="","",COUNTIFS($F$549:$F$562,"&lt;"&amp;F562,$F$549:$F$562,"&lt;&gt;")+COUNTIFS($F$549:$F$562,F562,$B$549:$B$562,"&lt;"&amp;B562)+1)</f>
        <v/>
      </c>
      <c r="H562">
        <f>IF(OR(E562="",C562=""),"",IF(C562&gt;=DATE(2019,5,1),"令和"&amp;(YEAR(C562)-2018),IF(C562&gt;=DATE(1989,1,8),"平成"&amp;(YEAR(C562)-1988),"昭和"&amp;(YEAR(C562)-1925)))&amp;"年"&amp;MONTH(C562)&amp;"月")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F42"/>
  <sheetViews>
    <sheetView workbookViewId="0">
      <selection activeCell="A1" sqref="A1"/>
    </sheetView>
  </sheetViews>
  <sheetFormatPr baseColWidth="8" defaultRowHeight="15"/>
  <cols>
    <col hidden="1" width="13" customWidth="1" style="118" min="53" max="53"/>
    <col hidden="1" width="13" customWidth="1" style="118" min="54" max="54"/>
    <col hidden="1" width="13" customWidth="1" style="118" min="55" max="55"/>
  </cols>
  <sheetData>
    <row r="1">
      <c r="A1" s="129" t="inlineStr">
        <is>
          <t>計算（自動・さわらないでください）</t>
        </is>
      </c>
    </row>
    <row r="2">
      <c r="A2" s="185" t="inlineStr">
        <is>
          <t>No</t>
        </is>
      </c>
      <c r="B2" s="185" t="inlineStr">
        <is>
          <t>氏名</t>
        </is>
      </c>
      <c r="C2" s="185" t="inlineStr">
        <is>
          <t>ふりがな</t>
        </is>
      </c>
      <c r="D2" s="185" t="inlineStr">
        <is>
          <t>生年(和暦)</t>
        </is>
      </c>
      <c r="E2" s="185" t="inlineStr">
        <is>
          <t>生月</t>
        </is>
      </c>
      <c r="F2" s="185" t="inlineStr">
        <is>
          <t>生日</t>
        </is>
      </c>
      <c r="G2" s="185" t="inlineStr">
        <is>
          <t>満年齢</t>
        </is>
      </c>
      <c r="H2" s="185" t="inlineStr">
        <is>
          <t>郵便番号</t>
        </is>
      </c>
      <c r="I2" s="185" t="inlineStr">
        <is>
          <t>住所</t>
        </is>
      </c>
      <c r="J2" s="185" t="inlineStr">
        <is>
          <t>住所ふりがな</t>
        </is>
      </c>
      <c r="K2" s="185" t="inlineStr">
        <is>
          <t>連絡先〒</t>
        </is>
      </c>
      <c r="L2" s="185" t="inlineStr">
        <is>
          <t>連絡先</t>
        </is>
      </c>
      <c r="M2" s="185" t="inlineStr">
        <is>
          <t>連絡先ふりがな</t>
        </is>
      </c>
      <c r="N2" s="185" t="inlineStr">
        <is>
          <t>在籍校</t>
        </is>
      </c>
      <c r="O2" s="185" t="inlineStr">
        <is>
          <t>資格1年月</t>
        </is>
      </c>
      <c r="P2" s="185" t="inlineStr">
        <is>
          <t>資格1名称</t>
        </is>
      </c>
      <c r="Q2" s="185" t="inlineStr">
        <is>
          <t>資格2年月</t>
        </is>
      </c>
      <c r="R2" s="185" t="inlineStr">
        <is>
          <t>資格2名称</t>
        </is>
      </c>
      <c r="S2" s="185" t="inlineStr">
        <is>
          <t>資格3年月</t>
        </is>
      </c>
      <c r="T2" s="185" t="inlineStr">
        <is>
          <t>資格3名称</t>
        </is>
      </c>
      <c r="U2" s="185" t="inlineStr">
        <is>
          <t>資格4年月</t>
        </is>
      </c>
      <c r="V2" s="185" t="inlineStr">
        <is>
          <t>資格4名称</t>
        </is>
      </c>
      <c r="W2" s="185" t="inlineStr">
        <is>
          <t>資格5年月</t>
        </is>
      </c>
      <c r="X2" s="185" t="inlineStr">
        <is>
          <t>資格5名称</t>
        </is>
      </c>
      <c r="Y2" s="185" t="inlineStr">
        <is>
          <t>資格6年月</t>
        </is>
      </c>
      <c r="Z2" s="185" t="inlineStr">
        <is>
          <t>資格6名称</t>
        </is>
      </c>
      <c r="AA2" s="185" t="inlineStr">
        <is>
          <t>資格7年月</t>
        </is>
      </c>
      <c r="AB2" s="185" t="inlineStr">
        <is>
          <t>資格7名称</t>
        </is>
      </c>
      <c r="AC2" s="185" t="inlineStr">
        <is>
          <t>資格8年月</t>
        </is>
      </c>
      <c r="AD2" s="185" t="inlineStr">
        <is>
          <t>資格8名称</t>
        </is>
      </c>
      <c r="AE2" s="185" t="inlineStr">
        <is>
          <t>資格9年月</t>
        </is>
      </c>
      <c r="AF2" s="185" t="inlineStr">
        <is>
          <t>資格9名称</t>
        </is>
      </c>
      <c r="AG2" s="185" t="inlineStr">
        <is>
          <t>資格10年月</t>
        </is>
      </c>
      <c r="AH2" s="185" t="inlineStr">
        <is>
          <t>資格10名称</t>
        </is>
      </c>
      <c r="AI2" s="185" t="inlineStr">
        <is>
          <t>資格11年月</t>
        </is>
      </c>
      <c r="AJ2" s="185" t="inlineStr">
        <is>
          <t>資格11名称</t>
        </is>
      </c>
      <c r="AK2" s="185" t="inlineStr">
        <is>
          <t>資格12年月</t>
        </is>
      </c>
      <c r="AL2" s="185" t="inlineStr">
        <is>
          <t>資格12名称</t>
        </is>
      </c>
      <c r="AM2" s="185" t="inlineStr">
        <is>
          <t>資格13年月</t>
        </is>
      </c>
      <c r="AN2" s="185" t="inlineStr">
        <is>
          <t>資格13名称</t>
        </is>
      </c>
      <c r="AO2" s="185" t="inlineStr">
        <is>
          <t>資格14年月</t>
        </is>
      </c>
      <c r="AP2" s="185" t="inlineStr">
        <is>
          <t>資格14名称</t>
        </is>
      </c>
      <c r="AQ2" s="185" t="inlineStr">
        <is>
          <t>諸活動</t>
        </is>
      </c>
      <c r="AR2" s="185" t="inlineStr">
        <is>
          <t>志望の動機など</t>
        </is>
      </c>
      <c r="AS2" s="185" t="inlineStr">
        <is>
          <t>備考</t>
        </is>
      </c>
      <c r="AT2" s="185" t="inlineStr">
        <is>
          <t>職歴1年</t>
        </is>
      </c>
      <c r="AU2" s="185" t="inlineStr">
        <is>
          <t>職歴1月</t>
        </is>
      </c>
      <c r="AV2" s="185" t="inlineStr">
        <is>
          <t>職歴1内容</t>
        </is>
      </c>
      <c r="AW2" s="185" t="inlineStr">
        <is>
          <t>職歴2年</t>
        </is>
      </c>
      <c r="AX2" s="185" t="inlineStr">
        <is>
          <t>職歴2月</t>
        </is>
      </c>
      <c r="AY2" s="185" t="inlineStr">
        <is>
          <t>職歴2内容</t>
        </is>
      </c>
      <c r="BD2" s="185" t="inlineStr">
        <is>
          <t>資格一覧(年月)</t>
        </is>
      </c>
      <c r="BE2" s="185" t="inlineStr">
        <is>
          <t>資格一覧(名称)</t>
        </is>
      </c>
      <c r="BF2" s="185" t="inlineStr">
        <is>
          <t>資格件数</t>
        </is>
      </c>
    </row>
    <row r="3">
      <c r="A3" t="n">
        <v>1</v>
      </c>
      <c r="B3">
        <f>IF(入力!$D$5="","",IF(OR(反映項目!$B$4="×",入力!$D$5=""),"",入力!$D$5))</f>
        <v/>
      </c>
      <c r="C3">
        <f>IF(入力!$D$5="","",IF(OR(反映項目!$B$5="×",入力!$E$5=""),"",入力!$E$5))</f>
        <v/>
      </c>
      <c r="D3">
        <f>IF(入力!$D$5="","",IF(OR(反映項目!$B$6="×",N($BA$3)=0),"",YEAR($BA$3)-IF($BA$3&gt;=DATE(2019,5,1),2018,IF($BA$3&gt;=DATE(1989,1,8),1988,1925))))&amp;""</f>
        <v/>
      </c>
      <c r="E3">
        <f>IF(入力!$D$5="","",IF(OR(反映項目!$B$6="×",N($BA$3)=0),"",MONTH($BA$3)))&amp;""</f>
        <v/>
      </c>
      <c r="F3">
        <f>IF(入力!$D$5="","",IF(OR(反映項目!$B$6="×",N($BA$3)=0),"",DAY($BA$3)))&amp;""</f>
        <v/>
      </c>
      <c r="G3">
        <f>IF(入力!$D$5="","",IF(OR(反映項目!$B$6="×",OR(N($BA$3)=0,N(設定!$B$3)=0)),"",DATEDIF($BA$3,設定!$B$3,"Y")))&amp;""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IF(入力!$D$5="","",IF(反映項目!$B$11="×","",IFERROR(INDEX(資格集約!$H$3:$H$16,MATCH(1,資格集約!$G$3:$G$16,0)),"")))</f>
        <v/>
      </c>
      <c r="P3">
        <f>IF(入力!$D$5="","",IF(反映項目!$B$11="×","",IFERROR(INDEX(資格集約!$E$3:$E$16,MATCH(1,資格集約!$G$3:$G$16,0)),"")))</f>
        <v/>
      </c>
      <c r="Q3">
        <f>IF(入力!$D$5="","",IF(反映項目!$B$11="×","",IFERROR(INDEX(資格集約!$H$3:$H$16,MATCH(2,資格集約!$G$3:$G$16,0)),"")))</f>
        <v/>
      </c>
      <c r="R3">
        <f>IF(入力!$D$5="","",IF(反映項目!$B$11="×","",IFERROR(INDEX(資格集約!$E$3:$E$16,MATCH(2,資格集約!$G$3:$G$16,0)),"")))</f>
        <v/>
      </c>
      <c r="S3">
        <f>IF(入力!$D$5="","",IF(反映項目!$B$11="×","",IFERROR(INDEX(資格集約!$H$3:$H$16,MATCH(3,資格集約!$G$3:$G$16,0)),"")))</f>
        <v/>
      </c>
      <c r="T3">
        <f>IF(入力!$D$5="","",IF(反映項目!$B$11="×","",IFERROR(INDEX(資格集約!$E$3:$E$16,MATCH(3,資格集約!$G$3:$G$16,0)),"")))</f>
        <v/>
      </c>
      <c r="U3">
        <f>IF(入力!$D$5="","",IF(反映項目!$B$11="×","",IFERROR(INDEX(資格集約!$H$3:$H$16,MATCH(4,資格集約!$G$3:$G$16,0)),"")))</f>
        <v/>
      </c>
      <c r="V3">
        <f>IF(入力!$D$5="","",IF(反映項目!$B$11="×","",IFERROR(INDEX(資格集約!$E$3:$E$16,MATCH(4,資格集約!$G$3:$G$16,0)),"")))</f>
        <v/>
      </c>
      <c r="W3">
        <f>IF(入力!$D$5="","",IF(反映項目!$B$11="×","",IFERROR(INDEX(資格集約!$H$3:$H$16,MATCH(5,資格集約!$G$3:$G$16,0)),"")))</f>
        <v/>
      </c>
      <c r="X3">
        <f>IF(入力!$D$5="","",IF(反映項目!$B$11="×","",IFERROR(INDEX(資格集約!$E$3:$E$16,MATCH(5,資格集約!$G$3:$G$16,0)),"")))</f>
        <v/>
      </c>
      <c r="Y3">
        <f>IF(入力!$D$5="","",IF(反映項目!$B$11="×","",IFERROR(INDEX(資格集約!$H$3:$H$16,MATCH(6,資格集約!$G$3:$G$16,0)),"")))</f>
        <v/>
      </c>
      <c r="Z3">
        <f>IF(入力!$D$5="","",IF(反映項目!$B$11="×","",IFERROR(INDEX(資格集約!$E$3:$E$16,MATCH(6,資格集約!$G$3:$G$16,0)),"")))</f>
        <v/>
      </c>
      <c r="AA3">
        <f>IF(入力!$D$5="","",IF(反映項目!$B$11="×","",IFERROR(INDEX(資格集約!$H$3:$H$16,MATCH(7,資格集約!$G$3:$G$16,0)),"")))</f>
        <v/>
      </c>
      <c r="AB3">
        <f>IF(入力!$D$5="","",IF(反映項目!$B$11="×","",IFERROR(INDEX(資格集約!$E$3:$E$16,MATCH(7,資格集約!$G$3:$G$16,0)),"")))</f>
        <v/>
      </c>
      <c r="AC3">
        <f>IF(入力!$D$5="","",IF(反映項目!$B$11="×","",IFERROR(INDEX(資格集約!$H$3:$H$16,MATCH(8,資格集約!$G$3:$G$16,0)),"")))</f>
        <v/>
      </c>
      <c r="AD3">
        <f>IF(入力!$D$5="","",IF(反映項目!$B$11="×","",IFERROR(INDEX(資格集約!$E$3:$E$16,MATCH(8,資格集約!$G$3:$G$16,0)),"")))</f>
        <v/>
      </c>
      <c r="AE3">
        <f>IF(入力!$D$5="","",IF(反映項目!$B$11="×","",IFERROR(INDEX(資格集約!$H$3:$H$16,MATCH(9,資格集約!$G$3:$G$16,0)),"")))</f>
        <v/>
      </c>
      <c r="AF3">
        <f>IF(入力!$D$5="","",IF(反映項目!$B$11="×","",IFERROR(INDEX(資格集約!$E$3:$E$16,MATCH(9,資格集約!$G$3:$G$16,0)),"")))</f>
        <v/>
      </c>
      <c r="AG3">
        <f>IF(入力!$D$5="","",IF(反映項目!$B$11="×","",IFERROR(INDEX(資格集約!$H$3:$H$16,MATCH(10,資格集約!$G$3:$G$16,0)),"")))</f>
        <v/>
      </c>
      <c r="AH3">
        <f>IF(入力!$D$5="","",IF(反映項目!$B$11="×","",IFERROR(INDEX(資格集約!$E$3:$E$16,MATCH(10,資格集約!$G$3:$G$16,0)),"")))</f>
        <v/>
      </c>
      <c r="AI3">
        <f>IF(入力!$D$5="","",IF(反映項目!$B$11="×","",IFERROR(INDEX(資格集約!$H$3:$H$16,MATCH(11,資格集約!$G$3:$G$16,0)),"")))</f>
        <v/>
      </c>
      <c r="AJ3">
        <f>IF(入力!$D$5="","",IF(反映項目!$B$11="×","",IFERROR(INDEX(資格集約!$E$3:$E$16,MATCH(11,資格集約!$G$3:$G$16,0)),"")))</f>
        <v/>
      </c>
      <c r="AK3">
        <f>IF(入力!$D$5="","",IF(反映項目!$B$11="×","",IFERROR(INDEX(資格集約!$H$3:$H$16,MATCH(12,資格集約!$G$3:$G$16,0)),"")))</f>
        <v/>
      </c>
      <c r="AL3">
        <f>IF(入力!$D$5="","",IF(反映項目!$B$11="×","",IFERROR(INDEX(資格集約!$E$3:$E$16,MATCH(12,資格集約!$G$3:$G$16,0)),"")))</f>
        <v/>
      </c>
      <c r="AM3">
        <f>IF(入力!$D$5="","",IF(反映項目!$B$11="×","",IFERROR(INDEX(資格集約!$H$3:$H$16,MATCH(13,資格集約!$G$3:$G$16,0)),"")))</f>
        <v/>
      </c>
      <c r="AN3">
        <f>IF(入力!$D$5="","",IF(反映項目!$B$11="×","",IFERROR(INDEX(資格集約!$E$3:$E$16,MATCH(13,資格集約!$G$3:$G$16,0)),"")))</f>
        <v/>
      </c>
      <c r="AO3">
        <f>IF(入力!$D$5="","",IF(反映項目!$B$11="×","",IFERROR(INDEX(資格集約!$H$3:$H$16,MATCH(14,資格集約!$G$3:$G$16,0)),"")))</f>
        <v/>
      </c>
      <c r="AP3">
        <f>IF(入力!$D$5="","",IF(反映項目!$B$11="×","",IFERROR(INDEX(資格集約!$E$3:$E$16,MATCH(14,資格集約!$G$3:$G$16,0)),"")))</f>
        <v/>
      </c>
      <c r="AQ3">
        <f>IF(入力!$D$5="","",IF(OR(反映項目!$B$12="×",入力!$Z$5=""),"",入力!$Z$5))</f>
        <v/>
      </c>
      <c r="AR3">
        <f>IF(入力!$D$5="","",IF(反映項目!$B$13="×","",IF(入力!$AA$5="","",入力!$AA$5&amp;CHAR(10)))&amp;IF(反映項目!$B$14="×","",IF(入力!$AB$5="","",入力!$AB$5&amp;CHAR(10)))&amp;IF(反映項目!$B$15="×","",IF(入力!$AC$5="","",入力!$AC$5)))</f>
        <v/>
      </c>
      <c r="AS3">
        <f>IF(入力!$D$5="","",IF(OR(反映項目!$B$17="×",入力!$AH$5=""),"",入力!$AH$5))</f>
        <v/>
      </c>
      <c r="AT3">
        <f>IF(入力!$D$5="","",IF(OR(反映項目!$B$16="×",N($BB$3)=0),"",YEAR($BB$3)-IF($BB$3&gt;=DATE(2019,5,1),2018,1988)))&amp;""</f>
        <v/>
      </c>
      <c r="AU3">
        <f>IF(入力!$D$5="","",IF(OR(反映項目!$B$16="×",N($BB$3)=0),"",MONTH($BB$3)))&amp;""</f>
        <v/>
      </c>
      <c r="AV3">
        <f>IF(入力!$D$5="","",IF(OR(反映項目!$B$16="×",入力!$AE$5=""),"",入力!$AE$5))</f>
        <v/>
      </c>
      <c r="AW3">
        <f>IF(入力!$D$5="","",IF(OR(反映項目!$B$16="×",N($BC$3)=0),"",YEAR($BC$3)-IF($BC$3&gt;=DATE(2019,5,1),2018,1988)))&amp;""</f>
        <v/>
      </c>
      <c r="AX3">
        <f>IF(入力!$D$5="","",IF(OR(反映項目!$B$16="×",N($BC$3)=0),"",MONTH($BC$3)))&amp;""</f>
        <v/>
      </c>
      <c r="AY3">
        <f>IF(入力!$D$5="","",IF(OR(反映項目!$B$16="×",入力!$AG$5=""),"",入力!$AG$5))</f>
        <v/>
      </c>
      <c r="BA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B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BC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BD3">
        <f>IF(入力!$D$5="","",$O3&amp;IF($R3="","",CHAR(10)&amp;$Q3)&amp;IF($T3="","",CHAR(10)&amp;$S3)&amp;IF($V3="","",CHAR(10)&amp;$U3)&amp;IF($X3="","",CHAR(10)&amp;$W3)&amp;IF($Z3="","",CHAR(10)&amp;$Y3)&amp;IF($AB3="","",CHAR(10)&amp;$AA3)&amp;IF($AD3="","",CHAR(10)&amp;$AC3)&amp;IF($AF3="","",CHAR(10)&amp;$AE3)&amp;IF($AH3="","",CHAR(10)&amp;$AG3)&amp;IF($AJ3="","",CHAR(10)&amp;$AI3)&amp;IF($AL3="","",CHAR(10)&amp;$AK3)&amp;IF($AN3="","",CHAR(10)&amp;$AM3)&amp;IF($AP3="","",CHAR(10)&amp;$AO3))</f>
        <v/>
      </c>
      <c r="BE3">
        <f>IF(入力!$D$5="","",$P3&amp;IF($R3="","",CHAR(10)&amp;$R3)&amp;IF($T3="","",CHAR(10)&amp;$T3)&amp;IF($V3="","",CHAR(10)&amp;$V3)&amp;IF($X3="","",CHAR(10)&amp;$X3)&amp;IF($Z3="","",CHAR(10)&amp;$Z3)&amp;IF($AB3="","",CHAR(10)&amp;$AB3)&amp;IF($AD3="","",CHAR(10)&amp;$AD3)&amp;IF($AF3="","",CHAR(10)&amp;$AF3)&amp;IF($AH3="","",CHAR(10)&amp;$AH3)&amp;IF($AJ3="","",CHAR(10)&amp;$AJ3)&amp;IF($AL3="","",CHAR(10)&amp;$AL3)&amp;IF($AN3="","",CHAR(10)&amp;$AN3)&amp;IF($AP3="","",CHAR(10)&amp;$AP3))</f>
        <v/>
      </c>
      <c r="BF3">
        <f>IF(入力!$D$5="","",IF($P3="",0,1)+IF($R3="",0,1)+IF($T3="",0,1)+IF($V3="",0,1)+IF($X3="",0,1)+IF($Z3="",0,1)+IF($AB3="",0,1)+IF($AD3="",0,1)+IF($AF3="",0,1)+IF($AH3="",0,1)+IF($AJ3="",0,1)+IF($AL3="",0,1)+IF($AN3="",0,1)+IF($AP3="",0,1))</f>
        <v/>
      </c>
    </row>
    <row r="4">
      <c r="A4" t="n">
        <v>2</v>
      </c>
      <c r="B4">
        <f>IF(入力!$D$6="","",IF(OR(反映項目!$B$4="×",入力!$D$6=""),"",入力!$D$6))</f>
        <v/>
      </c>
      <c r="C4">
        <f>IF(入力!$D$6="","",IF(OR(反映項目!$B$5="×",入力!$E$6=""),"",入力!$E$6))</f>
        <v/>
      </c>
      <c r="D4">
        <f>IF(入力!$D$6="","",IF(OR(反映項目!$B$6="×",N($BA$4)=0),"",YEAR($BA$4)-IF($BA$4&gt;=DATE(2019,5,1),2018,IF($BA$4&gt;=DATE(1989,1,8),1988,1925))))&amp;""</f>
        <v/>
      </c>
      <c r="E4">
        <f>IF(入力!$D$6="","",IF(OR(反映項目!$B$6="×",N($BA$4)=0),"",MONTH($BA$4)))&amp;""</f>
        <v/>
      </c>
      <c r="F4">
        <f>IF(入力!$D$6="","",IF(OR(反映項目!$B$6="×",N($BA$4)=0),"",DAY($BA$4)))&amp;""</f>
        <v/>
      </c>
      <c r="G4">
        <f>IF(入力!$D$6="","",IF(OR(反映項目!$B$6="×",OR(N($BA$4)=0,N(設定!$B$3)=0)),"",DATEDIF($BA$4,設定!$B$3,"Y")))&amp;""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IF(入力!$D$6="","",IF(反映項目!$B$11="×","",IFERROR(INDEX(資格集約!$H$17:$H$30,MATCH(1,資格集約!$G$17:$G$30,0)),"")))</f>
        <v/>
      </c>
      <c r="P4">
        <f>IF(入力!$D$6="","",IF(反映項目!$B$11="×","",IFERROR(INDEX(資格集約!$E$17:$E$30,MATCH(1,資格集約!$G$17:$G$30,0)),"")))</f>
        <v/>
      </c>
      <c r="Q4">
        <f>IF(入力!$D$6="","",IF(反映項目!$B$11="×","",IFERROR(INDEX(資格集約!$H$17:$H$30,MATCH(2,資格集約!$G$17:$G$30,0)),"")))</f>
        <v/>
      </c>
      <c r="R4">
        <f>IF(入力!$D$6="","",IF(反映項目!$B$11="×","",IFERROR(INDEX(資格集約!$E$17:$E$30,MATCH(2,資格集約!$G$17:$G$30,0)),"")))</f>
        <v/>
      </c>
      <c r="S4">
        <f>IF(入力!$D$6="","",IF(反映項目!$B$11="×","",IFERROR(INDEX(資格集約!$H$17:$H$30,MATCH(3,資格集約!$G$17:$G$30,0)),"")))</f>
        <v/>
      </c>
      <c r="T4">
        <f>IF(入力!$D$6="","",IF(反映項目!$B$11="×","",IFERROR(INDEX(資格集約!$E$17:$E$30,MATCH(3,資格集約!$G$17:$G$30,0)),"")))</f>
        <v/>
      </c>
      <c r="U4">
        <f>IF(入力!$D$6="","",IF(反映項目!$B$11="×","",IFERROR(INDEX(資格集約!$H$17:$H$30,MATCH(4,資格集約!$G$17:$G$30,0)),"")))</f>
        <v/>
      </c>
      <c r="V4">
        <f>IF(入力!$D$6="","",IF(反映項目!$B$11="×","",IFERROR(INDEX(資格集約!$E$17:$E$30,MATCH(4,資格集約!$G$17:$G$30,0)),"")))</f>
        <v/>
      </c>
      <c r="W4">
        <f>IF(入力!$D$6="","",IF(反映項目!$B$11="×","",IFERROR(INDEX(資格集約!$H$17:$H$30,MATCH(5,資格集約!$G$17:$G$30,0)),"")))</f>
        <v/>
      </c>
      <c r="X4">
        <f>IF(入力!$D$6="","",IF(反映項目!$B$11="×","",IFERROR(INDEX(資格集約!$E$17:$E$30,MATCH(5,資格集約!$G$17:$G$30,0)),"")))</f>
        <v/>
      </c>
      <c r="Y4">
        <f>IF(入力!$D$6="","",IF(反映項目!$B$11="×","",IFERROR(INDEX(資格集約!$H$17:$H$30,MATCH(6,資格集約!$G$17:$G$30,0)),"")))</f>
        <v/>
      </c>
      <c r="Z4">
        <f>IF(入力!$D$6="","",IF(反映項目!$B$11="×","",IFERROR(INDEX(資格集約!$E$17:$E$30,MATCH(6,資格集約!$G$17:$G$30,0)),"")))</f>
        <v/>
      </c>
      <c r="AA4">
        <f>IF(入力!$D$6="","",IF(反映項目!$B$11="×","",IFERROR(INDEX(資格集約!$H$17:$H$30,MATCH(7,資格集約!$G$17:$G$30,0)),"")))</f>
        <v/>
      </c>
      <c r="AB4">
        <f>IF(入力!$D$6="","",IF(反映項目!$B$11="×","",IFERROR(INDEX(資格集約!$E$17:$E$30,MATCH(7,資格集約!$G$17:$G$30,0)),"")))</f>
        <v/>
      </c>
      <c r="AC4">
        <f>IF(入力!$D$6="","",IF(反映項目!$B$11="×","",IFERROR(INDEX(資格集約!$H$17:$H$30,MATCH(8,資格集約!$G$17:$G$30,0)),"")))</f>
        <v/>
      </c>
      <c r="AD4">
        <f>IF(入力!$D$6="","",IF(反映項目!$B$11="×","",IFERROR(INDEX(資格集約!$E$17:$E$30,MATCH(8,資格集約!$G$17:$G$30,0)),"")))</f>
        <v/>
      </c>
      <c r="AE4">
        <f>IF(入力!$D$6="","",IF(反映項目!$B$11="×","",IFERROR(INDEX(資格集約!$H$17:$H$30,MATCH(9,資格集約!$G$17:$G$30,0)),"")))</f>
        <v/>
      </c>
      <c r="AF4">
        <f>IF(入力!$D$6="","",IF(反映項目!$B$11="×","",IFERROR(INDEX(資格集約!$E$17:$E$30,MATCH(9,資格集約!$G$17:$G$30,0)),"")))</f>
        <v/>
      </c>
      <c r="AG4">
        <f>IF(入力!$D$6="","",IF(反映項目!$B$11="×","",IFERROR(INDEX(資格集約!$H$17:$H$30,MATCH(10,資格集約!$G$17:$G$30,0)),"")))</f>
        <v/>
      </c>
      <c r="AH4">
        <f>IF(入力!$D$6="","",IF(反映項目!$B$11="×","",IFERROR(INDEX(資格集約!$E$17:$E$30,MATCH(10,資格集約!$G$17:$G$30,0)),"")))</f>
        <v/>
      </c>
      <c r="AI4">
        <f>IF(入力!$D$6="","",IF(反映項目!$B$11="×","",IFERROR(INDEX(資格集約!$H$17:$H$30,MATCH(11,資格集約!$G$17:$G$30,0)),"")))</f>
        <v/>
      </c>
      <c r="AJ4">
        <f>IF(入力!$D$6="","",IF(反映項目!$B$11="×","",IFERROR(INDEX(資格集約!$E$17:$E$30,MATCH(11,資格集約!$G$17:$G$30,0)),"")))</f>
        <v/>
      </c>
      <c r="AK4">
        <f>IF(入力!$D$6="","",IF(反映項目!$B$11="×","",IFERROR(INDEX(資格集約!$H$17:$H$30,MATCH(12,資格集約!$G$17:$G$30,0)),"")))</f>
        <v/>
      </c>
      <c r="AL4">
        <f>IF(入力!$D$6="","",IF(反映項目!$B$11="×","",IFERROR(INDEX(資格集約!$E$17:$E$30,MATCH(12,資格集約!$G$17:$G$30,0)),"")))</f>
        <v/>
      </c>
      <c r="AM4">
        <f>IF(入力!$D$6="","",IF(反映項目!$B$11="×","",IFERROR(INDEX(資格集約!$H$17:$H$30,MATCH(13,資格集約!$G$17:$G$30,0)),"")))</f>
        <v/>
      </c>
      <c r="AN4">
        <f>IF(入力!$D$6="","",IF(反映項目!$B$11="×","",IFERROR(INDEX(資格集約!$E$17:$E$30,MATCH(13,資格集約!$G$17:$G$30,0)),"")))</f>
        <v/>
      </c>
      <c r="AO4">
        <f>IF(入力!$D$6="","",IF(反映項目!$B$11="×","",IFERROR(INDEX(資格集約!$H$17:$H$30,MATCH(14,資格集約!$G$17:$G$30,0)),"")))</f>
        <v/>
      </c>
      <c r="AP4">
        <f>IF(入力!$D$6="","",IF(反映項目!$B$11="×","",IFERROR(INDEX(資格集約!$E$17:$E$30,MATCH(14,資格集約!$G$17:$G$30,0)),"")))</f>
        <v/>
      </c>
      <c r="AQ4">
        <f>IF(入力!$D$6="","",IF(OR(反映項目!$B$12="×",入力!$Z$6=""),"",入力!$Z$6))</f>
        <v/>
      </c>
      <c r="AR4">
        <f>IF(入力!$D$6="","",IF(反映項目!$B$13="×","",IF(入力!$AA$6="","",入力!$AA$6&amp;CHAR(10)))&amp;IF(反映項目!$B$14="×","",IF(入力!$AB$6="","",入力!$AB$6&amp;CHAR(10)))&amp;IF(反映項目!$B$15="×","",IF(入力!$AC$6="","",入力!$AC$6)))</f>
        <v/>
      </c>
      <c r="AS4">
        <f>IF(入力!$D$6="","",IF(OR(反映項目!$B$17="×",入力!$AH$6=""),"",入力!$AH$6))</f>
        <v/>
      </c>
      <c r="AT4">
        <f>IF(入力!$D$6="","",IF(OR(反映項目!$B$16="×",N($BB$4)=0),"",YEAR($BB$4)-IF($BB$4&gt;=DATE(2019,5,1),2018,1988)))&amp;""</f>
        <v/>
      </c>
      <c r="AU4">
        <f>IF(入力!$D$6="","",IF(OR(反映項目!$B$16="×",N($BB$4)=0),"",MONTH($BB$4)))&amp;""</f>
        <v/>
      </c>
      <c r="AV4">
        <f>IF(入力!$D$6="","",IF(OR(反映項目!$B$16="×",入力!$AE$6=""),"",入力!$AE$6))</f>
        <v/>
      </c>
      <c r="AW4">
        <f>IF(入力!$D$6="","",IF(OR(反映項目!$B$16="×",N($BC$4)=0),"",YEAR($BC$4)-IF($BC$4&gt;=DATE(2019,5,1),2018,1988)))&amp;""</f>
        <v/>
      </c>
      <c r="AX4">
        <f>IF(入力!$D$6="","",IF(OR(反映項目!$B$16="×",N($BC$4)=0),"",MONTH($BC$4)))&amp;""</f>
        <v/>
      </c>
      <c r="AY4">
        <f>IF(入力!$D$6="","",IF(OR(反映項目!$B$16="×",入力!$AG$6=""),"",入力!$AG$6))</f>
        <v/>
      </c>
      <c r="BA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B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BC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BD4">
        <f>IF(入力!$D$6="","",$O4&amp;IF($R4="","",CHAR(10)&amp;$Q4)&amp;IF($T4="","",CHAR(10)&amp;$S4)&amp;IF($V4="","",CHAR(10)&amp;$U4)&amp;IF($X4="","",CHAR(10)&amp;$W4)&amp;IF($Z4="","",CHAR(10)&amp;$Y4)&amp;IF($AB4="","",CHAR(10)&amp;$AA4)&amp;IF($AD4="","",CHAR(10)&amp;$AC4)&amp;IF($AF4="","",CHAR(10)&amp;$AE4)&amp;IF($AH4="","",CHAR(10)&amp;$AG4)&amp;IF($AJ4="","",CHAR(10)&amp;$AI4)&amp;IF($AL4="","",CHAR(10)&amp;$AK4)&amp;IF($AN4="","",CHAR(10)&amp;$AM4)&amp;IF($AP4="","",CHAR(10)&amp;$AO4))</f>
        <v/>
      </c>
      <c r="BE4">
        <f>IF(入力!$D$6="","",$P4&amp;IF($R4="","",CHAR(10)&amp;$R4)&amp;IF($T4="","",CHAR(10)&amp;$T4)&amp;IF($V4="","",CHAR(10)&amp;$V4)&amp;IF($X4="","",CHAR(10)&amp;$X4)&amp;IF($Z4="","",CHAR(10)&amp;$Z4)&amp;IF($AB4="","",CHAR(10)&amp;$AB4)&amp;IF($AD4="","",CHAR(10)&amp;$AD4)&amp;IF($AF4="","",CHAR(10)&amp;$AF4)&amp;IF($AH4="","",CHAR(10)&amp;$AH4)&amp;IF($AJ4="","",CHAR(10)&amp;$AJ4)&amp;IF($AL4="","",CHAR(10)&amp;$AL4)&amp;IF($AN4="","",CHAR(10)&amp;$AN4)&amp;IF($AP4="","",CHAR(10)&amp;$AP4))</f>
        <v/>
      </c>
      <c r="BF4">
        <f>IF(入力!$D$6="","",IF($P4="",0,1)+IF($R4="",0,1)+IF($T4="",0,1)+IF($V4="",0,1)+IF($X4="",0,1)+IF($Z4="",0,1)+IF($AB4="",0,1)+IF($AD4="",0,1)+IF($AF4="",0,1)+IF($AH4="",0,1)+IF($AJ4="",0,1)+IF($AL4="",0,1)+IF($AN4="",0,1)+IF($AP4="",0,1))</f>
        <v/>
      </c>
    </row>
    <row r="5">
      <c r="A5" t="n">
        <v>3</v>
      </c>
      <c r="B5">
        <f>IF(入力!$D$7="","",IF(OR(反映項目!$B$4="×",入力!$D$7=""),"",入力!$D$7))</f>
        <v/>
      </c>
      <c r="C5">
        <f>IF(入力!$D$7="","",IF(OR(反映項目!$B$5="×",入力!$E$7=""),"",入力!$E$7))</f>
        <v/>
      </c>
      <c r="D5">
        <f>IF(入力!$D$7="","",IF(OR(反映項目!$B$6="×",N($BA$5)=0),"",YEAR($BA$5)-IF($BA$5&gt;=DATE(2019,5,1),2018,IF($BA$5&gt;=DATE(1989,1,8),1988,1925))))&amp;""</f>
        <v/>
      </c>
      <c r="E5">
        <f>IF(入力!$D$7="","",IF(OR(反映項目!$B$6="×",N($BA$5)=0),"",MONTH($BA$5)))&amp;""</f>
        <v/>
      </c>
      <c r="F5">
        <f>IF(入力!$D$7="","",IF(OR(反映項目!$B$6="×",N($BA$5)=0),"",DAY($BA$5)))&amp;""</f>
        <v/>
      </c>
      <c r="G5">
        <f>IF(入力!$D$7="","",IF(OR(反映項目!$B$6="×",OR(N($BA$5)=0,N(設定!$B$3)=0)),"",DATEDIF($BA$5,設定!$B$3,"Y")))&amp;""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IF(入力!$D$7="","",IF(反映項目!$B$11="×","",IFERROR(INDEX(資格集約!$H$31:$H$44,MATCH(1,資格集約!$G$31:$G$44,0)),"")))</f>
        <v/>
      </c>
      <c r="P5">
        <f>IF(入力!$D$7="","",IF(反映項目!$B$11="×","",IFERROR(INDEX(資格集約!$E$31:$E$44,MATCH(1,資格集約!$G$31:$G$44,0)),"")))</f>
        <v/>
      </c>
      <c r="Q5">
        <f>IF(入力!$D$7="","",IF(反映項目!$B$11="×","",IFERROR(INDEX(資格集約!$H$31:$H$44,MATCH(2,資格集約!$G$31:$G$44,0)),"")))</f>
        <v/>
      </c>
      <c r="R5">
        <f>IF(入力!$D$7="","",IF(反映項目!$B$11="×","",IFERROR(INDEX(資格集約!$E$31:$E$44,MATCH(2,資格集約!$G$31:$G$44,0)),"")))</f>
        <v/>
      </c>
      <c r="S5">
        <f>IF(入力!$D$7="","",IF(反映項目!$B$11="×","",IFERROR(INDEX(資格集約!$H$31:$H$44,MATCH(3,資格集約!$G$31:$G$44,0)),"")))</f>
        <v/>
      </c>
      <c r="T5">
        <f>IF(入力!$D$7="","",IF(反映項目!$B$11="×","",IFERROR(INDEX(資格集約!$E$31:$E$44,MATCH(3,資格集約!$G$31:$G$44,0)),"")))</f>
        <v/>
      </c>
      <c r="U5">
        <f>IF(入力!$D$7="","",IF(反映項目!$B$11="×","",IFERROR(INDEX(資格集約!$H$31:$H$44,MATCH(4,資格集約!$G$31:$G$44,0)),"")))</f>
        <v/>
      </c>
      <c r="V5">
        <f>IF(入力!$D$7="","",IF(反映項目!$B$11="×","",IFERROR(INDEX(資格集約!$E$31:$E$44,MATCH(4,資格集約!$G$31:$G$44,0)),"")))</f>
        <v/>
      </c>
      <c r="W5">
        <f>IF(入力!$D$7="","",IF(反映項目!$B$11="×","",IFERROR(INDEX(資格集約!$H$31:$H$44,MATCH(5,資格集約!$G$31:$G$44,0)),"")))</f>
        <v/>
      </c>
      <c r="X5">
        <f>IF(入力!$D$7="","",IF(反映項目!$B$11="×","",IFERROR(INDEX(資格集約!$E$31:$E$44,MATCH(5,資格集約!$G$31:$G$44,0)),"")))</f>
        <v/>
      </c>
      <c r="Y5">
        <f>IF(入力!$D$7="","",IF(反映項目!$B$11="×","",IFERROR(INDEX(資格集約!$H$31:$H$44,MATCH(6,資格集約!$G$31:$G$44,0)),"")))</f>
        <v/>
      </c>
      <c r="Z5">
        <f>IF(入力!$D$7="","",IF(反映項目!$B$11="×","",IFERROR(INDEX(資格集約!$E$31:$E$44,MATCH(6,資格集約!$G$31:$G$44,0)),"")))</f>
        <v/>
      </c>
      <c r="AA5">
        <f>IF(入力!$D$7="","",IF(反映項目!$B$11="×","",IFERROR(INDEX(資格集約!$H$31:$H$44,MATCH(7,資格集約!$G$31:$G$44,0)),"")))</f>
        <v/>
      </c>
      <c r="AB5">
        <f>IF(入力!$D$7="","",IF(反映項目!$B$11="×","",IFERROR(INDEX(資格集約!$E$31:$E$44,MATCH(7,資格集約!$G$31:$G$44,0)),"")))</f>
        <v/>
      </c>
      <c r="AC5">
        <f>IF(入力!$D$7="","",IF(反映項目!$B$11="×","",IFERROR(INDEX(資格集約!$H$31:$H$44,MATCH(8,資格集約!$G$31:$G$44,0)),"")))</f>
        <v/>
      </c>
      <c r="AD5">
        <f>IF(入力!$D$7="","",IF(反映項目!$B$11="×","",IFERROR(INDEX(資格集約!$E$31:$E$44,MATCH(8,資格集約!$G$31:$G$44,0)),"")))</f>
        <v/>
      </c>
      <c r="AE5">
        <f>IF(入力!$D$7="","",IF(反映項目!$B$11="×","",IFERROR(INDEX(資格集約!$H$31:$H$44,MATCH(9,資格集約!$G$31:$G$44,0)),"")))</f>
        <v/>
      </c>
      <c r="AF5">
        <f>IF(入力!$D$7="","",IF(反映項目!$B$11="×","",IFERROR(INDEX(資格集約!$E$31:$E$44,MATCH(9,資格集約!$G$31:$G$44,0)),"")))</f>
        <v/>
      </c>
      <c r="AG5">
        <f>IF(入力!$D$7="","",IF(反映項目!$B$11="×","",IFERROR(INDEX(資格集約!$H$31:$H$44,MATCH(10,資格集約!$G$31:$G$44,0)),"")))</f>
        <v/>
      </c>
      <c r="AH5">
        <f>IF(入力!$D$7="","",IF(反映項目!$B$11="×","",IFERROR(INDEX(資格集約!$E$31:$E$44,MATCH(10,資格集約!$G$31:$G$44,0)),"")))</f>
        <v/>
      </c>
      <c r="AI5">
        <f>IF(入力!$D$7="","",IF(反映項目!$B$11="×","",IFERROR(INDEX(資格集約!$H$31:$H$44,MATCH(11,資格集約!$G$31:$G$44,0)),"")))</f>
        <v/>
      </c>
      <c r="AJ5">
        <f>IF(入力!$D$7="","",IF(反映項目!$B$11="×","",IFERROR(INDEX(資格集約!$E$31:$E$44,MATCH(11,資格集約!$G$31:$G$44,0)),"")))</f>
        <v/>
      </c>
      <c r="AK5">
        <f>IF(入力!$D$7="","",IF(反映項目!$B$11="×","",IFERROR(INDEX(資格集約!$H$31:$H$44,MATCH(12,資格集約!$G$31:$G$44,0)),"")))</f>
        <v/>
      </c>
      <c r="AL5">
        <f>IF(入力!$D$7="","",IF(反映項目!$B$11="×","",IFERROR(INDEX(資格集約!$E$31:$E$44,MATCH(12,資格集約!$G$31:$G$44,0)),"")))</f>
        <v/>
      </c>
      <c r="AM5">
        <f>IF(入力!$D$7="","",IF(反映項目!$B$11="×","",IFERROR(INDEX(資格集約!$H$31:$H$44,MATCH(13,資格集約!$G$31:$G$44,0)),"")))</f>
        <v/>
      </c>
      <c r="AN5">
        <f>IF(入力!$D$7="","",IF(反映項目!$B$11="×","",IFERROR(INDEX(資格集約!$E$31:$E$44,MATCH(13,資格集約!$G$31:$G$44,0)),"")))</f>
        <v/>
      </c>
      <c r="AO5">
        <f>IF(入力!$D$7="","",IF(反映項目!$B$11="×","",IFERROR(INDEX(資格集約!$H$31:$H$44,MATCH(14,資格集約!$G$31:$G$44,0)),"")))</f>
        <v/>
      </c>
      <c r="AP5">
        <f>IF(入力!$D$7="","",IF(反映項目!$B$11="×","",IFERROR(INDEX(資格集約!$E$31:$E$44,MATCH(14,資格集約!$G$31:$G$44,0)),"")))</f>
        <v/>
      </c>
      <c r="AQ5">
        <f>IF(入力!$D$7="","",IF(OR(反映項目!$B$12="×",入力!$Z$7=""),"",入力!$Z$7))</f>
        <v/>
      </c>
      <c r="AR5">
        <f>IF(入力!$D$7="","",IF(反映項目!$B$13="×","",IF(入力!$AA$7="","",入力!$AA$7&amp;CHAR(10)))&amp;IF(反映項目!$B$14="×","",IF(入力!$AB$7="","",入力!$AB$7&amp;CHAR(10)))&amp;IF(反映項目!$B$15="×","",IF(入力!$AC$7="","",入力!$AC$7)))</f>
        <v/>
      </c>
      <c r="AS5">
        <f>IF(入力!$D$7="","",IF(OR(反映項目!$B$17="×",入力!$AH$7=""),"",入力!$AH$7))</f>
        <v/>
      </c>
      <c r="AT5">
        <f>IF(入力!$D$7="","",IF(OR(反映項目!$B$16="×",N($BB$5)=0),"",YEAR($BB$5)-IF($BB$5&gt;=DATE(2019,5,1),2018,1988)))&amp;""</f>
        <v/>
      </c>
      <c r="AU5">
        <f>IF(入力!$D$7="","",IF(OR(反映項目!$B$16="×",N($BB$5)=0),"",MONTH($BB$5)))&amp;""</f>
        <v/>
      </c>
      <c r="AV5">
        <f>IF(入力!$D$7="","",IF(OR(反映項目!$B$16="×",入力!$AE$7=""),"",入力!$AE$7))</f>
        <v/>
      </c>
      <c r="AW5">
        <f>IF(入力!$D$7="","",IF(OR(反映項目!$B$16="×",N($BC$5)=0),"",YEAR($BC$5)-IF($BC$5&gt;=DATE(2019,5,1),2018,1988)))&amp;""</f>
        <v/>
      </c>
      <c r="AX5">
        <f>IF(入力!$D$7="","",IF(OR(反映項目!$B$16="×",N($BC$5)=0),"",MONTH($BC$5)))&amp;""</f>
        <v/>
      </c>
      <c r="AY5">
        <f>IF(入力!$D$7="","",IF(OR(反映項目!$B$16="×",入力!$AG$7=""),"",入力!$AG$7))</f>
        <v/>
      </c>
      <c r="BA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B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BC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BD5">
        <f>IF(入力!$D$7="","",$O5&amp;IF($R5="","",CHAR(10)&amp;$Q5)&amp;IF($T5="","",CHAR(10)&amp;$S5)&amp;IF($V5="","",CHAR(10)&amp;$U5)&amp;IF($X5="","",CHAR(10)&amp;$W5)&amp;IF($Z5="","",CHAR(10)&amp;$Y5)&amp;IF($AB5="","",CHAR(10)&amp;$AA5)&amp;IF($AD5="","",CHAR(10)&amp;$AC5)&amp;IF($AF5="","",CHAR(10)&amp;$AE5)&amp;IF($AH5="","",CHAR(10)&amp;$AG5)&amp;IF($AJ5="","",CHAR(10)&amp;$AI5)&amp;IF($AL5="","",CHAR(10)&amp;$AK5)&amp;IF($AN5="","",CHAR(10)&amp;$AM5)&amp;IF($AP5="","",CHAR(10)&amp;$AO5))</f>
        <v/>
      </c>
      <c r="BE5">
        <f>IF(入力!$D$7="","",$P5&amp;IF($R5="","",CHAR(10)&amp;$R5)&amp;IF($T5="","",CHAR(10)&amp;$T5)&amp;IF($V5="","",CHAR(10)&amp;$V5)&amp;IF($X5="","",CHAR(10)&amp;$X5)&amp;IF($Z5="","",CHAR(10)&amp;$Z5)&amp;IF($AB5="","",CHAR(10)&amp;$AB5)&amp;IF($AD5="","",CHAR(10)&amp;$AD5)&amp;IF($AF5="","",CHAR(10)&amp;$AF5)&amp;IF($AH5="","",CHAR(10)&amp;$AH5)&amp;IF($AJ5="","",CHAR(10)&amp;$AJ5)&amp;IF($AL5="","",CHAR(10)&amp;$AL5)&amp;IF($AN5="","",CHAR(10)&amp;$AN5)&amp;IF($AP5="","",CHAR(10)&amp;$AP5))</f>
        <v/>
      </c>
      <c r="BF5">
        <f>IF(入力!$D$7="","",IF($P5="",0,1)+IF($R5="",0,1)+IF($T5="",0,1)+IF($V5="",0,1)+IF($X5="",0,1)+IF($Z5="",0,1)+IF($AB5="",0,1)+IF($AD5="",0,1)+IF($AF5="",0,1)+IF($AH5="",0,1)+IF($AJ5="",0,1)+IF($AL5="",0,1)+IF($AN5="",0,1)+IF($AP5="",0,1))</f>
        <v/>
      </c>
    </row>
    <row r="6">
      <c r="A6" t="n">
        <v>4</v>
      </c>
      <c r="B6">
        <f>IF(入力!$D$8="","",IF(OR(反映項目!$B$4="×",入力!$D$8=""),"",入力!$D$8))</f>
        <v/>
      </c>
      <c r="C6">
        <f>IF(入力!$D$8="","",IF(OR(反映項目!$B$5="×",入力!$E$8=""),"",入力!$E$8))</f>
        <v/>
      </c>
      <c r="D6">
        <f>IF(入力!$D$8="","",IF(OR(反映項目!$B$6="×",N($BA$6)=0),"",YEAR($BA$6)-IF($BA$6&gt;=DATE(2019,5,1),2018,IF($BA$6&gt;=DATE(1989,1,8),1988,1925))))&amp;""</f>
        <v/>
      </c>
      <c r="E6">
        <f>IF(入力!$D$8="","",IF(OR(反映項目!$B$6="×",N($BA$6)=0),"",MONTH($BA$6)))&amp;""</f>
        <v/>
      </c>
      <c r="F6">
        <f>IF(入力!$D$8="","",IF(OR(反映項目!$B$6="×",N($BA$6)=0),"",DAY($BA$6)))&amp;""</f>
        <v/>
      </c>
      <c r="G6">
        <f>IF(入力!$D$8="","",IF(OR(反映項目!$B$6="×",OR(N($BA$6)=0,N(設定!$B$3)=0)),"",DATEDIF($BA$6,設定!$B$3,"Y")))&amp;""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IF(入力!$D$8="","",IF(反映項目!$B$11="×","",IFERROR(INDEX(資格集約!$H$45:$H$58,MATCH(1,資格集約!$G$45:$G$58,0)),"")))</f>
        <v/>
      </c>
      <c r="P6">
        <f>IF(入力!$D$8="","",IF(反映項目!$B$11="×","",IFERROR(INDEX(資格集約!$E$45:$E$58,MATCH(1,資格集約!$G$45:$G$58,0)),"")))</f>
        <v/>
      </c>
      <c r="Q6">
        <f>IF(入力!$D$8="","",IF(反映項目!$B$11="×","",IFERROR(INDEX(資格集約!$H$45:$H$58,MATCH(2,資格集約!$G$45:$G$58,0)),"")))</f>
        <v/>
      </c>
      <c r="R6">
        <f>IF(入力!$D$8="","",IF(反映項目!$B$11="×","",IFERROR(INDEX(資格集約!$E$45:$E$58,MATCH(2,資格集約!$G$45:$G$58,0)),"")))</f>
        <v/>
      </c>
      <c r="S6">
        <f>IF(入力!$D$8="","",IF(反映項目!$B$11="×","",IFERROR(INDEX(資格集約!$H$45:$H$58,MATCH(3,資格集約!$G$45:$G$58,0)),"")))</f>
        <v/>
      </c>
      <c r="T6">
        <f>IF(入力!$D$8="","",IF(反映項目!$B$11="×","",IFERROR(INDEX(資格集約!$E$45:$E$58,MATCH(3,資格集約!$G$45:$G$58,0)),"")))</f>
        <v/>
      </c>
      <c r="U6">
        <f>IF(入力!$D$8="","",IF(反映項目!$B$11="×","",IFERROR(INDEX(資格集約!$H$45:$H$58,MATCH(4,資格集約!$G$45:$G$58,0)),"")))</f>
        <v/>
      </c>
      <c r="V6">
        <f>IF(入力!$D$8="","",IF(反映項目!$B$11="×","",IFERROR(INDEX(資格集約!$E$45:$E$58,MATCH(4,資格集約!$G$45:$G$58,0)),"")))</f>
        <v/>
      </c>
      <c r="W6">
        <f>IF(入力!$D$8="","",IF(反映項目!$B$11="×","",IFERROR(INDEX(資格集約!$H$45:$H$58,MATCH(5,資格集約!$G$45:$G$58,0)),"")))</f>
        <v/>
      </c>
      <c r="X6">
        <f>IF(入力!$D$8="","",IF(反映項目!$B$11="×","",IFERROR(INDEX(資格集約!$E$45:$E$58,MATCH(5,資格集約!$G$45:$G$58,0)),"")))</f>
        <v/>
      </c>
      <c r="Y6">
        <f>IF(入力!$D$8="","",IF(反映項目!$B$11="×","",IFERROR(INDEX(資格集約!$H$45:$H$58,MATCH(6,資格集約!$G$45:$G$58,0)),"")))</f>
        <v/>
      </c>
      <c r="Z6">
        <f>IF(入力!$D$8="","",IF(反映項目!$B$11="×","",IFERROR(INDEX(資格集約!$E$45:$E$58,MATCH(6,資格集約!$G$45:$G$58,0)),"")))</f>
        <v/>
      </c>
      <c r="AA6">
        <f>IF(入力!$D$8="","",IF(反映項目!$B$11="×","",IFERROR(INDEX(資格集約!$H$45:$H$58,MATCH(7,資格集約!$G$45:$G$58,0)),"")))</f>
        <v/>
      </c>
      <c r="AB6">
        <f>IF(入力!$D$8="","",IF(反映項目!$B$11="×","",IFERROR(INDEX(資格集約!$E$45:$E$58,MATCH(7,資格集約!$G$45:$G$58,0)),"")))</f>
        <v/>
      </c>
      <c r="AC6">
        <f>IF(入力!$D$8="","",IF(反映項目!$B$11="×","",IFERROR(INDEX(資格集約!$H$45:$H$58,MATCH(8,資格集約!$G$45:$G$58,0)),"")))</f>
        <v/>
      </c>
      <c r="AD6">
        <f>IF(入力!$D$8="","",IF(反映項目!$B$11="×","",IFERROR(INDEX(資格集約!$E$45:$E$58,MATCH(8,資格集約!$G$45:$G$58,0)),"")))</f>
        <v/>
      </c>
      <c r="AE6">
        <f>IF(入力!$D$8="","",IF(反映項目!$B$11="×","",IFERROR(INDEX(資格集約!$H$45:$H$58,MATCH(9,資格集約!$G$45:$G$58,0)),"")))</f>
        <v/>
      </c>
      <c r="AF6">
        <f>IF(入力!$D$8="","",IF(反映項目!$B$11="×","",IFERROR(INDEX(資格集約!$E$45:$E$58,MATCH(9,資格集約!$G$45:$G$58,0)),"")))</f>
        <v/>
      </c>
      <c r="AG6">
        <f>IF(入力!$D$8="","",IF(反映項目!$B$11="×","",IFERROR(INDEX(資格集約!$H$45:$H$58,MATCH(10,資格集約!$G$45:$G$58,0)),"")))</f>
        <v/>
      </c>
      <c r="AH6">
        <f>IF(入力!$D$8="","",IF(反映項目!$B$11="×","",IFERROR(INDEX(資格集約!$E$45:$E$58,MATCH(10,資格集約!$G$45:$G$58,0)),"")))</f>
        <v/>
      </c>
      <c r="AI6">
        <f>IF(入力!$D$8="","",IF(反映項目!$B$11="×","",IFERROR(INDEX(資格集約!$H$45:$H$58,MATCH(11,資格集約!$G$45:$G$58,0)),"")))</f>
        <v/>
      </c>
      <c r="AJ6">
        <f>IF(入力!$D$8="","",IF(反映項目!$B$11="×","",IFERROR(INDEX(資格集約!$E$45:$E$58,MATCH(11,資格集約!$G$45:$G$58,0)),"")))</f>
        <v/>
      </c>
      <c r="AK6">
        <f>IF(入力!$D$8="","",IF(反映項目!$B$11="×","",IFERROR(INDEX(資格集約!$H$45:$H$58,MATCH(12,資格集約!$G$45:$G$58,0)),"")))</f>
        <v/>
      </c>
      <c r="AL6">
        <f>IF(入力!$D$8="","",IF(反映項目!$B$11="×","",IFERROR(INDEX(資格集約!$E$45:$E$58,MATCH(12,資格集約!$G$45:$G$58,0)),"")))</f>
        <v/>
      </c>
      <c r="AM6">
        <f>IF(入力!$D$8="","",IF(反映項目!$B$11="×","",IFERROR(INDEX(資格集約!$H$45:$H$58,MATCH(13,資格集約!$G$45:$G$58,0)),"")))</f>
        <v/>
      </c>
      <c r="AN6">
        <f>IF(入力!$D$8="","",IF(反映項目!$B$11="×","",IFERROR(INDEX(資格集約!$E$45:$E$58,MATCH(13,資格集約!$G$45:$G$58,0)),"")))</f>
        <v/>
      </c>
      <c r="AO6">
        <f>IF(入力!$D$8="","",IF(反映項目!$B$11="×","",IFERROR(INDEX(資格集約!$H$45:$H$58,MATCH(14,資格集約!$G$45:$G$58,0)),"")))</f>
        <v/>
      </c>
      <c r="AP6">
        <f>IF(入力!$D$8="","",IF(反映項目!$B$11="×","",IFERROR(INDEX(資格集約!$E$45:$E$58,MATCH(14,資格集約!$G$45:$G$58,0)),"")))</f>
        <v/>
      </c>
      <c r="AQ6">
        <f>IF(入力!$D$8="","",IF(OR(反映項目!$B$12="×",入力!$Z$8=""),"",入力!$Z$8))</f>
        <v/>
      </c>
      <c r="AR6">
        <f>IF(入力!$D$8="","",IF(反映項目!$B$13="×","",IF(入力!$AA$8="","",入力!$AA$8&amp;CHAR(10)))&amp;IF(反映項目!$B$14="×","",IF(入力!$AB$8="","",入力!$AB$8&amp;CHAR(10)))&amp;IF(反映項目!$B$15="×","",IF(入力!$AC$8="","",入力!$AC$8)))</f>
        <v/>
      </c>
      <c r="AS6">
        <f>IF(入力!$D$8="","",IF(OR(反映項目!$B$17="×",入力!$AH$8=""),"",入力!$AH$8))</f>
        <v/>
      </c>
      <c r="AT6">
        <f>IF(入力!$D$8="","",IF(OR(反映項目!$B$16="×",N($BB$6)=0),"",YEAR($BB$6)-IF($BB$6&gt;=DATE(2019,5,1),2018,1988)))&amp;""</f>
        <v/>
      </c>
      <c r="AU6">
        <f>IF(入力!$D$8="","",IF(OR(反映項目!$B$16="×",N($BB$6)=0),"",MONTH($BB$6)))&amp;""</f>
        <v/>
      </c>
      <c r="AV6">
        <f>IF(入力!$D$8="","",IF(OR(反映項目!$B$16="×",入力!$AE$8=""),"",入力!$AE$8))</f>
        <v/>
      </c>
      <c r="AW6">
        <f>IF(入力!$D$8="","",IF(OR(反映項目!$B$16="×",N($BC$6)=0),"",YEAR($BC$6)-IF($BC$6&gt;=DATE(2019,5,1),2018,1988)))&amp;""</f>
        <v/>
      </c>
      <c r="AX6">
        <f>IF(入力!$D$8="","",IF(OR(反映項目!$B$16="×",N($BC$6)=0),"",MONTH($BC$6)))&amp;""</f>
        <v/>
      </c>
      <c r="AY6">
        <f>IF(入力!$D$8="","",IF(OR(反映項目!$B$16="×",入力!$AG$8=""),"",入力!$AG$8))</f>
        <v/>
      </c>
      <c r="BA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B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BC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BD6">
        <f>IF(入力!$D$8="","",$O6&amp;IF($R6="","",CHAR(10)&amp;$Q6)&amp;IF($T6="","",CHAR(10)&amp;$S6)&amp;IF($V6="","",CHAR(10)&amp;$U6)&amp;IF($X6="","",CHAR(10)&amp;$W6)&amp;IF($Z6="","",CHAR(10)&amp;$Y6)&amp;IF($AB6="","",CHAR(10)&amp;$AA6)&amp;IF($AD6="","",CHAR(10)&amp;$AC6)&amp;IF($AF6="","",CHAR(10)&amp;$AE6)&amp;IF($AH6="","",CHAR(10)&amp;$AG6)&amp;IF($AJ6="","",CHAR(10)&amp;$AI6)&amp;IF($AL6="","",CHAR(10)&amp;$AK6)&amp;IF($AN6="","",CHAR(10)&amp;$AM6)&amp;IF($AP6="","",CHAR(10)&amp;$AO6))</f>
        <v/>
      </c>
      <c r="BE6">
        <f>IF(入力!$D$8="","",$P6&amp;IF($R6="","",CHAR(10)&amp;$R6)&amp;IF($T6="","",CHAR(10)&amp;$T6)&amp;IF($V6="","",CHAR(10)&amp;$V6)&amp;IF($X6="","",CHAR(10)&amp;$X6)&amp;IF($Z6="","",CHAR(10)&amp;$Z6)&amp;IF($AB6="","",CHAR(10)&amp;$AB6)&amp;IF($AD6="","",CHAR(10)&amp;$AD6)&amp;IF($AF6="","",CHAR(10)&amp;$AF6)&amp;IF($AH6="","",CHAR(10)&amp;$AH6)&amp;IF($AJ6="","",CHAR(10)&amp;$AJ6)&amp;IF($AL6="","",CHAR(10)&amp;$AL6)&amp;IF($AN6="","",CHAR(10)&amp;$AN6)&amp;IF($AP6="","",CHAR(10)&amp;$AP6))</f>
        <v/>
      </c>
      <c r="BF6">
        <f>IF(入力!$D$8="","",IF($P6="",0,1)+IF($R6="",0,1)+IF($T6="",0,1)+IF($V6="",0,1)+IF($X6="",0,1)+IF($Z6="",0,1)+IF($AB6="",0,1)+IF($AD6="",0,1)+IF($AF6="",0,1)+IF($AH6="",0,1)+IF($AJ6="",0,1)+IF($AL6="",0,1)+IF($AN6="",0,1)+IF($AP6="",0,1))</f>
        <v/>
      </c>
    </row>
    <row r="7">
      <c r="A7" t="n">
        <v>5</v>
      </c>
      <c r="B7">
        <f>IF(入力!$D$9="","",IF(OR(反映項目!$B$4="×",入力!$D$9=""),"",入力!$D$9))</f>
        <v/>
      </c>
      <c r="C7">
        <f>IF(入力!$D$9="","",IF(OR(反映項目!$B$5="×",入力!$E$9=""),"",入力!$E$9))</f>
        <v/>
      </c>
      <c r="D7">
        <f>IF(入力!$D$9="","",IF(OR(反映項目!$B$6="×",N($BA$7)=0),"",YEAR($BA$7)-IF($BA$7&gt;=DATE(2019,5,1),2018,IF($BA$7&gt;=DATE(1989,1,8),1988,1925))))&amp;""</f>
        <v/>
      </c>
      <c r="E7">
        <f>IF(入力!$D$9="","",IF(OR(反映項目!$B$6="×",N($BA$7)=0),"",MONTH($BA$7)))&amp;""</f>
        <v/>
      </c>
      <c r="F7">
        <f>IF(入力!$D$9="","",IF(OR(反映項目!$B$6="×",N($BA$7)=0),"",DAY($BA$7)))&amp;""</f>
        <v/>
      </c>
      <c r="G7">
        <f>IF(入力!$D$9="","",IF(OR(反映項目!$B$6="×",OR(N($BA$7)=0,N(設定!$B$3)=0)),"",DATEDIF($BA$7,設定!$B$3,"Y")))&amp;""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IF(入力!$D$9="","",IF(反映項目!$B$11="×","",IFERROR(INDEX(資格集約!$H$59:$H$72,MATCH(1,資格集約!$G$59:$G$72,0)),"")))</f>
        <v/>
      </c>
      <c r="P7">
        <f>IF(入力!$D$9="","",IF(反映項目!$B$11="×","",IFERROR(INDEX(資格集約!$E$59:$E$72,MATCH(1,資格集約!$G$59:$G$72,0)),"")))</f>
        <v/>
      </c>
      <c r="Q7">
        <f>IF(入力!$D$9="","",IF(反映項目!$B$11="×","",IFERROR(INDEX(資格集約!$H$59:$H$72,MATCH(2,資格集約!$G$59:$G$72,0)),"")))</f>
        <v/>
      </c>
      <c r="R7">
        <f>IF(入力!$D$9="","",IF(反映項目!$B$11="×","",IFERROR(INDEX(資格集約!$E$59:$E$72,MATCH(2,資格集約!$G$59:$G$72,0)),"")))</f>
        <v/>
      </c>
      <c r="S7">
        <f>IF(入力!$D$9="","",IF(反映項目!$B$11="×","",IFERROR(INDEX(資格集約!$H$59:$H$72,MATCH(3,資格集約!$G$59:$G$72,0)),"")))</f>
        <v/>
      </c>
      <c r="T7">
        <f>IF(入力!$D$9="","",IF(反映項目!$B$11="×","",IFERROR(INDEX(資格集約!$E$59:$E$72,MATCH(3,資格集約!$G$59:$G$72,0)),"")))</f>
        <v/>
      </c>
      <c r="U7">
        <f>IF(入力!$D$9="","",IF(反映項目!$B$11="×","",IFERROR(INDEX(資格集約!$H$59:$H$72,MATCH(4,資格集約!$G$59:$G$72,0)),"")))</f>
        <v/>
      </c>
      <c r="V7">
        <f>IF(入力!$D$9="","",IF(反映項目!$B$11="×","",IFERROR(INDEX(資格集約!$E$59:$E$72,MATCH(4,資格集約!$G$59:$G$72,0)),"")))</f>
        <v/>
      </c>
      <c r="W7">
        <f>IF(入力!$D$9="","",IF(反映項目!$B$11="×","",IFERROR(INDEX(資格集約!$H$59:$H$72,MATCH(5,資格集約!$G$59:$G$72,0)),"")))</f>
        <v/>
      </c>
      <c r="X7">
        <f>IF(入力!$D$9="","",IF(反映項目!$B$11="×","",IFERROR(INDEX(資格集約!$E$59:$E$72,MATCH(5,資格集約!$G$59:$G$72,0)),"")))</f>
        <v/>
      </c>
      <c r="Y7">
        <f>IF(入力!$D$9="","",IF(反映項目!$B$11="×","",IFERROR(INDEX(資格集約!$H$59:$H$72,MATCH(6,資格集約!$G$59:$G$72,0)),"")))</f>
        <v/>
      </c>
      <c r="Z7">
        <f>IF(入力!$D$9="","",IF(反映項目!$B$11="×","",IFERROR(INDEX(資格集約!$E$59:$E$72,MATCH(6,資格集約!$G$59:$G$72,0)),"")))</f>
        <v/>
      </c>
      <c r="AA7">
        <f>IF(入力!$D$9="","",IF(反映項目!$B$11="×","",IFERROR(INDEX(資格集約!$H$59:$H$72,MATCH(7,資格集約!$G$59:$G$72,0)),"")))</f>
        <v/>
      </c>
      <c r="AB7">
        <f>IF(入力!$D$9="","",IF(反映項目!$B$11="×","",IFERROR(INDEX(資格集約!$E$59:$E$72,MATCH(7,資格集約!$G$59:$G$72,0)),"")))</f>
        <v/>
      </c>
      <c r="AC7">
        <f>IF(入力!$D$9="","",IF(反映項目!$B$11="×","",IFERROR(INDEX(資格集約!$H$59:$H$72,MATCH(8,資格集約!$G$59:$G$72,0)),"")))</f>
        <v/>
      </c>
      <c r="AD7">
        <f>IF(入力!$D$9="","",IF(反映項目!$B$11="×","",IFERROR(INDEX(資格集約!$E$59:$E$72,MATCH(8,資格集約!$G$59:$G$72,0)),"")))</f>
        <v/>
      </c>
      <c r="AE7">
        <f>IF(入力!$D$9="","",IF(反映項目!$B$11="×","",IFERROR(INDEX(資格集約!$H$59:$H$72,MATCH(9,資格集約!$G$59:$G$72,0)),"")))</f>
        <v/>
      </c>
      <c r="AF7">
        <f>IF(入力!$D$9="","",IF(反映項目!$B$11="×","",IFERROR(INDEX(資格集約!$E$59:$E$72,MATCH(9,資格集約!$G$59:$G$72,0)),"")))</f>
        <v/>
      </c>
      <c r="AG7">
        <f>IF(入力!$D$9="","",IF(反映項目!$B$11="×","",IFERROR(INDEX(資格集約!$H$59:$H$72,MATCH(10,資格集約!$G$59:$G$72,0)),"")))</f>
        <v/>
      </c>
      <c r="AH7">
        <f>IF(入力!$D$9="","",IF(反映項目!$B$11="×","",IFERROR(INDEX(資格集約!$E$59:$E$72,MATCH(10,資格集約!$G$59:$G$72,0)),"")))</f>
        <v/>
      </c>
      <c r="AI7">
        <f>IF(入力!$D$9="","",IF(反映項目!$B$11="×","",IFERROR(INDEX(資格集約!$H$59:$H$72,MATCH(11,資格集約!$G$59:$G$72,0)),"")))</f>
        <v/>
      </c>
      <c r="AJ7">
        <f>IF(入力!$D$9="","",IF(反映項目!$B$11="×","",IFERROR(INDEX(資格集約!$E$59:$E$72,MATCH(11,資格集約!$G$59:$G$72,0)),"")))</f>
        <v/>
      </c>
      <c r="AK7">
        <f>IF(入力!$D$9="","",IF(反映項目!$B$11="×","",IFERROR(INDEX(資格集約!$H$59:$H$72,MATCH(12,資格集約!$G$59:$G$72,0)),"")))</f>
        <v/>
      </c>
      <c r="AL7">
        <f>IF(入力!$D$9="","",IF(反映項目!$B$11="×","",IFERROR(INDEX(資格集約!$E$59:$E$72,MATCH(12,資格集約!$G$59:$G$72,0)),"")))</f>
        <v/>
      </c>
      <c r="AM7">
        <f>IF(入力!$D$9="","",IF(反映項目!$B$11="×","",IFERROR(INDEX(資格集約!$H$59:$H$72,MATCH(13,資格集約!$G$59:$G$72,0)),"")))</f>
        <v/>
      </c>
      <c r="AN7">
        <f>IF(入力!$D$9="","",IF(反映項目!$B$11="×","",IFERROR(INDEX(資格集約!$E$59:$E$72,MATCH(13,資格集約!$G$59:$G$72,0)),"")))</f>
        <v/>
      </c>
      <c r="AO7">
        <f>IF(入力!$D$9="","",IF(反映項目!$B$11="×","",IFERROR(INDEX(資格集約!$H$59:$H$72,MATCH(14,資格集約!$G$59:$G$72,0)),"")))</f>
        <v/>
      </c>
      <c r="AP7">
        <f>IF(入力!$D$9="","",IF(反映項目!$B$11="×","",IFERROR(INDEX(資格集約!$E$59:$E$72,MATCH(14,資格集約!$G$59:$G$72,0)),"")))</f>
        <v/>
      </c>
      <c r="AQ7">
        <f>IF(入力!$D$9="","",IF(OR(反映項目!$B$12="×",入力!$Z$9=""),"",入力!$Z$9))</f>
        <v/>
      </c>
      <c r="AR7">
        <f>IF(入力!$D$9="","",IF(反映項目!$B$13="×","",IF(入力!$AA$9="","",入力!$AA$9&amp;CHAR(10)))&amp;IF(反映項目!$B$14="×","",IF(入力!$AB$9="","",入力!$AB$9&amp;CHAR(10)))&amp;IF(反映項目!$B$15="×","",IF(入力!$AC$9="","",入力!$AC$9)))</f>
        <v/>
      </c>
      <c r="AS7">
        <f>IF(入力!$D$9="","",IF(OR(反映項目!$B$17="×",入力!$AH$9=""),"",入力!$AH$9))</f>
        <v/>
      </c>
      <c r="AT7">
        <f>IF(入力!$D$9="","",IF(OR(反映項目!$B$16="×",N($BB$7)=0),"",YEAR($BB$7)-IF($BB$7&gt;=DATE(2019,5,1),2018,1988)))&amp;""</f>
        <v/>
      </c>
      <c r="AU7">
        <f>IF(入力!$D$9="","",IF(OR(反映項目!$B$16="×",N($BB$7)=0),"",MONTH($BB$7)))&amp;""</f>
        <v/>
      </c>
      <c r="AV7">
        <f>IF(入力!$D$9="","",IF(OR(反映項目!$B$16="×",入力!$AE$9=""),"",入力!$AE$9))</f>
        <v/>
      </c>
      <c r="AW7">
        <f>IF(入力!$D$9="","",IF(OR(反映項目!$B$16="×",N($BC$7)=0),"",YEAR($BC$7)-IF($BC$7&gt;=DATE(2019,5,1),2018,1988)))&amp;""</f>
        <v/>
      </c>
      <c r="AX7">
        <f>IF(入力!$D$9="","",IF(OR(反映項目!$B$16="×",N($BC$7)=0),"",MONTH($BC$7)))&amp;""</f>
        <v/>
      </c>
      <c r="AY7">
        <f>IF(入力!$D$9="","",IF(OR(反映項目!$B$16="×",入力!$AG$9=""),"",入力!$AG$9))</f>
        <v/>
      </c>
      <c r="BA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B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BC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BD7">
        <f>IF(入力!$D$9="","",$O7&amp;IF($R7="","",CHAR(10)&amp;$Q7)&amp;IF($T7="","",CHAR(10)&amp;$S7)&amp;IF($V7="","",CHAR(10)&amp;$U7)&amp;IF($X7="","",CHAR(10)&amp;$W7)&amp;IF($Z7="","",CHAR(10)&amp;$Y7)&amp;IF($AB7="","",CHAR(10)&amp;$AA7)&amp;IF($AD7="","",CHAR(10)&amp;$AC7)&amp;IF($AF7="","",CHAR(10)&amp;$AE7)&amp;IF($AH7="","",CHAR(10)&amp;$AG7)&amp;IF($AJ7="","",CHAR(10)&amp;$AI7)&amp;IF($AL7="","",CHAR(10)&amp;$AK7)&amp;IF($AN7="","",CHAR(10)&amp;$AM7)&amp;IF($AP7="","",CHAR(10)&amp;$AO7))</f>
        <v/>
      </c>
      <c r="BE7">
        <f>IF(入力!$D$9="","",$P7&amp;IF($R7="","",CHAR(10)&amp;$R7)&amp;IF($T7="","",CHAR(10)&amp;$T7)&amp;IF($V7="","",CHAR(10)&amp;$V7)&amp;IF($X7="","",CHAR(10)&amp;$X7)&amp;IF($Z7="","",CHAR(10)&amp;$Z7)&amp;IF($AB7="","",CHAR(10)&amp;$AB7)&amp;IF($AD7="","",CHAR(10)&amp;$AD7)&amp;IF($AF7="","",CHAR(10)&amp;$AF7)&amp;IF($AH7="","",CHAR(10)&amp;$AH7)&amp;IF($AJ7="","",CHAR(10)&amp;$AJ7)&amp;IF($AL7="","",CHAR(10)&amp;$AL7)&amp;IF($AN7="","",CHAR(10)&amp;$AN7)&amp;IF($AP7="","",CHAR(10)&amp;$AP7))</f>
        <v/>
      </c>
      <c r="BF7">
        <f>IF(入力!$D$9="","",IF($P7="",0,1)+IF($R7="",0,1)+IF($T7="",0,1)+IF($V7="",0,1)+IF($X7="",0,1)+IF($Z7="",0,1)+IF($AB7="",0,1)+IF($AD7="",0,1)+IF($AF7="",0,1)+IF($AH7="",0,1)+IF($AJ7="",0,1)+IF($AL7="",0,1)+IF($AN7="",0,1)+IF($AP7="",0,1))</f>
        <v/>
      </c>
    </row>
    <row r="8">
      <c r="A8" t="n">
        <v>6</v>
      </c>
      <c r="B8">
        <f>IF(入力!$D$10="","",IF(OR(反映項目!$B$4="×",入力!$D$10=""),"",入力!$D$10))</f>
        <v/>
      </c>
      <c r="C8">
        <f>IF(入力!$D$10="","",IF(OR(反映項目!$B$5="×",入力!$E$10=""),"",入力!$E$10))</f>
        <v/>
      </c>
      <c r="D8">
        <f>IF(入力!$D$10="","",IF(OR(反映項目!$B$6="×",N($BA$8)=0),"",YEAR($BA$8)-IF($BA$8&gt;=DATE(2019,5,1),2018,IF($BA$8&gt;=DATE(1989,1,8),1988,1925))))&amp;""</f>
        <v/>
      </c>
      <c r="E8">
        <f>IF(入力!$D$10="","",IF(OR(反映項目!$B$6="×",N($BA$8)=0),"",MONTH($BA$8)))&amp;""</f>
        <v/>
      </c>
      <c r="F8">
        <f>IF(入力!$D$10="","",IF(OR(反映項目!$B$6="×",N($BA$8)=0),"",DAY($BA$8)))&amp;""</f>
        <v/>
      </c>
      <c r="G8">
        <f>IF(入力!$D$10="","",IF(OR(反映項目!$B$6="×",OR(N($BA$8)=0,N(設定!$B$3)=0)),"",DATEDIF($BA$8,設定!$B$3,"Y")))&amp;""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IF(入力!$D$10="","",IF(反映項目!$B$11="×","",IFERROR(INDEX(資格集約!$H$73:$H$86,MATCH(1,資格集約!$G$73:$G$86,0)),"")))</f>
        <v/>
      </c>
      <c r="P8">
        <f>IF(入力!$D$10="","",IF(反映項目!$B$11="×","",IFERROR(INDEX(資格集約!$E$73:$E$86,MATCH(1,資格集約!$G$73:$G$86,0)),"")))</f>
        <v/>
      </c>
      <c r="Q8">
        <f>IF(入力!$D$10="","",IF(反映項目!$B$11="×","",IFERROR(INDEX(資格集約!$H$73:$H$86,MATCH(2,資格集約!$G$73:$G$86,0)),"")))</f>
        <v/>
      </c>
      <c r="R8">
        <f>IF(入力!$D$10="","",IF(反映項目!$B$11="×","",IFERROR(INDEX(資格集約!$E$73:$E$86,MATCH(2,資格集約!$G$73:$G$86,0)),"")))</f>
        <v/>
      </c>
      <c r="S8">
        <f>IF(入力!$D$10="","",IF(反映項目!$B$11="×","",IFERROR(INDEX(資格集約!$H$73:$H$86,MATCH(3,資格集約!$G$73:$G$86,0)),"")))</f>
        <v/>
      </c>
      <c r="T8">
        <f>IF(入力!$D$10="","",IF(反映項目!$B$11="×","",IFERROR(INDEX(資格集約!$E$73:$E$86,MATCH(3,資格集約!$G$73:$G$86,0)),"")))</f>
        <v/>
      </c>
      <c r="U8">
        <f>IF(入力!$D$10="","",IF(反映項目!$B$11="×","",IFERROR(INDEX(資格集約!$H$73:$H$86,MATCH(4,資格集約!$G$73:$G$86,0)),"")))</f>
        <v/>
      </c>
      <c r="V8">
        <f>IF(入力!$D$10="","",IF(反映項目!$B$11="×","",IFERROR(INDEX(資格集約!$E$73:$E$86,MATCH(4,資格集約!$G$73:$G$86,0)),"")))</f>
        <v/>
      </c>
      <c r="W8">
        <f>IF(入力!$D$10="","",IF(反映項目!$B$11="×","",IFERROR(INDEX(資格集約!$H$73:$H$86,MATCH(5,資格集約!$G$73:$G$86,0)),"")))</f>
        <v/>
      </c>
      <c r="X8">
        <f>IF(入力!$D$10="","",IF(反映項目!$B$11="×","",IFERROR(INDEX(資格集約!$E$73:$E$86,MATCH(5,資格集約!$G$73:$G$86,0)),"")))</f>
        <v/>
      </c>
      <c r="Y8">
        <f>IF(入力!$D$10="","",IF(反映項目!$B$11="×","",IFERROR(INDEX(資格集約!$H$73:$H$86,MATCH(6,資格集約!$G$73:$G$86,0)),"")))</f>
        <v/>
      </c>
      <c r="Z8">
        <f>IF(入力!$D$10="","",IF(反映項目!$B$11="×","",IFERROR(INDEX(資格集約!$E$73:$E$86,MATCH(6,資格集約!$G$73:$G$86,0)),"")))</f>
        <v/>
      </c>
      <c r="AA8">
        <f>IF(入力!$D$10="","",IF(反映項目!$B$11="×","",IFERROR(INDEX(資格集約!$H$73:$H$86,MATCH(7,資格集約!$G$73:$G$86,0)),"")))</f>
        <v/>
      </c>
      <c r="AB8">
        <f>IF(入力!$D$10="","",IF(反映項目!$B$11="×","",IFERROR(INDEX(資格集約!$E$73:$E$86,MATCH(7,資格集約!$G$73:$G$86,0)),"")))</f>
        <v/>
      </c>
      <c r="AC8">
        <f>IF(入力!$D$10="","",IF(反映項目!$B$11="×","",IFERROR(INDEX(資格集約!$H$73:$H$86,MATCH(8,資格集約!$G$73:$G$86,0)),"")))</f>
        <v/>
      </c>
      <c r="AD8">
        <f>IF(入力!$D$10="","",IF(反映項目!$B$11="×","",IFERROR(INDEX(資格集約!$E$73:$E$86,MATCH(8,資格集約!$G$73:$G$86,0)),"")))</f>
        <v/>
      </c>
      <c r="AE8">
        <f>IF(入力!$D$10="","",IF(反映項目!$B$11="×","",IFERROR(INDEX(資格集約!$H$73:$H$86,MATCH(9,資格集約!$G$73:$G$86,0)),"")))</f>
        <v/>
      </c>
      <c r="AF8">
        <f>IF(入力!$D$10="","",IF(反映項目!$B$11="×","",IFERROR(INDEX(資格集約!$E$73:$E$86,MATCH(9,資格集約!$G$73:$G$86,0)),"")))</f>
        <v/>
      </c>
      <c r="AG8">
        <f>IF(入力!$D$10="","",IF(反映項目!$B$11="×","",IFERROR(INDEX(資格集約!$H$73:$H$86,MATCH(10,資格集約!$G$73:$G$86,0)),"")))</f>
        <v/>
      </c>
      <c r="AH8">
        <f>IF(入力!$D$10="","",IF(反映項目!$B$11="×","",IFERROR(INDEX(資格集約!$E$73:$E$86,MATCH(10,資格集約!$G$73:$G$86,0)),"")))</f>
        <v/>
      </c>
      <c r="AI8">
        <f>IF(入力!$D$10="","",IF(反映項目!$B$11="×","",IFERROR(INDEX(資格集約!$H$73:$H$86,MATCH(11,資格集約!$G$73:$G$86,0)),"")))</f>
        <v/>
      </c>
      <c r="AJ8">
        <f>IF(入力!$D$10="","",IF(反映項目!$B$11="×","",IFERROR(INDEX(資格集約!$E$73:$E$86,MATCH(11,資格集約!$G$73:$G$86,0)),"")))</f>
        <v/>
      </c>
      <c r="AK8">
        <f>IF(入力!$D$10="","",IF(反映項目!$B$11="×","",IFERROR(INDEX(資格集約!$H$73:$H$86,MATCH(12,資格集約!$G$73:$G$86,0)),"")))</f>
        <v/>
      </c>
      <c r="AL8">
        <f>IF(入力!$D$10="","",IF(反映項目!$B$11="×","",IFERROR(INDEX(資格集約!$E$73:$E$86,MATCH(12,資格集約!$G$73:$G$86,0)),"")))</f>
        <v/>
      </c>
      <c r="AM8">
        <f>IF(入力!$D$10="","",IF(反映項目!$B$11="×","",IFERROR(INDEX(資格集約!$H$73:$H$86,MATCH(13,資格集約!$G$73:$G$86,0)),"")))</f>
        <v/>
      </c>
      <c r="AN8">
        <f>IF(入力!$D$10="","",IF(反映項目!$B$11="×","",IFERROR(INDEX(資格集約!$E$73:$E$86,MATCH(13,資格集約!$G$73:$G$86,0)),"")))</f>
        <v/>
      </c>
      <c r="AO8">
        <f>IF(入力!$D$10="","",IF(反映項目!$B$11="×","",IFERROR(INDEX(資格集約!$H$73:$H$86,MATCH(14,資格集約!$G$73:$G$86,0)),"")))</f>
        <v/>
      </c>
      <c r="AP8">
        <f>IF(入力!$D$10="","",IF(反映項目!$B$11="×","",IFERROR(INDEX(資格集約!$E$73:$E$86,MATCH(14,資格集約!$G$73:$G$86,0)),"")))</f>
        <v/>
      </c>
      <c r="AQ8">
        <f>IF(入力!$D$10="","",IF(OR(反映項目!$B$12="×",入力!$Z$10=""),"",入力!$Z$10))</f>
        <v/>
      </c>
      <c r="AR8">
        <f>IF(入力!$D$10="","",IF(反映項目!$B$13="×","",IF(入力!$AA$10="","",入力!$AA$10&amp;CHAR(10)))&amp;IF(反映項目!$B$14="×","",IF(入力!$AB$10="","",入力!$AB$10&amp;CHAR(10)))&amp;IF(反映項目!$B$15="×","",IF(入力!$AC$10="","",入力!$AC$10)))</f>
        <v/>
      </c>
      <c r="AS8">
        <f>IF(入力!$D$10="","",IF(OR(反映項目!$B$17="×",入力!$AH$10=""),"",入力!$AH$10))</f>
        <v/>
      </c>
      <c r="AT8">
        <f>IF(入力!$D$10="","",IF(OR(反映項目!$B$16="×",N($BB$8)=0),"",YEAR($BB$8)-IF($BB$8&gt;=DATE(2019,5,1),2018,1988)))&amp;""</f>
        <v/>
      </c>
      <c r="AU8">
        <f>IF(入力!$D$10="","",IF(OR(反映項目!$B$16="×",N($BB$8)=0),"",MONTH($BB$8)))&amp;""</f>
        <v/>
      </c>
      <c r="AV8">
        <f>IF(入力!$D$10="","",IF(OR(反映項目!$B$16="×",入力!$AE$10=""),"",入力!$AE$10))</f>
        <v/>
      </c>
      <c r="AW8">
        <f>IF(入力!$D$10="","",IF(OR(反映項目!$B$16="×",N($BC$8)=0),"",YEAR($BC$8)-IF($BC$8&gt;=DATE(2019,5,1),2018,1988)))&amp;""</f>
        <v/>
      </c>
      <c r="AX8">
        <f>IF(入力!$D$10="","",IF(OR(反映項目!$B$16="×",N($BC$8)=0),"",MONTH($BC$8)))&amp;""</f>
        <v/>
      </c>
      <c r="AY8">
        <f>IF(入力!$D$10="","",IF(OR(反映項目!$B$16="×",入力!$AG$10=""),"",入力!$AG$10))</f>
        <v/>
      </c>
      <c r="BA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B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BC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BD8">
        <f>IF(入力!$D$10="","",$O8&amp;IF($R8="","",CHAR(10)&amp;$Q8)&amp;IF($T8="","",CHAR(10)&amp;$S8)&amp;IF($V8="","",CHAR(10)&amp;$U8)&amp;IF($X8="","",CHAR(10)&amp;$W8)&amp;IF($Z8="","",CHAR(10)&amp;$Y8)&amp;IF($AB8="","",CHAR(10)&amp;$AA8)&amp;IF($AD8="","",CHAR(10)&amp;$AC8)&amp;IF($AF8="","",CHAR(10)&amp;$AE8)&amp;IF($AH8="","",CHAR(10)&amp;$AG8)&amp;IF($AJ8="","",CHAR(10)&amp;$AI8)&amp;IF($AL8="","",CHAR(10)&amp;$AK8)&amp;IF($AN8="","",CHAR(10)&amp;$AM8)&amp;IF($AP8="","",CHAR(10)&amp;$AO8))</f>
        <v/>
      </c>
      <c r="BE8">
        <f>IF(入力!$D$10="","",$P8&amp;IF($R8="","",CHAR(10)&amp;$R8)&amp;IF($T8="","",CHAR(10)&amp;$T8)&amp;IF($V8="","",CHAR(10)&amp;$V8)&amp;IF($X8="","",CHAR(10)&amp;$X8)&amp;IF($Z8="","",CHAR(10)&amp;$Z8)&amp;IF($AB8="","",CHAR(10)&amp;$AB8)&amp;IF($AD8="","",CHAR(10)&amp;$AD8)&amp;IF($AF8="","",CHAR(10)&amp;$AF8)&amp;IF($AH8="","",CHAR(10)&amp;$AH8)&amp;IF($AJ8="","",CHAR(10)&amp;$AJ8)&amp;IF($AL8="","",CHAR(10)&amp;$AL8)&amp;IF($AN8="","",CHAR(10)&amp;$AN8)&amp;IF($AP8="","",CHAR(10)&amp;$AP8))</f>
        <v/>
      </c>
      <c r="BF8">
        <f>IF(入力!$D$10="","",IF($P8="",0,1)+IF($R8="",0,1)+IF($T8="",0,1)+IF($V8="",0,1)+IF($X8="",0,1)+IF($Z8="",0,1)+IF($AB8="",0,1)+IF($AD8="",0,1)+IF($AF8="",0,1)+IF($AH8="",0,1)+IF($AJ8="",0,1)+IF($AL8="",0,1)+IF($AN8="",0,1)+IF($AP8="",0,1))</f>
        <v/>
      </c>
    </row>
    <row r="9">
      <c r="A9" t="n">
        <v>7</v>
      </c>
      <c r="B9">
        <f>IF(入力!$D$11="","",IF(OR(反映項目!$B$4="×",入力!$D$11=""),"",入力!$D$11))</f>
        <v/>
      </c>
      <c r="C9">
        <f>IF(入力!$D$11="","",IF(OR(反映項目!$B$5="×",入力!$E$11=""),"",入力!$E$11))</f>
        <v/>
      </c>
      <c r="D9">
        <f>IF(入力!$D$11="","",IF(OR(反映項目!$B$6="×",N($BA$9)=0),"",YEAR($BA$9)-IF($BA$9&gt;=DATE(2019,5,1),2018,IF($BA$9&gt;=DATE(1989,1,8),1988,1925))))&amp;""</f>
        <v/>
      </c>
      <c r="E9">
        <f>IF(入力!$D$11="","",IF(OR(反映項目!$B$6="×",N($BA$9)=0),"",MONTH($BA$9)))&amp;""</f>
        <v/>
      </c>
      <c r="F9">
        <f>IF(入力!$D$11="","",IF(OR(反映項目!$B$6="×",N($BA$9)=0),"",DAY($BA$9)))&amp;""</f>
        <v/>
      </c>
      <c r="G9">
        <f>IF(入力!$D$11="","",IF(OR(反映項目!$B$6="×",OR(N($BA$9)=0,N(設定!$B$3)=0)),"",DATEDIF($BA$9,設定!$B$3,"Y")))&amp;""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IF(入力!$D$11="","",IF(反映項目!$B$11="×","",IFERROR(INDEX(資格集約!$H$87:$H$100,MATCH(1,資格集約!$G$87:$G$100,0)),"")))</f>
        <v/>
      </c>
      <c r="P9">
        <f>IF(入力!$D$11="","",IF(反映項目!$B$11="×","",IFERROR(INDEX(資格集約!$E$87:$E$100,MATCH(1,資格集約!$G$87:$G$100,0)),"")))</f>
        <v/>
      </c>
      <c r="Q9">
        <f>IF(入力!$D$11="","",IF(反映項目!$B$11="×","",IFERROR(INDEX(資格集約!$H$87:$H$100,MATCH(2,資格集約!$G$87:$G$100,0)),"")))</f>
        <v/>
      </c>
      <c r="R9">
        <f>IF(入力!$D$11="","",IF(反映項目!$B$11="×","",IFERROR(INDEX(資格集約!$E$87:$E$100,MATCH(2,資格集約!$G$87:$G$100,0)),"")))</f>
        <v/>
      </c>
      <c r="S9">
        <f>IF(入力!$D$11="","",IF(反映項目!$B$11="×","",IFERROR(INDEX(資格集約!$H$87:$H$100,MATCH(3,資格集約!$G$87:$G$100,0)),"")))</f>
        <v/>
      </c>
      <c r="T9">
        <f>IF(入力!$D$11="","",IF(反映項目!$B$11="×","",IFERROR(INDEX(資格集約!$E$87:$E$100,MATCH(3,資格集約!$G$87:$G$100,0)),"")))</f>
        <v/>
      </c>
      <c r="U9">
        <f>IF(入力!$D$11="","",IF(反映項目!$B$11="×","",IFERROR(INDEX(資格集約!$H$87:$H$100,MATCH(4,資格集約!$G$87:$G$100,0)),"")))</f>
        <v/>
      </c>
      <c r="V9">
        <f>IF(入力!$D$11="","",IF(反映項目!$B$11="×","",IFERROR(INDEX(資格集約!$E$87:$E$100,MATCH(4,資格集約!$G$87:$G$100,0)),"")))</f>
        <v/>
      </c>
      <c r="W9">
        <f>IF(入力!$D$11="","",IF(反映項目!$B$11="×","",IFERROR(INDEX(資格集約!$H$87:$H$100,MATCH(5,資格集約!$G$87:$G$100,0)),"")))</f>
        <v/>
      </c>
      <c r="X9">
        <f>IF(入力!$D$11="","",IF(反映項目!$B$11="×","",IFERROR(INDEX(資格集約!$E$87:$E$100,MATCH(5,資格集約!$G$87:$G$100,0)),"")))</f>
        <v/>
      </c>
      <c r="Y9">
        <f>IF(入力!$D$11="","",IF(反映項目!$B$11="×","",IFERROR(INDEX(資格集約!$H$87:$H$100,MATCH(6,資格集約!$G$87:$G$100,0)),"")))</f>
        <v/>
      </c>
      <c r="Z9">
        <f>IF(入力!$D$11="","",IF(反映項目!$B$11="×","",IFERROR(INDEX(資格集約!$E$87:$E$100,MATCH(6,資格集約!$G$87:$G$100,0)),"")))</f>
        <v/>
      </c>
      <c r="AA9">
        <f>IF(入力!$D$11="","",IF(反映項目!$B$11="×","",IFERROR(INDEX(資格集約!$H$87:$H$100,MATCH(7,資格集約!$G$87:$G$100,0)),"")))</f>
        <v/>
      </c>
      <c r="AB9">
        <f>IF(入力!$D$11="","",IF(反映項目!$B$11="×","",IFERROR(INDEX(資格集約!$E$87:$E$100,MATCH(7,資格集約!$G$87:$G$100,0)),"")))</f>
        <v/>
      </c>
      <c r="AC9">
        <f>IF(入力!$D$11="","",IF(反映項目!$B$11="×","",IFERROR(INDEX(資格集約!$H$87:$H$100,MATCH(8,資格集約!$G$87:$G$100,0)),"")))</f>
        <v/>
      </c>
      <c r="AD9">
        <f>IF(入力!$D$11="","",IF(反映項目!$B$11="×","",IFERROR(INDEX(資格集約!$E$87:$E$100,MATCH(8,資格集約!$G$87:$G$100,0)),"")))</f>
        <v/>
      </c>
      <c r="AE9">
        <f>IF(入力!$D$11="","",IF(反映項目!$B$11="×","",IFERROR(INDEX(資格集約!$H$87:$H$100,MATCH(9,資格集約!$G$87:$G$100,0)),"")))</f>
        <v/>
      </c>
      <c r="AF9">
        <f>IF(入力!$D$11="","",IF(反映項目!$B$11="×","",IFERROR(INDEX(資格集約!$E$87:$E$100,MATCH(9,資格集約!$G$87:$G$100,0)),"")))</f>
        <v/>
      </c>
      <c r="AG9">
        <f>IF(入力!$D$11="","",IF(反映項目!$B$11="×","",IFERROR(INDEX(資格集約!$H$87:$H$100,MATCH(10,資格集約!$G$87:$G$100,0)),"")))</f>
        <v/>
      </c>
      <c r="AH9">
        <f>IF(入力!$D$11="","",IF(反映項目!$B$11="×","",IFERROR(INDEX(資格集約!$E$87:$E$100,MATCH(10,資格集約!$G$87:$G$100,0)),"")))</f>
        <v/>
      </c>
      <c r="AI9">
        <f>IF(入力!$D$11="","",IF(反映項目!$B$11="×","",IFERROR(INDEX(資格集約!$H$87:$H$100,MATCH(11,資格集約!$G$87:$G$100,0)),"")))</f>
        <v/>
      </c>
      <c r="AJ9">
        <f>IF(入力!$D$11="","",IF(反映項目!$B$11="×","",IFERROR(INDEX(資格集約!$E$87:$E$100,MATCH(11,資格集約!$G$87:$G$100,0)),"")))</f>
        <v/>
      </c>
      <c r="AK9">
        <f>IF(入力!$D$11="","",IF(反映項目!$B$11="×","",IFERROR(INDEX(資格集約!$H$87:$H$100,MATCH(12,資格集約!$G$87:$G$100,0)),"")))</f>
        <v/>
      </c>
      <c r="AL9">
        <f>IF(入力!$D$11="","",IF(反映項目!$B$11="×","",IFERROR(INDEX(資格集約!$E$87:$E$100,MATCH(12,資格集約!$G$87:$G$100,0)),"")))</f>
        <v/>
      </c>
      <c r="AM9">
        <f>IF(入力!$D$11="","",IF(反映項目!$B$11="×","",IFERROR(INDEX(資格集約!$H$87:$H$100,MATCH(13,資格集約!$G$87:$G$100,0)),"")))</f>
        <v/>
      </c>
      <c r="AN9">
        <f>IF(入力!$D$11="","",IF(反映項目!$B$11="×","",IFERROR(INDEX(資格集約!$E$87:$E$100,MATCH(13,資格集約!$G$87:$G$100,0)),"")))</f>
        <v/>
      </c>
      <c r="AO9">
        <f>IF(入力!$D$11="","",IF(反映項目!$B$11="×","",IFERROR(INDEX(資格集約!$H$87:$H$100,MATCH(14,資格集約!$G$87:$G$100,0)),"")))</f>
        <v/>
      </c>
      <c r="AP9">
        <f>IF(入力!$D$11="","",IF(反映項目!$B$11="×","",IFERROR(INDEX(資格集約!$E$87:$E$100,MATCH(14,資格集約!$G$87:$G$100,0)),"")))</f>
        <v/>
      </c>
      <c r="AQ9">
        <f>IF(入力!$D$11="","",IF(OR(反映項目!$B$12="×",入力!$Z$11=""),"",入力!$Z$11))</f>
        <v/>
      </c>
      <c r="AR9">
        <f>IF(入力!$D$11="","",IF(反映項目!$B$13="×","",IF(入力!$AA$11="","",入力!$AA$11&amp;CHAR(10)))&amp;IF(反映項目!$B$14="×","",IF(入力!$AB$11="","",入力!$AB$11&amp;CHAR(10)))&amp;IF(反映項目!$B$15="×","",IF(入力!$AC$11="","",入力!$AC$11)))</f>
        <v/>
      </c>
      <c r="AS9">
        <f>IF(入力!$D$11="","",IF(OR(反映項目!$B$17="×",入力!$AH$11=""),"",入力!$AH$11))</f>
        <v/>
      </c>
      <c r="AT9">
        <f>IF(入力!$D$11="","",IF(OR(反映項目!$B$16="×",N($BB$9)=0),"",YEAR($BB$9)-IF($BB$9&gt;=DATE(2019,5,1),2018,1988)))&amp;""</f>
        <v/>
      </c>
      <c r="AU9">
        <f>IF(入力!$D$11="","",IF(OR(反映項目!$B$16="×",N($BB$9)=0),"",MONTH($BB$9)))&amp;""</f>
        <v/>
      </c>
      <c r="AV9">
        <f>IF(入力!$D$11="","",IF(OR(反映項目!$B$16="×",入力!$AE$11=""),"",入力!$AE$11))</f>
        <v/>
      </c>
      <c r="AW9">
        <f>IF(入力!$D$11="","",IF(OR(反映項目!$B$16="×",N($BC$9)=0),"",YEAR($BC$9)-IF($BC$9&gt;=DATE(2019,5,1),2018,1988)))&amp;""</f>
        <v/>
      </c>
      <c r="AX9">
        <f>IF(入力!$D$11="","",IF(OR(反映項目!$B$16="×",N($BC$9)=0),"",MONTH($BC$9)))&amp;""</f>
        <v/>
      </c>
      <c r="AY9">
        <f>IF(入力!$D$11="","",IF(OR(反映項目!$B$16="×",入力!$AG$11=""),"",入力!$AG$11))</f>
        <v/>
      </c>
      <c r="BA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B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BC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BD9">
        <f>IF(入力!$D$11="","",$O9&amp;IF($R9="","",CHAR(10)&amp;$Q9)&amp;IF($T9="","",CHAR(10)&amp;$S9)&amp;IF($V9="","",CHAR(10)&amp;$U9)&amp;IF($X9="","",CHAR(10)&amp;$W9)&amp;IF($Z9="","",CHAR(10)&amp;$Y9)&amp;IF($AB9="","",CHAR(10)&amp;$AA9)&amp;IF($AD9="","",CHAR(10)&amp;$AC9)&amp;IF($AF9="","",CHAR(10)&amp;$AE9)&amp;IF($AH9="","",CHAR(10)&amp;$AG9)&amp;IF($AJ9="","",CHAR(10)&amp;$AI9)&amp;IF($AL9="","",CHAR(10)&amp;$AK9)&amp;IF($AN9="","",CHAR(10)&amp;$AM9)&amp;IF($AP9="","",CHAR(10)&amp;$AO9))</f>
        <v/>
      </c>
      <c r="BE9">
        <f>IF(入力!$D$11="","",$P9&amp;IF($R9="","",CHAR(10)&amp;$R9)&amp;IF($T9="","",CHAR(10)&amp;$T9)&amp;IF($V9="","",CHAR(10)&amp;$V9)&amp;IF($X9="","",CHAR(10)&amp;$X9)&amp;IF($Z9="","",CHAR(10)&amp;$Z9)&amp;IF($AB9="","",CHAR(10)&amp;$AB9)&amp;IF($AD9="","",CHAR(10)&amp;$AD9)&amp;IF($AF9="","",CHAR(10)&amp;$AF9)&amp;IF($AH9="","",CHAR(10)&amp;$AH9)&amp;IF($AJ9="","",CHAR(10)&amp;$AJ9)&amp;IF($AL9="","",CHAR(10)&amp;$AL9)&amp;IF($AN9="","",CHAR(10)&amp;$AN9)&amp;IF($AP9="","",CHAR(10)&amp;$AP9))</f>
        <v/>
      </c>
      <c r="BF9">
        <f>IF(入力!$D$11="","",IF($P9="",0,1)+IF($R9="",0,1)+IF($T9="",0,1)+IF($V9="",0,1)+IF($X9="",0,1)+IF($Z9="",0,1)+IF($AB9="",0,1)+IF($AD9="",0,1)+IF($AF9="",0,1)+IF($AH9="",0,1)+IF($AJ9="",0,1)+IF($AL9="",0,1)+IF($AN9="",0,1)+IF($AP9="",0,1))</f>
        <v/>
      </c>
    </row>
    <row r="10">
      <c r="A10" t="n">
        <v>8</v>
      </c>
      <c r="B10">
        <f>IF(入力!$D$12="","",IF(OR(反映項目!$B$4="×",入力!$D$12=""),"",入力!$D$12))</f>
        <v/>
      </c>
      <c r="C10">
        <f>IF(入力!$D$12="","",IF(OR(反映項目!$B$5="×",入力!$E$12=""),"",入力!$E$12))</f>
        <v/>
      </c>
      <c r="D10">
        <f>IF(入力!$D$12="","",IF(OR(反映項目!$B$6="×",N($BA$10)=0),"",YEAR($BA$10)-IF($BA$10&gt;=DATE(2019,5,1),2018,IF($BA$10&gt;=DATE(1989,1,8),1988,1925))))&amp;""</f>
        <v/>
      </c>
      <c r="E10">
        <f>IF(入力!$D$12="","",IF(OR(反映項目!$B$6="×",N($BA$10)=0),"",MONTH($BA$10)))&amp;""</f>
        <v/>
      </c>
      <c r="F10">
        <f>IF(入力!$D$12="","",IF(OR(反映項目!$B$6="×",N($BA$10)=0),"",DAY($BA$10)))&amp;""</f>
        <v/>
      </c>
      <c r="G10">
        <f>IF(入力!$D$12="","",IF(OR(反映項目!$B$6="×",OR(N($BA$10)=0,N(設定!$B$3)=0)),"",DATEDIF($BA$10,設定!$B$3,"Y")))&amp;""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IF(入力!$D$12="","",IF(反映項目!$B$11="×","",IFERROR(INDEX(資格集約!$H$101:$H$114,MATCH(1,資格集約!$G$101:$G$114,0)),"")))</f>
        <v/>
      </c>
      <c r="P10">
        <f>IF(入力!$D$12="","",IF(反映項目!$B$11="×","",IFERROR(INDEX(資格集約!$E$101:$E$114,MATCH(1,資格集約!$G$101:$G$114,0)),"")))</f>
        <v/>
      </c>
      <c r="Q10">
        <f>IF(入力!$D$12="","",IF(反映項目!$B$11="×","",IFERROR(INDEX(資格集約!$H$101:$H$114,MATCH(2,資格集約!$G$101:$G$114,0)),"")))</f>
        <v/>
      </c>
      <c r="R10">
        <f>IF(入力!$D$12="","",IF(反映項目!$B$11="×","",IFERROR(INDEX(資格集約!$E$101:$E$114,MATCH(2,資格集約!$G$101:$G$114,0)),"")))</f>
        <v/>
      </c>
      <c r="S10">
        <f>IF(入力!$D$12="","",IF(反映項目!$B$11="×","",IFERROR(INDEX(資格集約!$H$101:$H$114,MATCH(3,資格集約!$G$101:$G$114,0)),"")))</f>
        <v/>
      </c>
      <c r="T10">
        <f>IF(入力!$D$12="","",IF(反映項目!$B$11="×","",IFERROR(INDEX(資格集約!$E$101:$E$114,MATCH(3,資格集約!$G$101:$G$114,0)),"")))</f>
        <v/>
      </c>
      <c r="U10">
        <f>IF(入力!$D$12="","",IF(反映項目!$B$11="×","",IFERROR(INDEX(資格集約!$H$101:$H$114,MATCH(4,資格集約!$G$101:$G$114,0)),"")))</f>
        <v/>
      </c>
      <c r="V10">
        <f>IF(入力!$D$12="","",IF(反映項目!$B$11="×","",IFERROR(INDEX(資格集約!$E$101:$E$114,MATCH(4,資格集約!$G$101:$G$114,0)),"")))</f>
        <v/>
      </c>
      <c r="W10">
        <f>IF(入力!$D$12="","",IF(反映項目!$B$11="×","",IFERROR(INDEX(資格集約!$H$101:$H$114,MATCH(5,資格集約!$G$101:$G$114,0)),"")))</f>
        <v/>
      </c>
      <c r="X10">
        <f>IF(入力!$D$12="","",IF(反映項目!$B$11="×","",IFERROR(INDEX(資格集約!$E$101:$E$114,MATCH(5,資格集約!$G$101:$G$114,0)),"")))</f>
        <v/>
      </c>
      <c r="Y10">
        <f>IF(入力!$D$12="","",IF(反映項目!$B$11="×","",IFERROR(INDEX(資格集約!$H$101:$H$114,MATCH(6,資格集約!$G$101:$G$114,0)),"")))</f>
        <v/>
      </c>
      <c r="Z10">
        <f>IF(入力!$D$12="","",IF(反映項目!$B$11="×","",IFERROR(INDEX(資格集約!$E$101:$E$114,MATCH(6,資格集約!$G$101:$G$114,0)),"")))</f>
        <v/>
      </c>
      <c r="AA10">
        <f>IF(入力!$D$12="","",IF(反映項目!$B$11="×","",IFERROR(INDEX(資格集約!$H$101:$H$114,MATCH(7,資格集約!$G$101:$G$114,0)),"")))</f>
        <v/>
      </c>
      <c r="AB10">
        <f>IF(入力!$D$12="","",IF(反映項目!$B$11="×","",IFERROR(INDEX(資格集約!$E$101:$E$114,MATCH(7,資格集約!$G$101:$G$114,0)),"")))</f>
        <v/>
      </c>
      <c r="AC10">
        <f>IF(入力!$D$12="","",IF(反映項目!$B$11="×","",IFERROR(INDEX(資格集約!$H$101:$H$114,MATCH(8,資格集約!$G$101:$G$114,0)),"")))</f>
        <v/>
      </c>
      <c r="AD10">
        <f>IF(入力!$D$12="","",IF(反映項目!$B$11="×","",IFERROR(INDEX(資格集約!$E$101:$E$114,MATCH(8,資格集約!$G$101:$G$114,0)),"")))</f>
        <v/>
      </c>
      <c r="AE10">
        <f>IF(入力!$D$12="","",IF(反映項目!$B$11="×","",IFERROR(INDEX(資格集約!$H$101:$H$114,MATCH(9,資格集約!$G$101:$G$114,0)),"")))</f>
        <v/>
      </c>
      <c r="AF10">
        <f>IF(入力!$D$12="","",IF(反映項目!$B$11="×","",IFERROR(INDEX(資格集約!$E$101:$E$114,MATCH(9,資格集約!$G$101:$G$114,0)),"")))</f>
        <v/>
      </c>
      <c r="AG10">
        <f>IF(入力!$D$12="","",IF(反映項目!$B$11="×","",IFERROR(INDEX(資格集約!$H$101:$H$114,MATCH(10,資格集約!$G$101:$G$114,0)),"")))</f>
        <v/>
      </c>
      <c r="AH10">
        <f>IF(入力!$D$12="","",IF(反映項目!$B$11="×","",IFERROR(INDEX(資格集約!$E$101:$E$114,MATCH(10,資格集約!$G$101:$G$114,0)),"")))</f>
        <v/>
      </c>
      <c r="AI10">
        <f>IF(入力!$D$12="","",IF(反映項目!$B$11="×","",IFERROR(INDEX(資格集約!$H$101:$H$114,MATCH(11,資格集約!$G$101:$G$114,0)),"")))</f>
        <v/>
      </c>
      <c r="AJ10">
        <f>IF(入力!$D$12="","",IF(反映項目!$B$11="×","",IFERROR(INDEX(資格集約!$E$101:$E$114,MATCH(11,資格集約!$G$101:$G$114,0)),"")))</f>
        <v/>
      </c>
      <c r="AK10">
        <f>IF(入力!$D$12="","",IF(反映項目!$B$11="×","",IFERROR(INDEX(資格集約!$H$101:$H$114,MATCH(12,資格集約!$G$101:$G$114,0)),"")))</f>
        <v/>
      </c>
      <c r="AL10">
        <f>IF(入力!$D$12="","",IF(反映項目!$B$11="×","",IFERROR(INDEX(資格集約!$E$101:$E$114,MATCH(12,資格集約!$G$101:$G$114,0)),"")))</f>
        <v/>
      </c>
      <c r="AM10">
        <f>IF(入力!$D$12="","",IF(反映項目!$B$11="×","",IFERROR(INDEX(資格集約!$H$101:$H$114,MATCH(13,資格集約!$G$101:$G$114,0)),"")))</f>
        <v/>
      </c>
      <c r="AN10">
        <f>IF(入力!$D$12="","",IF(反映項目!$B$11="×","",IFERROR(INDEX(資格集約!$E$101:$E$114,MATCH(13,資格集約!$G$101:$G$114,0)),"")))</f>
        <v/>
      </c>
      <c r="AO10">
        <f>IF(入力!$D$12="","",IF(反映項目!$B$11="×","",IFERROR(INDEX(資格集約!$H$101:$H$114,MATCH(14,資格集約!$G$101:$G$114,0)),"")))</f>
        <v/>
      </c>
      <c r="AP10">
        <f>IF(入力!$D$12="","",IF(反映項目!$B$11="×","",IFERROR(INDEX(資格集約!$E$101:$E$114,MATCH(14,資格集約!$G$101:$G$114,0)),"")))</f>
        <v/>
      </c>
      <c r="AQ10">
        <f>IF(入力!$D$12="","",IF(OR(反映項目!$B$12="×",入力!$Z$12=""),"",入力!$Z$12))</f>
        <v/>
      </c>
      <c r="AR10">
        <f>IF(入力!$D$12="","",IF(反映項目!$B$13="×","",IF(入力!$AA$12="","",入力!$AA$12&amp;CHAR(10)))&amp;IF(反映項目!$B$14="×","",IF(入力!$AB$12="","",入力!$AB$12&amp;CHAR(10)))&amp;IF(反映項目!$B$15="×","",IF(入力!$AC$12="","",入力!$AC$12)))</f>
        <v/>
      </c>
      <c r="AS10">
        <f>IF(入力!$D$12="","",IF(OR(反映項目!$B$17="×",入力!$AH$12=""),"",入力!$AH$12))</f>
        <v/>
      </c>
      <c r="AT10">
        <f>IF(入力!$D$12="","",IF(OR(反映項目!$B$16="×",N($BB$10)=0),"",YEAR($BB$10)-IF($BB$10&gt;=DATE(2019,5,1),2018,1988)))&amp;""</f>
        <v/>
      </c>
      <c r="AU10">
        <f>IF(入力!$D$12="","",IF(OR(反映項目!$B$16="×",N($BB$10)=0),"",MONTH($BB$10)))&amp;""</f>
        <v/>
      </c>
      <c r="AV10">
        <f>IF(入力!$D$12="","",IF(OR(反映項目!$B$16="×",入力!$AE$12=""),"",入力!$AE$12))</f>
        <v/>
      </c>
      <c r="AW10">
        <f>IF(入力!$D$12="","",IF(OR(反映項目!$B$16="×",N($BC$10)=0),"",YEAR($BC$10)-IF($BC$10&gt;=DATE(2019,5,1),2018,1988)))&amp;""</f>
        <v/>
      </c>
      <c r="AX10">
        <f>IF(入力!$D$12="","",IF(OR(反映項目!$B$16="×",N($BC$10)=0),"",MONTH($BC$10)))&amp;""</f>
        <v/>
      </c>
      <c r="AY10">
        <f>IF(入力!$D$12="","",IF(OR(反映項目!$B$16="×",入力!$AG$12=""),"",入力!$AG$12))</f>
        <v/>
      </c>
      <c r="BA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B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BC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BD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f>
        <v/>
      </c>
      <c r="BE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f>
        <v/>
      </c>
      <c r="BF10">
        <f>IF(入力!$D$12="","",IF($P10="",0,1)+IF($R10="",0,1)+IF($T10="",0,1)+IF($V10="",0,1)+IF($X10="",0,1)+IF($Z10="",0,1)+IF($AB10="",0,1)+IF($AD10="",0,1)+IF($AF10="",0,1)+IF($AH10="",0,1)+IF($AJ10="",0,1)+IF($AL10="",0,1)+IF($AN10="",0,1)+IF($AP10="",0,1))</f>
        <v/>
      </c>
    </row>
    <row r="11">
      <c r="A11" t="n">
        <v>9</v>
      </c>
      <c r="B11">
        <f>IF(入力!$D$13="","",IF(OR(反映項目!$B$4="×",入力!$D$13=""),"",入力!$D$13))</f>
        <v/>
      </c>
      <c r="C11">
        <f>IF(入力!$D$13="","",IF(OR(反映項目!$B$5="×",入力!$E$13=""),"",入力!$E$13))</f>
        <v/>
      </c>
      <c r="D11">
        <f>IF(入力!$D$13="","",IF(OR(反映項目!$B$6="×",N($BA$11)=0),"",YEAR($BA$11)-IF($BA$11&gt;=DATE(2019,5,1),2018,IF($BA$11&gt;=DATE(1989,1,8),1988,1925))))&amp;""</f>
        <v/>
      </c>
      <c r="E11">
        <f>IF(入力!$D$13="","",IF(OR(反映項目!$B$6="×",N($BA$11)=0),"",MONTH($BA$11)))&amp;""</f>
        <v/>
      </c>
      <c r="F11">
        <f>IF(入力!$D$13="","",IF(OR(反映項目!$B$6="×",N($BA$11)=0),"",DAY($BA$11)))&amp;""</f>
        <v/>
      </c>
      <c r="G11">
        <f>IF(入力!$D$13="","",IF(OR(反映項目!$B$6="×",OR(N($BA$11)=0,N(設定!$B$3)=0)),"",DATEDIF($BA$11,設定!$B$3,"Y")))&amp;""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IF(入力!$D$13="","",IF(反映項目!$B$11="×","",IFERROR(INDEX(資格集約!$H$115:$H$128,MATCH(1,資格集約!$G$115:$G$128,0)),"")))</f>
        <v/>
      </c>
      <c r="P11">
        <f>IF(入力!$D$13="","",IF(反映項目!$B$11="×","",IFERROR(INDEX(資格集約!$E$115:$E$128,MATCH(1,資格集約!$G$115:$G$128,0)),"")))</f>
        <v/>
      </c>
      <c r="Q11">
        <f>IF(入力!$D$13="","",IF(反映項目!$B$11="×","",IFERROR(INDEX(資格集約!$H$115:$H$128,MATCH(2,資格集約!$G$115:$G$128,0)),"")))</f>
        <v/>
      </c>
      <c r="R11">
        <f>IF(入力!$D$13="","",IF(反映項目!$B$11="×","",IFERROR(INDEX(資格集約!$E$115:$E$128,MATCH(2,資格集約!$G$115:$G$128,0)),"")))</f>
        <v/>
      </c>
      <c r="S11">
        <f>IF(入力!$D$13="","",IF(反映項目!$B$11="×","",IFERROR(INDEX(資格集約!$H$115:$H$128,MATCH(3,資格集約!$G$115:$G$128,0)),"")))</f>
        <v/>
      </c>
      <c r="T11">
        <f>IF(入力!$D$13="","",IF(反映項目!$B$11="×","",IFERROR(INDEX(資格集約!$E$115:$E$128,MATCH(3,資格集約!$G$115:$G$128,0)),"")))</f>
        <v/>
      </c>
      <c r="U11">
        <f>IF(入力!$D$13="","",IF(反映項目!$B$11="×","",IFERROR(INDEX(資格集約!$H$115:$H$128,MATCH(4,資格集約!$G$115:$G$128,0)),"")))</f>
        <v/>
      </c>
      <c r="V11">
        <f>IF(入力!$D$13="","",IF(反映項目!$B$11="×","",IFERROR(INDEX(資格集約!$E$115:$E$128,MATCH(4,資格集約!$G$115:$G$128,0)),"")))</f>
        <v/>
      </c>
      <c r="W11">
        <f>IF(入力!$D$13="","",IF(反映項目!$B$11="×","",IFERROR(INDEX(資格集約!$H$115:$H$128,MATCH(5,資格集約!$G$115:$G$128,0)),"")))</f>
        <v/>
      </c>
      <c r="X11">
        <f>IF(入力!$D$13="","",IF(反映項目!$B$11="×","",IFERROR(INDEX(資格集約!$E$115:$E$128,MATCH(5,資格集約!$G$115:$G$128,0)),"")))</f>
        <v/>
      </c>
      <c r="Y11">
        <f>IF(入力!$D$13="","",IF(反映項目!$B$11="×","",IFERROR(INDEX(資格集約!$H$115:$H$128,MATCH(6,資格集約!$G$115:$G$128,0)),"")))</f>
        <v/>
      </c>
      <c r="Z11">
        <f>IF(入力!$D$13="","",IF(反映項目!$B$11="×","",IFERROR(INDEX(資格集約!$E$115:$E$128,MATCH(6,資格集約!$G$115:$G$128,0)),"")))</f>
        <v/>
      </c>
      <c r="AA11">
        <f>IF(入力!$D$13="","",IF(反映項目!$B$11="×","",IFERROR(INDEX(資格集約!$H$115:$H$128,MATCH(7,資格集約!$G$115:$G$128,0)),"")))</f>
        <v/>
      </c>
      <c r="AB11">
        <f>IF(入力!$D$13="","",IF(反映項目!$B$11="×","",IFERROR(INDEX(資格集約!$E$115:$E$128,MATCH(7,資格集約!$G$115:$G$128,0)),"")))</f>
        <v/>
      </c>
      <c r="AC11">
        <f>IF(入力!$D$13="","",IF(反映項目!$B$11="×","",IFERROR(INDEX(資格集約!$H$115:$H$128,MATCH(8,資格集約!$G$115:$G$128,0)),"")))</f>
        <v/>
      </c>
      <c r="AD11">
        <f>IF(入力!$D$13="","",IF(反映項目!$B$11="×","",IFERROR(INDEX(資格集約!$E$115:$E$128,MATCH(8,資格集約!$G$115:$G$128,0)),"")))</f>
        <v/>
      </c>
      <c r="AE11">
        <f>IF(入力!$D$13="","",IF(反映項目!$B$11="×","",IFERROR(INDEX(資格集約!$H$115:$H$128,MATCH(9,資格集約!$G$115:$G$128,0)),"")))</f>
        <v/>
      </c>
      <c r="AF11">
        <f>IF(入力!$D$13="","",IF(反映項目!$B$11="×","",IFERROR(INDEX(資格集約!$E$115:$E$128,MATCH(9,資格集約!$G$115:$G$128,0)),"")))</f>
        <v/>
      </c>
      <c r="AG11">
        <f>IF(入力!$D$13="","",IF(反映項目!$B$11="×","",IFERROR(INDEX(資格集約!$H$115:$H$128,MATCH(10,資格集約!$G$115:$G$128,0)),"")))</f>
        <v/>
      </c>
      <c r="AH11">
        <f>IF(入力!$D$13="","",IF(反映項目!$B$11="×","",IFERROR(INDEX(資格集約!$E$115:$E$128,MATCH(10,資格集約!$G$115:$G$128,0)),"")))</f>
        <v/>
      </c>
      <c r="AI11">
        <f>IF(入力!$D$13="","",IF(反映項目!$B$11="×","",IFERROR(INDEX(資格集約!$H$115:$H$128,MATCH(11,資格集約!$G$115:$G$128,0)),"")))</f>
        <v/>
      </c>
      <c r="AJ11">
        <f>IF(入力!$D$13="","",IF(反映項目!$B$11="×","",IFERROR(INDEX(資格集約!$E$115:$E$128,MATCH(11,資格集約!$G$115:$G$128,0)),"")))</f>
        <v/>
      </c>
      <c r="AK11">
        <f>IF(入力!$D$13="","",IF(反映項目!$B$11="×","",IFERROR(INDEX(資格集約!$H$115:$H$128,MATCH(12,資格集約!$G$115:$G$128,0)),"")))</f>
        <v/>
      </c>
      <c r="AL11">
        <f>IF(入力!$D$13="","",IF(反映項目!$B$11="×","",IFERROR(INDEX(資格集約!$E$115:$E$128,MATCH(12,資格集約!$G$115:$G$128,0)),"")))</f>
        <v/>
      </c>
      <c r="AM11">
        <f>IF(入力!$D$13="","",IF(反映項目!$B$11="×","",IFERROR(INDEX(資格集約!$H$115:$H$128,MATCH(13,資格集約!$G$115:$G$128,0)),"")))</f>
        <v/>
      </c>
      <c r="AN11">
        <f>IF(入力!$D$13="","",IF(反映項目!$B$11="×","",IFERROR(INDEX(資格集約!$E$115:$E$128,MATCH(13,資格集約!$G$115:$G$128,0)),"")))</f>
        <v/>
      </c>
      <c r="AO11">
        <f>IF(入力!$D$13="","",IF(反映項目!$B$11="×","",IFERROR(INDEX(資格集約!$H$115:$H$128,MATCH(14,資格集約!$G$115:$G$128,0)),"")))</f>
        <v/>
      </c>
      <c r="AP11">
        <f>IF(入力!$D$13="","",IF(反映項目!$B$11="×","",IFERROR(INDEX(資格集約!$E$115:$E$128,MATCH(14,資格集約!$G$115:$G$128,0)),"")))</f>
        <v/>
      </c>
      <c r="AQ11">
        <f>IF(入力!$D$13="","",IF(OR(反映項目!$B$12="×",入力!$Z$13=""),"",入力!$Z$13))</f>
        <v/>
      </c>
      <c r="AR11">
        <f>IF(入力!$D$13="","",IF(反映項目!$B$13="×","",IF(入力!$AA$13="","",入力!$AA$13&amp;CHAR(10)))&amp;IF(反映項目!$B$14="×","",IF(入力!$AB$13="","",入力!$AB$13&amp;CHAR(10)))&amp;IF(反映項目!$B$15="×","",IF(入力!$AC$13="","",入力!$AC$13)))</f>
        <v/>
      </c>
      <c r="AS11">
        <f>IF(入力!$D$13="","",IF(OR(反映項目!$B$17="×",入力!$AH$13=""),"",入力!$AH$13))</f>
        <v/>
      </c>
      <c r="AT11">
        <f>IF(入力!$D$13="","",IF(OR(反映項目!$B$16="×",N($BB$11)=0),"",YEAR($BB$11)-IF($BB$11&gt;=DATE(2019,5,1),2018,1988)))&amp;""</f>
        <v/>
      </c>
      <c r="AU11">
        <f>IF(入力!$D$13="","",IF(OR(反映項目!$B$16="×",N($BB$11)=0),"",MONTH($BB$11)))&amp;""</f>
        <v/>
      </c>
      <c r="AV11">
        <f>IF(入力!$D$13="","",IF(OR(反映項目!$B$16="×",入力!$AE$13=""),"",入力!$AE$13))</f>
        <v/>
      </c>
      <c r="AW11">
        <f>IF(入力!$D$13="","",IF(OR(反映項目!$B$16="×",N($BC$11)=0),"",YEAR($BC$11)-IF($BC$11&gt;=DATE(2019,5,1),2018,1988)))&amp;""</f>
        <v/>
      </c>
      <c r="AX11">
        <f>IF(入力!$D$13="","",IF(OR(反映項目!$B$16="×",N($BC$11)=0),"",MONTH($BC$11)))&amp;""</f>
        <v/>
      </c>
      <c r="AY11">
        <f>IF(入力!$D$13="","",IF(OR(反映項目!$B$16="×",入力!$AG$13=""),"",入力!$AG$13))</f>
        <v/>
      </c>
      <c r="BA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B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BC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BD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f>
        <v/>
      </c>
      <c r="BE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f>
        <v/>
      </c>
      <c r="BF11">
        <f>IF(入力!$D$13="","",IF($P11="",0,1)+IF($R11="",0,1)+IF($T11="",0,1)+IF($V11="",0,1)+IF($X11="",0,1)+IF($Z11="",0,1)+IF($AB11="",0,1)+IF($AD11="",0,1)+IF($AF11="",0,1)+IF($AH11="",0,1)+IF($AJ11="",0,1)+IF($AL11="",0,1)+IF($AN11="",0,1)+IF($AP11="",0,1))</f>
        <v/>
      </c>
    </row>
    <row r="12">
      <c r="A12" t="n">
        <v>10</v>
      </c>
      <c r="B12">
        <f>IF(入力!$D$14="","",IF(OR(反映項目!$B$4="×",入力!$D$14=""),"",入力!$D$14))</f>
        <v/>
      </c>
      <c r="C12">
        <f>IF(入力!$D$14="","",IF(OR(反映項目!$B$5="×",入力!$E$14=""),"",入力!$E$14))</f>
        <v/>
      </c>
      <c r="D12">
        <f>IF(入力!$D$14="","",IF(OR(反映項目!$B$6="×",N($BA$12)=0),"",YEAR($BA$12)-IF($BA$12&gt;=DATE(2019,5,1),2018,IF($BA$12&gt;=DATE(1989,1,8),1988,1925))))&amp;""</f>
        <v/>
      </c>
      <c r="E12">
        <f>IF(入力!$D$14="","",IF(OR(反映項目!$B$6="×",N($BA$12)=0),"",MONTH($BA$12)))&amp;""</f>
        <v/>
      </c>
      <c r="F12">
        <f>IF(入力!$D$14="","",IF(OR(反映項目!$B$6="×",N($BA$12)=0),"",DAY($BA$12)))&amp;""</f>
        <v/>
      </c>
      <c r="G12">
        <f>IF(入力!$D$14="","",IF(OR(反映項目!$B$6="×",OR(N($BA$12)=0,N(設定!$B$3)=0)),"",DATEDIF($BA$12,設定!$B$3,"Y")))&amp;""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IF(入力!$D$14="","",IF(反映項目!$B$11="×","",IFERROR(INDEX(資格集約!$H$129:$H$142,MATCH(1,資格集約!$G$129:$G$142,0)),"")))</f>
        <v/>
      </c>
      <c r="P12">
        <f>IF(入力!$D$14="","",IF(反映項目!$B$11="×","",IFERROR(INDEX(資格集約!$E$129:$E$142,MATCH(1,資格集約!$G$129:$G$142,0)),"")))</f>
        <v/>
      </c>
      <c r="Q12">
        <f>IF(入力!$D$14="","",IF(反映項目!$B$11="×","",IFERROR(INDEX(資格集約!$H$129:$H$142,MATCH(2,資格集約!$G$129:$G$142,0)),"")))</f>
        <v/>
      </c>
      <c r="R12">
        <f>IF(入力!$D$14="","",IF(反映項目!$B$11="×","",IFERROR(INDEX(資格集約!$E$129:$E$142,MATCH(2,資格集約!$G$129:$G$142,0)),"")))</f>
        <v/>
      </c>
      <c r="S12">
        <f>IF(入力!$D$14="","",IF(反映項目!$B$11="×","",IFERROR(INDEX(資格集約!$H$129:$H$142,MATCH(3,資格集約!$G$129:$G$142,0)),"")))</f>
        <v/>
      </c>
      <c r="T12">
        <f>IF(入力!$D$14="","",IF(反映項目!$B$11="×","",IFERROR(INDEX(資格集約!$E$129:$E$142,MATCH(3,資格集約!$G$129:$G$142,0)),"")))</f>
        <v/>
      </c>
      <c r="U12">
        <f>IF(入力!$D$14="","",IF(反映項目!$B$11="×","",IFERROR(INDEX(資格集約!$H$129:$H$142,MATCH(4,資格集約!$G$129:$G$142,0)),"")))</f>
        <v/>
      </c>
      <c r="V12">
        <f>IF(入力!$D$14="","",IF(反映項目!$B$11="×","",IFERROR(INDEX(資格集約!$E$129:$E$142,MATCH(4,資格集約!$G$129:$G$142,0)),"")))</f>
        <v/>
      </c>
      <c r="W12">
        <f>IF(入力!$D$14="","",IF(反映項目!$B$11="×","",IFERROR(INDEX(資格集約!$H$129:$H$142,MATCH(5,資格集約!$G$129:$G$142,0)),"")))</f>
        <v/>
      </c>
      <c r="X12">
        <f>IF(入力!$D$14="","",IF(反映項目!$B$11="×","",IFERROR(INDEX(資格集約!$E$129:$E$142,MATCH(5,資格集約!$G$129:$G$142,0)),"")))</f>
        <v/>
      </c>
      <c r="Y12">
        <f>IF(入力!$D$14="","",IF(反映項目!$B$11="×","",IFERROR(INDEX(資格集約!$H$129:$H$142,MATCH(6,資格集約!$G$129:$G$142,0)),"")))</f>
        <v/>
      </c>
      <c r="Z12">
        <f>IF(入力!$D$14="","",IF(反映項目!$B$11="×","",IFERROR(INDEX(資格集約!$E$129:$E$142,MATCH(6,資格集約!$G$129:$G$142,0)),"")))</f>
        <v/>
      </c>
      <c r="AA12">
        <f>IF(入力!$D$14="","",IF(反映項目!$B$11="×","",IFERROR(INDEX(資格集約!$H$129:$H$142,MATCH(7,資格集約!$G$129:$G$142,0)),"")))</f>
        <v/>
      </c>
      <c r="AB12">
        <f>IF(入力!$D$14="","",IF(反映項目!$B$11="×","",IFERROR(INDEX(資格集約!$E$129:$E$142,MATCH(7,資格集約!$G$129:$G$142,0)),"")))</f>
        <v/>
      </c>
      <c r="AC12">
        <f>IF(入力!$D$14="","",IF(反映項目!$B$11="×","",IFERROR(INDEX(資格集約!$H$129:$H$142,MATCH(8,資格集約!$G$129:$G$142,0)),"")))</f>
        <v/>
      </c>
      <c r="AD12">
        <f>IF(入力!$D$14="","",IF(反映項目!$B$11="×","",IFERROR(INDEX(資格集約!$E$129:$E$142,MATCH(8,資格集約!$G$129:$G$142,0)),"")))</f>
        <v/>
      </c>
      <c r="AE12">
        <f>IF(入力!$D$14="","",IF(反映項目!$B$11="×","",IFERROR(INDEX(資格集約!$H$129:$H$142,MATCH(9,資格集約!$G$129:$G$142,0)),"")))</f>
        <v/>
      </c>
      <c r="AF12">
        <f>IF(入力!$D$14="","",IF(反映項目!$B$11="×","",IFERROR(INDEX(資格集約!$E$129:$E$142,MATCH(9,資格集約!$G$129:$G$142,0)),"")))</f>
        <v/>
      </c>
      <c r="AG12">
        <f>IF(入力!$D$14="","",IF(反映項目!$B$11="×","",IFERROR(INDEX(資格集約!$H$129:$H$142,MATCH(10,資格集約!$G$129:$G$142,0)),"")))</f>
        <v/>
      </c>
      <c r="AH12">
        <f>IF(入力!$D$14="","",IF(反映項目!$B$11="×","",IFERROR(INDEX(資格集約!$E$129:$E$142,MATCH(10,資格集約!$G$129:$G$142,0)),"")))</f>
        <v/>
      </c>
      <c r="AI12">
        <f>IF(入力!$D$14="","",IF(反映項目!$B$11="×","",IFERROR(INDEX(資格集約!$H$129:$H$142,MATCH(11,資格集約!$G$129:$G$142,0)),"")))</f>
        <v/>
      </c>
      <c r="AJ12">
        <f>IF(入力!$D$14="","",IF(反映項目!$B$11="×","",IFERROR(INDEX(資格集約!$E$129:$E$142,MATCH(11,資格集約!$G$129:$G$142,0)),"")))</f>
        <v/>
      </c>
      <c r="AK12">
        <f>IF(入力!$D$14="","",IF(反映項目!$B$11="×","",IFERROR(INDEX(資格集約!$H$129:$H$142,MATCH(12,資格集約!$G$129:$G$142,0)),"")))</f>
        <v/>
      </c>
      <c r="AL12">
        <f>IF(入力!$D$14="","",IF(反映項目!$B$11="×","",IFERROR(INDEX(資格集約!$E$129:$E$142,MATCH(12,資格集約!$G$129:$G$142,0)),"")))</f>
        <v/>
      </c>
      <c r="AM12">
        <f>IF(入力!$D$14="","",IF(反映項目!$B$11="×","",IFERROR(INDEX(資格集約!$H$129:$H$142,MATCH(13,資格集約!$G$129:$G$142,0)),"")))</f>
        <v/>
      </c>
      <c r="AN12">
        <f>IF(入力!$D$14="","",IF(反映項目!$B$11="×","",IFERROR(INDEX(資格集約!$E$129:$E$142,MATCH(13,資格集約!$G$129:$G$142,0)),"")))</f>
        <v/>
      </c>
      <c r="AO12">
        <f>IF(入力!$D$14="","",IF(反映項目!$B$11="×","",IFERROR(INDEX(資格集約!$H$129:$H$142,MATCH(14,資格集約!$G$129:$G$142,0)),"")))</f>
        <v/>
      </c>
      <c r="AP12">
        <f>IF(入力!$D$14="","",IF(反映項目!$B$11="×","",IFERROR(INDEX(資格集約!$E$129:$E$142,MATCH(14,資格集約!$G$129:$G$142,0)),"")))</f>
        <v/>
      </c>
      <c r="AQ12">
        <f>IF(入力!$D$14="","",IF(OR(反映項目!$B$12="×",入力!$Z$14=""),"",入力!$Z$14))</f>
        <v/>
      </c>
      <c r="AR12">
        <f>IF(入力!$D$14="","",IF(反映項目!$B$13="×","",IF(入力!$AA$14="","",入力!$AA$14&amp;CHAR(10)))&amp;IF(反映項目!$B$14="×","",IF(入力!$AB$14="","",入力!$AB$14&amp;CHAR(10)))&amp;IF(反映項目!$B$15="×","",IF(入力!$AC$14="","",入力!$AC$14)))</f>
        <v/>
      </c>
      <c r="AS12">
        <f>IF(入力!$D$14="","",IF(OR(反映項目!$B$17="×",入力!$AH$14=""),"",入力!$AH$14))</f>
        <v/>
      </c>
      <c r="AT12">
        <f>IF(入力!$D$14="","",IF(OR(反映項目!$B$16="×",N($BB$12)=0),"",YEAR($BB$12)-IF($BB$12&gt;=DATE(2019,5,1),2018,1988)))&amp;""</f>
        <v/>
      </c>
      <c r="AU12">
        <f>IF(入力!$D$14="","",IF(OR(反映項目!$B$16="×",N($BB$12)=0),"",MONTH($BB$12)))&amp;""</f>
        <v/>
      </c>
      <c r="AV12">
        <f>IF(入力!$D$14="","",IF(OR(反映項目!$B$16="×",入力!$AE$14=""),"",入力!$AE$14))</f>
        <v/>
      </c>
      <c r="AW12">
        <f>IF(入力!$D$14="","",IF(OR(反映項目!$B$16="×",N($BC$12)=0),"",YEAR($BC$12)-IF($BC$12&gt;=DATE(2019,5,1),2018,1988)))&amp;""</f>
        <v/>
      </c>
      <c r="AX12">
        <f>IF(入力!$D$14="","",IF(OR(反映項目!$B$16="×",N($BC$12)=0),"",MONTH($BC$12)))&amp;""</f>
        <v/>
      </c>
      <c r="AY12">
        <f>IF(入力!$D$14="","",IF(OR(反映項目!$B$16="×",入力!$AG$14=""),"",入力!$AG$14))</f>
        <v/>
      </c>
      <c r="BA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B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BC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BD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f>
        <v/>
      </c>
      <c r="BE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f>
        <v/>
      </c>
      <c r="BF12">
        <f>IF(入力!$D$14="","",IF($P12="",0,1)+IF($R12="",0,1)+IF($T12="",0,1)+IF($V12="",0,1)+IF($X12="",0,1)+IF($Z12="",0,1)+IF($AB12="",0,1)+IF($AD12="",0,1)+IF($AF12="",0,1)+IF($AH12="",0,1)+IF($AJ12="",0,1)+IF($AL12="",0,1)+IF($AN12="",0,1)+IF($AP12="",0,1))</f>
        <v/>
      </c>
    </row>
    <row r="13">
      <c r="A13" t="n">
        <v>11</v>
      </c>
      <c r="B13">
        <f>IF(入力!$D$15="","",IF(OR(反映項目!$B$4="×",入力!$D$15=""),"",入力!$D$15))</f>
        <v/>
      </c>
      <c r="C13">
        <f>IF(入力!$D$15="","",IF(OR(反映項目!$B$5="×",入力!$E$15=""),"",入力!$E$15))</f>
        <v/>
      </c>
      <c r="D13">
        <f>IF(入力!$D$15="","",IF(OR(反映項目!$B$6="×",N($BA$13)=0),"",YEAR($BA$13)-IF($BA$13&gt;=DATE(2019,5,1),2018,IF($BA$13&gt;=DATE(1989,1,8),1988,1925))))&amp;""</f>
        <v/>
      </c>
      <c r="E13">
        <f>IF(入力!$D$15="","",IF(OR(反映項目!$B$6="×",N($BA$13)=0),"",MONTH($BA$13)))&amp;""</f>
        <v/>
      </c>
      <c r="F13">
        <f>IF(入力!$D$15="","",IF(OR(反映項目!$B$6="×",N($BA$13)=0),"",DAY($BA$13)))&amp;""</f>
        <v/>
      </c>
      <c r="G13">
        <f>IF(入力!$D$15="","",IF(OR(反映項目!$B$6="×",OR(N($BA$13)=0,N(設定!$B$3)=0)),"",DATEDIF($BA$13,設定!$B$3,"Y")))&amp;""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IF(入力!$D$15="","",IF(反映項目!$B$11="×","",IFERROR(INDEX(資格集約!$H$143:$H$156,MATCH(1,資格集約!$G$143:$G$156,0)),"")))</f>
        <v/>
      </c>
      <c r="P13">
        <f>IF(入力!$D$15="","",IF(反映項目!$B$11="×","",IFERROR(INDEX(資格集約!$E$143:$E$156,MATCH(1,資格集約!$G$143:$G$156,0)),"")))</f>
        <v/>
      </c>
      <c r="Q13">
        <f>IF(入力!$D$15="","",IF(反映項目!$B$11="×","",IFERROR(INDEX(資格集約!$H$143:$H$156,MATCH(2,資格集約!$G$143:$G$156,0)),"")))</f>
        <v/>
      </c>
      <c r="R13">
        <f>IF(入力!$D$15="","",IF(反映項目!$B$11="×","",IFERROR(INDEX(資格集約!$E$143:$E$156,MATCH(2,資格集約!$G$143:$G$156,0)),"")))</f>
        <v/>
      </c>
      <c r="S13">
        <f>IF(入力!$D$15="","",IF(反映項目!$B$11="×","",IFERROR(INDEX(資格集約!$H$143:$H$156,MATCH(3,資格集約!$G$143:$G$156,0)),"")))</f>
        <v/>
      </c>
      <c r="T13">
        <f>IF(入力!$D$15="","",IF(反映項目!$B$11="×","",IFERROR(INDEX(資格集約!$E$143:$E$156,MATCH(3,資格集約!$G$143:$G$156,0)),"")))</f>
        <v/>
      </c>
      <c r="U13">
        <f>IF(入力!$D$15="","",IF(反映項目!$B$11="×","",IFERROR(INDEX(資格集約!$H$143:$H$156,MATCH(4,資格集約!$G$143:$G$156,0)),"")))</f>
        <v/>
      </c>
      <c r="V13">
        <f>IF(入力!$D$15="","",IF(反映項目!$B$11="×","",IFERROR(INDEX(資格集約!$E$143:$E$156,MATCH(4,資格集約!$G$143:$G$156,0)),"")))</f>
        <v/>
      </c>
      <c r="W13">
        <f>IF(入力!$D$15="","",IF(反映項目!$B$11="×","",IFERROR(INDEX(資格集約!$H$143:$H$156,MATCH(5,資格集約!$G$143:$G$156,0)),"")))</f>
        <v/>
      </c>
      <c r="X13">
        <f>IF(入力!$D$15="","",IF(反映項目!$B$11="×","",IFERROR(INDEX(資格集約!$E$143:$E$156,MATCH(5,資格集約!$G$143:$G$156,0)),"")))</f>
        <v/>
      </c>
      <c r="Y13">
        <f>IF(入力!$D$15="","",IF(反映項目!$B$11="×","",IFERROR(INDEX(資格集約!$H$143:$H$156,MATCH(6,資格集約!$G$143:$G$156,0)),"")))</f>
        <v/>
      </c>
      <c r="Z13">
        <f>IF(入力!$D$15="","",IF(反映項目!$B$11="×","",IFERROR(INDEX(資格集約!$E$143:$E$156,MATCH(6,資格集約!$G$143:$G$156,0)),"")))</f>
        <v/>
      </c>
      <c r="AA13">
        <f>IF(入力!$D$15="","",IF(反映項目!$B$11="×","",IFERROR(INDEX(資格集約!$H$143:$H$156,MATCH(7,資格集約!$G$143:$G$156,0)),"")))</f>
        <v/>
      </c>
      <c r="AB13">
        <f>IF(入力!$D$15="","",IF(反映項目!$B$11="×","",IFERROR(INDEX(資格集約!$E$143:$E$156,MATCH(7,資格集約!$G$143:$G$156,0)),"")))</f>
        <v/>
      </c>
      <c r="AC13">
        <f>IF(入力!$D$15="","",IF(反映項目!$B$11="×","",IFERROR(INDEX(資格集約!$H$143:$H$156,MATCH(8,資格集約!$G$143:$G$156,0)),"")))</f>
        <v/>
      </c>
      <c r="AD13">
        <f>IF(入力!$D$15="","",IF(反映項目!$B$11="×","",IFERROR(INDEX(資格集約!$E$143:$E$156,MATCH(8,資格集約!$G$143:$G$156,0)),"")))</f>
        <v/>
      </c>
      <c r="AE13">
        <f>IF(入力!$D$15="","",IF(反映項目!$B$11="×","",IFERROR(INDEX(資格集約!$H$143:$H$156,MATCH(9,資格集約!$G$143:$G$156,0)),"")))</f>
        <v/>
      </c>
      <c r="AF13">
        <f>IF(入力!$D$15="","",IF(反映項目!$B$11="×","",IFERROR(INDEX(資格集約!$E$143:$E$156,MATCH(9,資格集約!$G$143:$G$156,0)),"")))</f>
        <v/>
      </c>
      <c r="AG13">
        <f>IF(入力!$D$15="","",IF(反映項目!$B$11="×","",IFERROR(INDEX(資格集約!$H$143:$H$156,MATCH(10,資格集約!$G$143:$G$156,0)),"")))</f>
        <v/>
      </c>
      <c r="AH13">
        <f>IF(入力!$D$15="","",IF(反映項目!$B$11="×","",IFERROR(INDEX(資格集約!$E$143:$E$156,MATCH(10,資格集約!$G$143:$G$156,0)),"")))</f>
        <v/>
      </c>
      <c r="AI13">
        <f>IF(入力!$D$15="","",IF(反映項目!$B$11="×","",IFERROR(INDEX(資格集約!$H$143:$H$156,MATCH(11,資格集約!$G$143:$G$156,0)),"")))</f>
        <v/>
      </c>
      <c r="AJ13">
        <f>IF(入力!$D$15="","",IF(反映項目!$B$11="×","",IFERROR(INDEX(資格集約!$E$143:$E$156,MATCH(11,資格集約!$G$143:$G$156,0)),"")))</f>
        <v/>
      </c>
      <c r="AK13">
        <f>IF(入力!$D$15="","",IF(反映項目!$B$11="×","",IFERROR(INDEX(資格集約!$H$143:$H$156,MATCH(12,資格集約!$G$143:$G$156,0)),"")))</f>
        <v/>
      </c>
      <c r="AL13">
        <f>IF(入力!$D$15="","",IF(反映項目!$B$11="×","",IFERROR(INDEX(資格集約!$E$143:$E$156,MATCH(12,資格集約!$G$143:$G$156,0)),"")))</f>
        <v/>
      </c>
      <c r="AM13">
        <f>IF(入力!$D$15="","",IF(反映項目!$B$11="×","",IFERROR(INDEX(資格集約!$H$143:$H$156,MATCH(13,資格集約!$G$143:$G$156,0)),"")))</f>
        <v/>
      </c>
      <c r="AN13">
        <f>IF(入力!$D$15="","",IF(反映項目!$B$11="×","",IFERROR(INDEX(資格集約!$E$143:$E$156,MATCH(13,資格集約!$G$143:$G$156,0)),"")))</f>
        <v/>
      </c>
      <c r="AO13">
        <f>IF(入力!$D$15="","",IF(反映項目!$B$11="×","",IFERROR(INDEX(資格集約!$H$143:$H$156,MATCH(14,資格集約!$G$143:$G$156,0)),"")))</f>
        <v/>
      </c>
      <c r="AP13">
        <f>IF(入力!$D$15="","",IF(反映項目!$B$11="×","",IFERROR(INDEX(資格集約!$E$143:$E$156,MATCH(14,資格集約!$G$143:$G$156,0)),"")))</f>
        <v/>
      </c>
      <c r="AQ13">
        <f>IF(入力!$D$15="","",IF(OR(反映項目!$B$12="×",入力!$Z$15=""),"",入力!$Z$15))</f>
        <v/>
      </c>
      <c r="AR13">
        <f>IF(入力!$D$15="","",IF(反映項目!$B$13="×","",IF(入力!$AA$15="","",入力!$AA$15&amp;CHAR(10)))&amp;IF(反映項目!$B$14="×","",IF(入力!$AB$15="","",入力!$AB$15&amp;CHAR(10)))&amp;IF(反映項目!$B$15="×","",IF(入力!$AC$15="","",入力!$AC$15)))</f>
        <v/>
      </c>
      <c r="AS13">
        <f>IF(入力!$D$15="","",IF(OR(反映項目!$B$17="×",入力!$AH$15=""),"",入力!$AH$15))</f>
        <v/>
      </c>
      <c r="AT13">
        <f>IF(入力!$D$15="","",IF(OR(反映項目!$B$16="×",N($BB$13)=0),"",YEAR($BB$13)-IF($BB$13&gt;=DATE(2019,5,1),2018,1988)))&amp;""</f>
        <v/>
      </c>
      <c r="AU13">
        <f>IF(入力!$D$15="","",IF(OR(反映項目!$B$16="×",N($BB$13)=0),"",MONTH($BB$13)))&amp;""</f>
        <v/>
      </c>
      <c r="AV13">
        <f>IF(入力!$D$15="","",IF(OR(反映項目!$B$16="×",入力!$AE$15=""),"",入力!$AE$15))</f>
        <v/>
      </c>
      <c r="AW13">
        <f>IF(入力!$D$15="","",IF(OR(反映項目!$B$16="×",N($BC$13)=0),"",YEAR($BC$13)-IF($BC$13&gt;=DATE(2019,5,1),2018,1988)))&amp;""</f>
        <v/>
      </c>
      <c r="AX13">
        <f>IF(入力!$D$15="","",IF(OR(反映項目!$B$16="×",N($BC$13)=0),"",MONTH($BC$13)))&amp;""</f>
        <v/>
      </c>
      <c r="AY13">
        <f>IF(入力!$D$15="","",IF(OR(反映項目!$B$16="×",入力!$AG$15=""),"",入力!$AG$15))</f>
        <v/>
      </c>
      <c r="BA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B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BC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BD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f>
        <v/>
      </c>
      <c r="BE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f>
        <v/>
      </c>
      <c r="BF13">
        <f>IF(入力!$D$15="","",IF($P13="",0,1)+IF($R13="",0,1)+IF($T13="",0,1)+IF($V13="",0,1)+IF($X13="",0,1)+IF($Z13="",0,1)+IF($AB13="",0,1)+IF($AD13="",0,1)+IF($AF13="",0,1)+IF($AH13="",0,1)+IF($AJ13="",0,1)+IF($AL13="",0,1)+IF($AN13="",0,1)+IF($AP13="",0,1))</f>
        <v/>
      </c>
    </row>
    <row r="14">
      <c r="A14" t="n">
        <v>12</v>
      </c>
      <c r="B14">
        <f>IF(入力!$D$16="","",IF(OR(反映項目!$B$4="×",入力!$D$16=""),"",入力!$D$16))</f>
        <v/>
      </c>
      <c r="C14">
        <f>IF(入力!$D$16="","",IF(OR(反映項目!$B$5="×",入力!$E$16=""),"",入力!$E$16))</f>
        <v/>
      </c>
      <c r="D14">
        <f>IF(入力!$D$16="","",IF(OR(反映項目!$B$6="×",N($BA$14)=0),"",YEAR($BA$14)-IF($BA$14&gt;=DATE(2019,5,1),2018,IF($BA$14&gt;=DATE(1989,1,8),1988,1925))))&amp;""</f>
        <v/>
      </c>
      <c r="E14">
        <f>IF(入力!$D$16="","",IF(OR(反映項目!$B$6="×",N($BA$14)=0),"",MONTH($BA$14)))&amp;""</f>
        <v/>
      </c>
      <c r="F14">
        <f>IF(入力!$D$16="","",IF(OR(反映項目!$B$6="×",N($BA$14)=0),"",DAY($BA$14)))&amp;""</f>
        <v/>
      </c>
      <c r="G14">
        <f>IF(入力!$D$16="","",IF(OR(反映項目!$B$6="×",OR(N($BA$14)=0,N(設定!$B$3)=0)),"",DATEDIF($BA$14,設定!$B$3,"Y")))&amp;""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IF(入力!$D$16="","",IF(反映項目!$B$11="×","",IFERROR(INDEX(資格集約!$H$157:$H$170,MATCH(1,資格集約!$G$157:$G$170,0)),"")))</f>
        <v/>
      </c>
      <c r="P14">
        <f>IF(入力!$D$16="","",IF(反映項目!$B$11="×","",IFERROR(INDEX(資格集約!$E$157:$E$170,MATCH(1,資格集約!$G$157:$G$170,0)),"")))</f>
        <v/>
      </c>
      <c r="Q14">
        <f>IF(入力!$D$16="","",IF(反映項目!$B$11="×","",IFERROR(INDEX(資格集約!$H$157:$H$170,MATCH(2,資格集約!$G$157:$G$170,0)),"")))</f>
        <v/>
      </c>
      <c r="R14">
        <f>IF(入力!$D$16="","",IF(反映項目!$B$11="×","",IFERROR(INDEX(資格集約!$E$157:$E$170,MATCH(2,資格集約!$G$157:$G$170,0)),"")))</f>
        <v/>
      </c>
      <c r="S14">
        <f>IF(入力!$D$16="","",IF(反映項目!$B$11="×","",IFERROR(INDEX(資格集約!$H$157:$H$170,MATCH(3,資格集約!$G$157:$G$170,0)),"")))</f>
        <v/>
      </c>
      <c r="T14">
        <f>IF(入力!$D$16="","",IF(反映項目!$B$11="×","",IFERROR(INDEX(資格集約!$E$157:$E$170,MATCH(3,資格集約!$G$157:$G$170,0)),"")))</f>
        <v/>
      </c>
      <c r="U14">
        <f>IF(入力!$D$16="","",IF(反映項目!$B$11="×","",IFERROR(INDEX(資格集約!$H$157:$H$170,MATCH(4,資格集約!$G$157:$G$170,0)),"")))</f>
        <v/>
      </c>
      <c r="V14">
        <f>IF(入力!$D$16="","",IF(反映項目!$B$11="×","",IFERROR(INDEX(資格集約!$E$157:$E$170,MATCH(4,資格集約!$G$157:$G$170,0)),"")))</f>
        <v/>
      </c>
      <c r="W14">
        <f>IF(入力!$D$16="","",IF(反映項目!$B$11="×","",IFERROR(INDEX(資格集約!$H$157:$H$170,MATCH(5,資格集約!$G$157:$G$170,0)),"")))</f>
        <v/>
      </c>
      <c r="X14">
        <f>IF(入力!$D$16="","",IF(反映項目!$B$11="×","",IFERROR(INDEX(資格集約!$E$157:$E$170,MATCH(5,資格集約!$G$157:$G$170,0)),"")))</f>
        <v/>
      </c>
      <c r="Y14">
        <f>IF(入力!$D$16="","",IF(反映項目!$B$11="×","",IFERROR(INDEX(資格集約!$H$157:$H$170,MATCH(6,資格集約!$G$157:$G$170,0)),"")))</f>
        <v/>
      </c>
      <c r="Z14">
        <f>IF(入力!$D$16="","",IF(反映項目!$B$11="×","",IFERROR(INDEX(資格集約!$E$157:$E$170,MATCH(6,資格集約!$G$157:$G$170,0)),"")))</f>
        <v/>
      </c>
      <c r="AA14">
        <f>IF(入力!$D$16="","",IF(反映項目!$B$11="×","",IFERROR(INDEX(資格集約!$H$157:$H$170,MATCH(7,資格集約!$G$157:$G$170,0)),"")))</f>
        <v/>
      </c>
      <c r="AB14">
        <f>IF(入力!$D$16="","",IF(反映項目!$B$11="×","",IFERROR(INDEX(資格集約!$E$157:$E$170,MATCH(7,資格集約!$G$157:$G$170,0)),"")))</f>
        <v/>
      </c>
      <c r="AC14">
        <f>IF(入力!$D$16="","",IF(反映項目!$B$11="×","",IFERROR(INDEX(資格集約!$H$157:$H$170,MATCH(8,資格集約!$G$157:$G$170,0)),"")))</f>
        <v/>
      </c>
      <c r="AD14">
        <f>IF(入力!$D$16="","",IF(反映項目!$B$11="×","",IFERROR(INDEX(資格集約!$E$157:$E$170,MATCH(8,資格集約!$G$157:$G$170,0)),"")))</f>
        <v/>
      </c>
      <c r="AE14">
        <f>IF(入力!$D$16="","",IF(反映項目!$B$11="×","",IFERROR(INDEX(資格集約!$H$157:$H$170,MATCH(9,資格集約!$G$157:$G$170,0)),"")))</f>
        <v/>
      </c>
      <c r="AF14">
        <f>IF(入力!$D$16="","",IF(反映項目!$B$11="×","",IFERROR(INDEX(資格集約!$E$157:$E$170,MATCH(9,資格集約!$G$157:$G$170,0)),"")))</f>
        <v/>
      </c>
      <c r="AG14">
        <f>IF(入力!$D$16="","",IF(反映項目!$B$11="×","",IFERROR(INDEX(資格集約!$H$157:$H$170,MATCH(10,資格集約!$G$157:$G$170,0)),"")))</f>
        <v/>
      </c>
      <c r="AH14">
        <f>IF(入力!$D$16="","",IF(反映項目!$B$11="×","",IFERROR(INDEX(資格集約!$E$157:$E$170,MATCH(10,資格集約!$G$157:$G$170,0)),"")))</f>
        <v/>
      </c>
      <c r="AI14">
        <f>IF(入力!$D$16="","",IF(反映項目!$B$11="×","",IFERROR(INDEX(資格集約!$H$157:$H$170,MATCH(11,資格集約!$G$157:$G$170,0)),"")))</f>
        <v/>
      </c>
      <c r="AJ14">
        <f>IF(入力!$D$16="","",IF(反映項目!$B$11="×","",IFERROR(INDEX(資格集約!$E$157:$E$170,MATCH(11,資格集約!$G$157:$G$170,0)),"")))</f>
        <v/>
      </c>
      <c r="AK14">
        <f>IF(入力!$D$16="","",IF(反映項目!$B$11="×","",IFERROR(INDEX(資格集約!$H$157:$H$170,MATCH(12,資格集約!$G$157:$G$170,0)),"")))</f>
        <v/>
      </c>
      <c r="AL14">
        <f>IF(入力!$D$16="","",IF(反映項目!$B$11="×","",IFERROR(INDEX(資格集約!$E$157:$E$170,MATCH(12,資格集約!$G$157:$G$170,0)),"")))</f>
        <v/>
      </c>
      <c r="AM14">
        <f>IF(入力!$D$16="","",IF(反映項目!$B$11="×","",IFERROR(INDEX(資格集約!$H$157:$H$170,MATCH(13,資格集約!$G$157:$G$170,0)),"")))</f>
        <v/>
      </c>
      <c r="AN14">
        <f>IF(入力!$D$16="","",IF(反映項目!$B$11="×","",IFERROR(INDEX(資格集約!$E$157:$E$170,MATCH(13,資格集約!$G$157:$G$170,0)),"")))</f>
        <v/>
      </c>
      <c r="AO14">
        <f>IF(入力!$D$16="","",IF(反映項目!$B$11="×","",IFERROR(INDEX(資格集約!$H$157:$H$170,MATCH(14,資格集約!$G$157:$G$170,0)),"")))</f>
        <v/>
      </c>
      <c r="AP14">
        <f>IF(入力!$D$16="","",IF(反映項目!$B$11="×","",IFERROR(INDEX(資格集約!$E$157:$E$170,MATCH(14,資格集約!$G$157:$G$170,0)),"")))</f>
        <v/>
      </c>
      <c r="AQ14">
        <f>IF(入力!$D$16="","",IF(OR(反映項目!$B$12="×",入力!$Z$16=""),"",入力!$Z$16))</f>
        <v/>
      </c>
      <c r="AR14">
        <f>IF(入力!$D$16="","",IF(反映項目!$B$13="×","",IF(入力!$AA$16="","",入力!$AA$16&amp;CHAR(10)))&amp;IF(反映項目!$B$14="×","",IF(入力!$AB$16="","",入力!$AB$16&amp;CHAR(10)))&amp;IF(反映項目!$B$15="×","",IF(入力!$AC$16="","",入力!$AC$16)))</f>
        <v/>
      </c>
      <c r="AS14">
        <f>IF(入力!$D$16="","",IF(OR(反映項目!$B$17="×",入力!$AH$16=""),"",入力!$AH$16))</f>
        <v/>
      </c>
      <c r="AT14">
        <f>IF(入力!$D$16="","",IF(OR(反映項目!$B$16="×",N($BB$14)=0),"",YEAR($BB$14)-IF($BB$14&gt;=DATE(2019,5,1),2018,1988)))&amp;""</f>
        <v/>
      </c>
      <c r="AU14">
        <f>IF(入力!$D$16="","",IF(OR(反映項目!$B$16="×",N($BB$14)=0),"",MONTH($BB$14)))&amp;""</f>
        <v/>
      </c>
      <c r="AV14">
        <f>IF(入力!$D$16="","",IF(OR(反映項目!$B$16="×",入力!$AE$16=""),"",入力!$AE$16))</f>
        <v/>
      </c>
      <c r="AW14">
        <f>IF(入力!$D$16="","",IF(OR(反映項目!$B$16="×",N($BC$14)=0),"",YEAR($BC$14)-IF($BC$14&gt;=DATE(2019,5,1),2018,1988)))&amp;""</f>
        <v/>
      </c>
      <c r="AX14">
        <f>IF(入力!$D$16="","",IF(OR(反映項目!$B$16="×",N($BC$14)=0),"",MONTH($BC$14)))&amp;""</f>
        <v/>
      </c>
      <c r="AY14">
        <f>IF(入力!$D$16="","",IF(OR(反映項目!$B$16="×",入力!$AG$16=""),"",入力!$AG$16))</f>
        <v/>
      </c>
      <c r="BA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B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BC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BD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f>
        <v/>
      </c>
      <c r="BE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f>
        <v/>
      </c>
      <c r="BF14">
        <f>IF(入力!$D$16="","",IF($P14="",0,1)+IF($R14="",0,1)+IF($T14="",0,1)+IF($V14="",0,1)+IF($X14="",0,1)+IF($Z14="",0,1)+IF($AB14="",0,1)+IF($AD14="",0,1)+IF($AF14="",0,1)+IF($AH14="",0,1)+IF($AJ14="",0,1)+IF($AL14="",0,1)+IF($AN14="",0,1)+IF($AP14="",0,1))</f>
        <v/>
      </c>
    </row>
    <row r="15">
      <c r="A15" t="n">
        <v>13</v>
      </c>
      <c r="B15">
        <f>IF(入力!$D$17="","",IF(OR(反映項目!$B$4="×",入力!$D$17=""),"",入力!$D$17))</f>
        <v/>
      </c>
      <c r="C15">
        <f>IF(入力!$D$17="","",IF(OR(反映項目!$B$5="×",入力!$E$17=""),"",入力!$E$17))</f>
        <v/>
      </c>
      <c r="D15">
        <f>IF(入力!$D$17="","",IF(OR(反映項目!$B$6="×",N($BA$15)=0),"",YEAR($BA$15)-IF($BA$15&gt;=DATE(2019,5,1),2018,IF($BA$15&gt;=DATE(1989,1,8),1988,1925))))&amp;""</f>
        <v/>
      </c>
      <c r="E15">
        <f>IF(入力!$D$17="","",IF(OR(反映項目!$B$6="×",N($BA$15)=0),"",MONTH($BA$15)))&amp;""</f>
        <v/>
      </c>
      <c r="F15">
        <f>IF(入力!$D$17="","",IF(OR(反映項目!$B$6="×",N($BA$15)=0),"",DAY($BA$15)))&amp;""</f>
        <v/>
      </c>
      <c r="G15">
        <f>IF(入力!$D$17="","",IF(OR(反映項目!$B$6="×",OR(N($BA$15)=0,N(設定!$B$3)=0)),"",DATEDIF($BA$15,設定!$B$3,"Y")))&amp;""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IF(入力!$D$17="","",IF(反映項目!$B$11="×","",IFERROR(INDEX(資格集約!$H$171:$H$184,MATCH(1,資格集約!$G$171:$G$184,0)),"")))</f>
        <v/>
      </c>
      <c r="P15">
        <f>IF(入力!$D$17="","",IF(反映項目!$B$11="×","",IFERROR(INDEX(資格集約!$E$171:$E$184,MATCH(1,資格集約!$G$171:$G$184,0)),"")))</f>
        <v/>
      </c>
      <c r="Q15">
        <f>IF(入力!$D$17="","",IF(反映項目!$B$11="×","",IFERROR(INDEX(資格集約!$H$171:$H$184,MATCH(2,資格集約!$G$171:$G$184,0)),"")))</f>
        <v/>
      </c>
      <c r="R15">
        <f>IF(入力!$D$17="","",IF(反映項目!$B$11="×","",IFERROR(INDEX(資格集約!$E$171:$E$184,MATCH(2,資格集約!$G$171:$G$184,0)),"")))</f>
        <v/>
      </c>
      <c r="S15">
        <f>IF(入力!$D$17="","",IF(反映項目!$B$11="×","",IFERROR(INDEX(資格集約!$H$171:$H$184,MATCH(3,資格集約!$G$171:$G$184,0)),"")))</f>
        <v/>
      </c>
      <c r="T15">
        <f>IF(入力!$D$17="","",IF(反映項目!$B$11="×","",IFERROR(INDEX(資格集約!$E$171:$E$184,MATCH(3,資格集約!$G$171:$G$184,0)),"")))</f>
        <v/>
      </c>
      <c r="U15">
        <f>IF(入力!$D$17="","",IF(反映項目!$B$11="×","",IFERROR(INDEX(資格集約!$H$171:$H$184,MATCH(4,資格集約!$G$171:$G$184,0)),"")))</f>
        <v/>
      </c>
      <c r="V15">
        <f>IF(入力!$D$17="","",IF(反映項目!$B$11="×","",IFERROR(INDEX(資格集約!$E$171:$E$184,MATCH(4,資格集約!$G$171:$G$184,0)),"")))</f>
        <v/>
      </c>
      <c r="W15">
        <f>IF(入力!$D$17="","",IF(反映項目!$B$11="×","",IFERROR(INDEX(資格集約!$H$171:$H$184,MATCH(5,資格集約!$G$171:$G$184,0)),"")))</f>
        <v/>
      </c>
      <c r="X15">
        <f>IF(入力!$D$17="","",IF(反映項目!$B$11="×","",IFERROR(INDEX(資格集約!$E$171:$E$184,MATCH(5,資格集約!$G$171:$G$184,0)),"")))</f>
        <v/>
      </c>
      <c r="Y15">
        <f>IF(入力!$D$17="","",IF(反映項目!$B$11="×","",IFERROR(INDEX(資格集約!$H$171:$H$184,MATCH(6,資格集約!$G$171:$G$184,0)),"")))</f>
        <v/>
      </c>
      <c r="Z15">
        <f>IF(入力!$D$17="","",IF(反映項目!$B$11="×","",IFERROR(INDEX(資格集約!$E$171:$E$184,MATCH(6,資格集約!$G$171:$G$184,0)),"")))</f>
        <v/>
      </c>
      <c r="AA15">
        <f>IF(入力!$D$17="","",IF(反映項目!$B$11="×","",IFERROR(INDEX(資格集約!$H$171:$H$184,MATCH(7,資格集約!$G$171:$G$184,0)),"")))</f>
        <v/>
      </c>
      <c r="AB15">
        <f>IF(入力!$D$17="","",IF(反映項目!$B$11="×","",IFERROR(INDEX(資格集約!$E$171:$E$184,MATCH(7,資格集約!$G$171:$G$184,0)),"")))</f>
        <v/>
      </c>
      <c r="AC15">
        <f>IF(入力!$D$17="","",IF(反映項目!$B$11="×","",IFERROR(INDEX(資格集約!$H$171:$H$184,MATCH(8,資格集約!$G$171:$G$184,0)),"")))</f>
        <v/>
      </c>
      <c r="AD15">
        <f>IF(入力!$D$17="","",IF(反映項目!$B$11="×","",IFERROR(INDEX(資格集約!$E$171:$E$184,MATCH(8,資格集約!$G$171:$G$184,0)),"")))</f>
        <v/>
      </c>
      <c r="AE15">
        <f>IF(入力!$D$17="","",IF(反映項目!$B$11="×","",IFERROR(INDEX(資格集約!$H$171:$H$184,MATCH(9,資格集約!$G$171:$G$184,0)),"")))</f>
        <v/>
      </c>
      <c r="AF15">
        <f>IF(入力!$D$17="","",IF(反映項目!$B$11="×","",IFERROR(INDEX(資格集約!$E$171:$E$184,MATCH(9,資格集約!$G$171:$G$184,0)),"")))</f>
        <v/>
      </c>
      <c r="AG15">
        <f>IF(入力!$D$17="","",IF(反映項目!$B$11="×","",IFERROR(INDEX(資格集約!$H$171:$H$184,MATCH(10,資格集約!$G$171:$G$184,0)),"")))</f>
        <v/>
      </c>
      <c r="AH15">
        <f>IF(入力!$D$17="","",IF(反映項目!$B$11="×","",IFERROR(INDEX(資格集約!$E$171:$E$184,MATCH(10,資格集約!$G$171:$G$184,0)),"")))</f>
        <v/>
      </c>
      <c r="AI15">
        <f>IF(入力!$D$17="","",IF(反映項目!$B$11="×","",IFERROR(INDEX(資格集約!$H$171:$H$184,MATCH(11,資格集約!$G$171:$G$184,0)),"")))</f>
        <v/>
      </c>
      <c r="AJ15">
        <f>IF(入力!$D$17="","",IF(反映項目!$B$11="×","",IFERROR(INDEX(資格集約!$E$171:$E$184,MATCH(11,資格集約!$G$171:$G$184,0)),"")))</f>
        <v/>
      </c>
      <c r="AK15">
        <f>IF(入力!$D$17="","",IF(反映項目!$B$11="×","",IFERROR(INDEX(資格集約!$H$171:$H$184,MATCH(12,資格集約!$G$171:$G$184,0)),"")))</f>
        <v/>
      </c>
      <c r="AL15">
        <f>IF(入力!$D$17="","",IF(反映項目!$B$11="×","",IFERROR(INDEX(資格集約!$E$171:$E$184,MATCH(12,資格集約!$G$171:$G$184,0)),"")))</f>
        <v/>
      </c>
      <c r="AM15">
        <f>IF(入力!$D$17="","",IF(反映項目!$B$11="×","",IFERROR(INDEX(資格集約!$H$171:$H$184,MATCH(13,資格集約!$G$171:$G$184,0)),"")))</f>
        <v/>
      </c>
      <c r="AN15">
        <f>IF(入力!$D$17="","",IF(反映項目!$B$11="×","",IFERROR(INDEX(資格集約!$E$171:$E$184,MATCH(13,資格集約!$G$171:$G$184,0)),"")))</f>
        <v/>
      </c>
      <c r="AO15">
        <f>IF(入力!$D$17="","",IF(反映項目!$B$11="×","",IFERROR(INDEX(資格集約!$H$171:$H$184,MATCH(14,資格集約!$G$171:$G$184,0)),"")))</f>
        <v/>
      </c>
      <c r="AP15">
        <f>IF(入力!$D$17="","",IF(反映項目!$B$11="×","",IFERROR(INDEX(資格集約!$E$171:$E$184,MATCH(14,資格集約!$G$171:$G$184,0)),"")))</f>
        <v/>
      </c>
      <c r="AQ15">
        <f>IF(入力!$D$17="","",IF(OR(反映項目!$B$12="×",入力!$Z$17=""),"",入力!$Z$17))</f>
        <v/>
      </c>
      <c r="AR15">
        <f>IF(入力!$D$17="","",IF(反映項目!$B$13="×","",IF(入力!$AA$17="","",入力!$AA$17&amp;CHAR(10)))&amp;IF(反映項目!$B$14="×","",IF(入力!$AB$17="","",入力!$AB$17&amp;CHAR(10)))&amp;IF(反映項目!$B$15="×","",IF(入力!$AC$17="","",入力!$AC$17)))</f>
        <v/>
      </c>
      <c r="AS15">
        <f>IF(入力!$D$17="","",IF(OR(反映項目!$B$17="×",入力!$AH$17=""),"",入力!$AH$17))</f>
        <v/>
      </c>
      <c r="AT15">
        <f>IF(入力!$D$17="","",IF(OR(反映項目!$B$16="×",N($BB$15)=0),"",YEAR($BB$15)-IF($BB$15&gt;=DATE(2019,5,1),2018,1988)))&amp;""</f>
        <v/>
      </c>
      <c r="AU15">
        <f>IF(入力!$D$17="","",IF(OR(反映項目!$B$16="×",N($BB$15)=0),"",MONTH($BB$15)))&amp;""</f>
        <v/>
      </c>
      <c r="AV15">
        <f>IF(入力!$D$17="","",IF(OR(反映項目!$B$16="×",入力!$AE$17=""),"",入力!$AE$17))</f>
        <v/>
      </c>
      <c r="AW15">
        <f>IF(入力!$D$17="","",IF(OR(反映項目!$B$16="×",N($BC$15)=0),"",YEAR($BC$15)-IF($BC$15&gt;=DATE(2019,5,1),2018,1988)))&amp;""</f>
        <v/>
      </c>
      <c r="AX15">
        <f>IF(入力!$D$17="","",IF(OR(反映項目!$B$16="×",N($BC$15)=0),"",MONTH($BC$15)))&amp;""</f>
        <v/>
      </c>
      <c r="AY15">
        <f>IF(入力!$D$17="","",IF(OR(反映項目!$B$16="×",入力!$AG$17=""),"",入力!$AG$17))</f>
        <v/>
      </c>
      <c r="BA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B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BC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BD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f>
        <v/>
      </c>
      <c r="BE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f>
        <v/>
      </c>
      <c r="BF15">
        <f>IF(入力!$D$17="","",IF($P15="",0,1)+IF($R15="",0,1)+IF($T15="",0,1)+IF($V15="",0,1)+IF($X15="",0,1)+IF($Z15="",0,1)+IF($AB15="",0,1)+IF($AD15="",0,1)+IF($AF15="",0,1)+IF($AH15="",0,1)+IF($AJ15="",0,1)+IF($AL15="",0,1)+IF($AN15="",0,1)+IF($AP15="",0,1))</f>
        <v/>
      </c>
    </row>
    <row r="16">
      <c r="A16" t="n">
        <v>14</v>
      </c>
      <c r="B16">
        <f>IF(入力!$D$18="","",IF(OR(反映項目!$B$4="×",入力!$D$18=""),"",入力!$D$18))</f>
        <v/>
      </c>
      <c r="C16">
        <f>IF(入力!$D$18="","",IF(OR(反映項目!$B$5="×",入力!$E$18=""),"",入力!$E$18))</f>
        <v/>
      </c>
      <c r="D16">
        <f>IF(入力!$D$18="","",IF(OR(反映項目!$B$6="×",N($BA$16)=0),"",YEAR($BA$16)-IF($BA$16&gt;=DATE(2019,5,1),2018,IF($BA$16&gt;=DATE(1989,1,8),1988,1925))))&amp;""</f>
        <v/>
      </c>
      <c r="E16">
        <f>IF(入力!$D$18="","",IF(OR(反映項目!$B$6="×",N($BA$16)=0),"",MONTH($BA$16)))&amp;""</f>
        <v/>
      </c>
      <c r="F16">
        <f>IF(入力!$D$18="","",IF(OR(反映項目!$B$6="×",N($BA$16)=0),"",DAY($BA$16)))&amp;""</f>
        <v/>
      </c>
      <c r="G16">
        <f>IF(入力!$D$18="","",IF(OR(反映項目!$B$6="×",OR(N($BA$16)=0,N(設定!$B$3)=0)),"",DATEDIF($BA$16,設定!$B$3,"Y")))&amp;""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IF(入力!$D$18="","",IF(反映項目!$B$11="×","",IFERROR(INDEX(資格集約!$H$185:$H$198,MATCH(1,資格集約!$G$185:$G$198,0)),"")))</f>
        <v/>
      </c>
      <c r="P16">
        <f>IF(入力!$D$18="","",IF(反映項目!$B$11="×","",IFERROR(INDEX(資格集約!$E$185:$E$198,MATCH(1,資格集約!$G$185:$G$198,0)),"")))</f>
        <v/>
      </c>
      <c r="Q16">
        <f>IF(入力!$D$18="","",IF(反映項目!$B$11="×","",IFERROR(INDEX(資格集約!$H$185:$H$198,MATCH(2,資格集約!$G$185:$G$198,0)),"")))</f>
        <v/>
      </c>
      <c r="R16">
        <f>IF(入力!$D$18="","",IF(反映項目!$B$11="×","",IFERROR(INDEX(資格集約!$E$185:$E$198,MATCH(2,資格集約!$G$185:$G$198,0)),"")))</f>
        <v/>
      </c>
      <c r="S16">
        <f>IF(入力!$D$18="","",IF(反映項目!$B$11="×","",IFERROR(INDEX(資格集約!$H$185:$H$198,MATCH(3,資格集約!$G$185:$G$198,0)),"")))</f>
        <v/>
      </c>
      <c r="T16">
        <f>IF(入力!$D$18="","",IF(反映項目!$B$11="×","",IFERROR(INDEX(資格集約!$E$185:$E$198,MATCH(3,資格集約!$G$185:$G$198,0)),"")))</f>
        <v/>
      </c>
      <c r="U16">
        <f>IF(入力!$D$18="","",IF(反映項目!$B$11="×","",IFERROR(INDEX(資格集約!$H$185:$H$198,MATCH(4,資格集約!$G$185:$G$198,0)),"")))</f>
        <v/>
      </c>
      <c r="V16">
        <f>IF(入力!$D$18="","",IF(反映項目!$B$11="×","",IFERROR(INDEX(資格集約!$E$185:$E$198,MATCH(4,資格集約!$G$185:$G$198,0)),"")))</f>
        <v/>
      </c>
      <c r="W16">
        <f>IF(入力!$D$18="","",IF(反映項目!$B$11="×","",IFERROR(INDEX(資格集約!$H$185:$H$198,MATCH(5,資格集約!$G$185:$G$198,0)),"")))</f>
        <v/>
      </c>
      <c r="X16">
        <f>IF(入力!$D$18="","",IF(反映項目!$B$11="×","",IFERROR(INDEX(資格集約!$E$185:$E$198,MATCH(5,資格集約!$G$185:$G$198,0)),"")))</f>
        <v/>
      </c>
      <c r="Y16">
        <f>IF(入力!$D$18="","",IF(反映項目!$B$11="×","",IFERROR(INDEX(資格集約!$H$185:$H$198,MATCH(6,資格集約!$G$185:$G$198,0)),"")))</f>
        <v/>
      </c>
      <c r="Z16">
        <f>IF(入力!$D$18="","",IF(反映項目!$B$11="×","",IFERROR(INDEX(資格集約!$E$185:$E$198,MATCH(6,資格集約!$G$185:$G$198,0)),"")))</f>
        <v/>
      </c>
      <c r="AA16">
        <f>IF(入力!$D$18="","",IF(反映項目!$B$11="×","",IFERROR(INDEX(資格集約!$H$185:$H$198,MATCH(7,資格集約!$G$185:$G$198,0)),"")))</f>
        <v/>
      </c>
      <c r="AB16">
        <f>IF(入力!$D$18="","",IF(反映項目!$B$11="×","",IFERROR(INDEX(資格集約!$E$185:$E$198,MATCH(7,資格集約!$G$185:$G$198,0)),"")))</f>
        <v/>
      </c>
      <c r="AC16">
        <f>IF(入力!$D$18="","",IF(反映項目!$B$11="×","",IFERROR(INDEX(資格集約!$H$185:$H$198,MATCH(8,資格集約!$G$185:$G$198,0)),"")))</f>
        <v/>
      </c>
      <c r="AD16">
        <f>IF(入力!$D$18="","",IF(反映項目!$B$11="×","",IFERROR(INDEX(資格集約!$E$185:$E$198,MATCH(8,資格集約!$G$185:$G$198,0)),"")))</f>
        <v/>
      </c>
      <c r="AE16">
        <f>IF(入力!$D$18="","",IF(反映項目!$B$11="×","",IFERROR(INDEX(資格集約!$H$185:$H$198,MATCH(9,資格集約!$G$185:$G$198,0)),"")))</f>
        <v/>
      </c>
      <c r="AF16">
        <f>IF(入力!$D$18="","",IF(反映項目!$B$11="×","",IFERROR(INDEX(資格集約!$E$185:$E$198,MATCH(9,資格集約!$G$185:$G$198,0)),"")))</f>
        <v/>
      </c>
      <c r="AG16">
        <f>IF(入力!$D$18="","",IF(反映項目!$B$11="×","",IFERROR(INDEX(資格集約!$H$185:$H$198,MATCH(10,資格集約!$G$185:$G$198,0)),"")))</f>
        <v/>
      </c>
      <c r="AH16">
        <f>IF(入力!$D$18="","",IF(反映項目!$B$11="×","",IFERROR(INDEX(資格集約!$E$185:$E$198,MATCH(10,資格集約!$G$185:$G$198,0)),"")))</f>
        <v/>
      </c>
      <c r="AI16">
        <f>IF(入力!$D$18="","",IF(反映項目!$B$11="×","",IFERROR(INDEX(資格集約!$H$185:$H$198,MATCH(11,資格集約!$G$185:$G$198,0)),"")))</f>
        <v/>
      </c>
      <c r="AJ16">
        <f>IF(入力!$D$18="","",IF(反映項目!$B$11="×","",IFERROR(INDEX(資格集約!$E$185:$E$198,MATCH(11,資格集約!$G$185:$G$198,0)),"")))</f>
        <v/>
      </c>
      <c r="AK16">
        <f>IF(入力!$D$18="","",IF(反映項目!$B$11="×","",IFERROR(INDEX(資格集約!$H$185:$H$198,MATCH(12,資格集約!$G$185:$G$198,0)),"")))</f>
        <v/>
      </c>
      <c r="AL16">
        <f>IF(入力!$D$18="","",IF(反映項目!$B$11="×","",IFERROR(INDEX(資格集約!$E$185:$E$198,MATCH(12,資格集約!$G$185:$G$198,0)),"")))</f>
        <v/>
      </c>
      <c r="AM16">
        <f>IF(入力!$D$18="","",IF(反映項目!$B$11="×","",IFERROR(INDEX(資格集約!$H$185:$H$198,MATCH(13,資格集約!$G$185:$G$198,0)),"")))</f>
        <v/>
      </c>
      <c r="AN16">
        <f>IF(入力!$D$18="","",IF(反映項目!$B$11="×","",IFERROR(INDEX(資格集約!$E$185:$E$198,MATCH(13,資格集約!$G$185:$G$198,0)),"")))</f>
        <v/>
      </c>
      <c r="AO16">
        <f>IF(入力!$D$18="","",IF(反映項目!$B$11="×","",IFERROR(INDEX(資格集約!$H$185:$H$198,MATCH(14,資格集約!$G$185:$G$198,0)),"")))</f>
        <v/>
      </c>
      <c r="AP16">
        <f>IF(入力!$D$18="","",IF(反映項目!$B$11="×","",IFERROR(INDEX(資格集約!$E$185:$E$198,MATCH(14,資格集約!$G$185:$G$198,0)),"")))</f>
        <v/>
      </c>
      <c r="AQ16">
        <f>IF(入力!$D$18="","",IF(OR(反映項目!$B$12="×",入力!$Z$18=""),"",入力!$Z$18))</f>
        <v/>
      </c>
      <c r="AR16">
        <f>IF(入力!$D$18="","",IF(反映項目!$B$13="×","",IF(入力!$AA$18="","",入力!$AA$18&amp;CHAR(10)))&amp;IF(反映項目!$B$14="×","",IF(入力!$AB$18="","",入力!$AB$18&amp;CHAR(10)))&amp;IF(反映項目!$B$15="×","",IF(入力!$AC$18="","",入力!$AC$18)))</f>
        <v/>
      </c>
      <c r="AS16">
        <f>IF(入力!$D$18="","",IF(OR(反映項目!$B$17="×",入力!$AH$18=""),"",入力!$AH$18))</f>
        <v/>
      </c>
      <c r="AT16">
        <f>IF(入力!$D$18="","",IF(OR(反映項目!$B$16="×",N($BB$16)=0),"",YEAR($BB$16)-IF($BB$16&gt;=DATE(2019,5,1),2018,1988)))&amp;""</f>
        <v/>
      </c>
      <c r="AU16">
        <f>IF(入力!$D$18="","",IF(OR(反映項目!$B$16="×",N($BB$16)=0),"",MONTH($BB$16)))&amp;""</f>
        <v/>
      </c>
      <c r="AV16">
        <f>IF(入力!$D$18="","",IF(OR(反映項目!$B$16="×",入力!$AE$18=""),"",入力!$AE$18))</f>
        <v/>
      </c>
      <c r="AW16">
        <f>IF(入力!$D$18="","",IF(OR(反映項目!$B$16="×",N($BC$16)=0),"",YEAR($BC$16)-IF($BC$16&gt;=DATE(2019,5,1),2018,1988)))&amp;""</f>
        <v/>
      </c>
      <c r="AX16">
        <f>IF(入力!$D$18="","",IF(OR(反映項目!$B$16="×",N($BC$16)=0),"",MONTH($BC$16)))&amp;""</f>
        <v/>
      </c>
      <c r="AY16">
        <f>IF(入力!$D$18="","",IF(OR(反映項目!$B$16="×",入力!$AG$18=""),"",入力!$AG$18))</f>
        <v/>
      </c>
      <c r="BA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B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BC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BD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f>
        <v/>
      </c>
      <c r="BE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f>
        <v/>
      </c>
      <c r="BF16">
        <f>IF(入力!$D$18="","",IF($P16="",0,1)+IF($R16="",0,1)+IF($T16="",0,1)+IF($V16="",0,1)+IF($X16="",0,1)+IF($Z16="",0,1)+IF($AB16="",0,1)+IF($AD16="",0,1)+IF($AF16="",0,1)+IF($AH16="",0,1)+IF($AJ16="",0,1)+IF($AL16="",0,1)+IF($AN16="",0,1)+IF($AP16="",0,1))</f>
        <v/>
      </c>
    </row>
    <row r="17">
      <c r="A17" t="n">
        <v>15</v>
      </c>
      <c r="B17">
        <f>IF(入力!$D$19="","",IF(OR(反映項目!$B$4="×",入力!$D$19=""),"",入力!$D$19))</f>
        <v/>
      </c>
      <c r="C17">
        <f>IF(入力!$D$19="","",IF(OR(反映項目!$B$5="×",入力!$E$19=""),"",入力!$E$19))</f>
        <v/>
      </c>
      <c r="D17">
        <f>IF(入力!$D$19="","",IF(OR(反映項目!$B$6="×",N($BA$17)=0),"",YEAR($BA$17)-IF($BA$17&gt;=DATE(2019,5,1),2018,IF($BA$17&gt;=DATE(1989,1,8),1988,1925))))&amp;""</f>
        <v/>
      </c>
      <c r="E17">
        <f>IF(入力!$D$19="","",IF(OR(反映項目!$B$6="×",N($BA$17)=0),"",MONTH($BA$17)))&amp;""</f>
        <v/>
      </c>
      <c r="F17">
        <f>IF(入力!$D$19="","",IF(OR(反映項目!$B$6="×",N($BA$17)=0),"",DAY($BA$17)))&amp;""</f>
        <v/>
      </c>
      <c r="G17">
        <f>IF(入力!$D$19="","",IF(OR(反映項目!$B$6="×",OR(N($BA$17)=0,N(設定!$B$3)=0)),"",DATEDIF($BA$17,設定!$B$3,"Y")))&amp;""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IF(入力!$D$19="","",IF(反映項目!$B$11="×","",IFERROR(INDEX(資格集約!$H$199:$H$212,MATCH(1,資格集約!$G$199:$G$212,0)),"")))</f>
        <v/>
      </c>
      <c r="P17">
        <f>IF(入力!$D$19="","",IF(反映項目!$B$11="×","",IFERROR(INDEX(資格集約!$E$199:$E$212,MATCH(1,資格集約!$G$199:$G$212,0)),"")))</f>
        <v/>
      </c>
      <c r="Q17">
        <f>IF(入力!$D$19="","",IF(反映項目!$B$11="×","",IFERROR(INDEX(資格集約!$H$199:$H$212,MATCH(2,資格集約!$G$199:$G$212,0)),"")))</f>
        <v/>
      </c>
      <c r="R17">
        <f>IF(入力!$D$19="","",IF(反映項目!$B$11="×","",IFERROR(INDEX(資格集約!$E$199:$E$212,MATCH(2,資格集約!$G$199:$G$212,0)),"")))</f>
        <v/>
      </c>
      <c r="S17">
        <f>IF(入力!$D$19="","",IF(反映項目!$B$11="×","",IFERROR(INDEX(資格集約!$H$199:$H$212,MATCH(3,資格集約!$G$199:$G$212,0)),"")))</f>
        <v/>
      </c>
      <c r="T17">
        <f>IF(入力!$D$19="","",IF(反映項目!$B$11="×","",IFERROR(INDEX(資格集約!$E$199:$E$212,MATCH(3,資格集約!$G$199:$G$212,0)),"")))</f>
        <v/>
      </c>
      <c r="U17">
        <f>IF(入力!$D$19="","",IF(反映項目!$B$11="×","",IFERROR(INDEX(資格集約!$H$199:$H$212,MATCH(4,資格集約!$G$199:$G$212,0)),"")))</f>
        <v/>
      </c>
      <c r="V17">
        <f>IF(入力!$D$19="","",IF(反映項目!$B$11="×","",IFERROR(INDEX(資格集約!$E$199:$E$212,MATCH(4,資格集約!$G$199:$G$212,0)),"")))</f>
        <v/>
      </c>
      <c r="W17">
        <f>IF(入力!$D$19="","",IF(反映項目!$B$11="×","",IFERROR(INDEX(資格集約!$H$199:$H$212,MATCH(5,資格集約!$G$199:$G$212,0)),"")))</f>
        <v/>
      </c>
      <c r="X17">
        <f>IF(入力!$D$19="","",IF(反映項目!$B$11="×","",IFERROR(INDEX(資格集約!$E$199:$E$212,MATCH(5,資格集約!$G$199:$G$212,0)),"")))</f>
        <v/>
      </c>
      <c r="Y17">
        <f>IF(入力!$D$19="","",IF(反映項目!$B$11="×","",IFERROR(INDEX(資格集約!$H$199:$H$212,MATCH(6,資格集約!$G$199:$G$212,0)),"")))</f>
        <v/>
      </c>
      <c r="Z17">
        <f>IF(入力!$D$19="","",IF(反映項目!$B$11="×","",IFERROR(INDEX(資格集約!$E$199:$E$212,MATCH(6,資格集約!$G$199:$G$212,0)),"")))</f>
        <v/>
      </c>
      <c r="AA17">
        <f>IF(入力!$D$19="","",IF(反映項目!$B$11="×","",IFERROR(INDEX(資格集約!$H$199:$H$212,MATCH(7,資格集約!$G$199:$G$212,0)),"")))</f>
        <v/>
      </c>
      <c r="AB17">
        <f>IF(入力!$D$19="","",IF(反映項目!$B$11="×","",IFERROR(INDEX(資格集約!$E$199:$E$212,MATCH(7,資格集約!$G$199:$G$212,0)),"")))</f>
        <v/>
      </c>
      <c r="AC17">
        <f>IF(入力!$D$19="","",IF(反映項目!$B$11="×","",IFERROR(INDEX(資格集約!$H$199:$H$212,MATCH(8,資格集約!$G$199:$G$212,0)),"")))</f>
        <v/>
      </c>
      <c r="AD17">
        <f>IF(入力!$D$19="","",IF(反映項目!$B$11="×","",IFERROR(INDEX(資格集約!$E$199:$E$212,MATCH(8,資格集約!$G$199:$G$212,0)),"")))</f>
        <v/>
      </c>
      <c r="AE17">
        <f>IF(入力!$D$19="","",IF(反映項目!$B$11="×","",IFERROR(INDEX(資格集約!$H$199:$H$212,MATCH(9,資格集約!$G$199:$G$212,0)),"")))</f>
        <v/>
      </c>
      <c r="AF17">
        <f>IF(入力!$D$19="","",IF(反映項目!$B$11="×","",IFERROR(INDEX(資格集約!$E$199:$E$212,MATCH(9,資格集約!$G$199:$G$212,0)),"")))</f>
        <v/>
      </c>
      <c r="AG17">
        <f>IF(入力!$D$19="","",IF(反映項目!$B$11="×","",IFERROR(INDEX(資格集約!$H$199:$H$212,MATCH(10,資格集約!$G$199:$G$212,0)),"")))</f>
        <v/>
      </c>
      <c r="AH17">
        <f>IF(入力!$D$19="","",IF(反映項目!$B$11="×","",IFERROR(INDEX(資格集約!$E$199:$E$212,MATCH(10,資格集約!$G$199:$G$212,0)),"")))</f>
        <v/>
      </c>
      <c r="AI17">
        <f>IF(入力!$D$19="","",IF(反映項目!$B$11="×","",IFERROR(INDEX(資格集約!$H$199:$H$212,MATCH(11,資格集約!$G$199:$G$212,0)),"")))</f>
        <v/>
      </c>
      <c r="AJ17">
        <f>IF(入力!$D$19="","",IF(反映項目!$B$11="×","",IFERROR(INDEX(資格集約!$E$199:$E$212,MATCH(11,資格集約!$G$199:$G$212,0)),"")))</f>
        <v/>
      </c>
      <c r="AK17">
        <f>IF(入力!$D$19="","",IF(反映項目!$B$11="×","",IFERROR(INDEX(資格集約!$H$199:$H$212,MATCH(12,資格集約!$G$199:$G$212,0)),"")))</f>
        <v/>
      </c>
      <c r="AL17">
        <f>IF(入力!$D$19="","",IF(反映項目!$B$11="×","",IFERROR(INDEX(資格集約!$E$199:$E$212,MATCH(12,資格集約!$G$199:$G$212,0)),"")))</f>
        <v/>
      </c>
      <c r="AM17">
        <f>IF(入力!$D$19="","",IF(反映項目!$B$11="×","",IFERROR(INDEX(資格集約!$H$199:$H$212,MATCH(13,資格集約!$G$199:$G$212,0)),"")))</f>
        <v/>
      </c>
      <c r="AN17">
        <f>IF(入力!$D$19="","",IF(反映項目!$B$11="×","",IFERROR(INDEX(資格集約!$E$199:$E$212,MATCH(13,資格集約!$G$199:$G$212,0)),"")))</f>
        <v/>
      </c>
      <c r="AO17">
        <f>IF(入力!$D$19="","",IF(反映項目!$B$11="×","",IFERROR(INDEX(資格集約!$H$199:$H$212,MATCH(14,資格集約!$G$199:$G$212,0)),"")))</f>
        <v/>
      </c>
      <c r="AP17">
        <f>IF(入力!$D$19="","",IF(反映項目!$B$11="×","",IFERROR(INDEX(資格集約!$E$199:$E$212,MATCH(14,資格集約!$G$199:$G$212,0)),"")))</f>
        <v/>
      </c>
      <c r="AQ17">
        <f>IF(入力!$D$19="","",IF(OR(反映項目!$B$12="×",入力!$Z$19=""),"",入力!$Z$19))</f>
        <v/>
      </c>
      <c r="AR17">
        <f>IF(入力!$D$19="","",IF(反映項目!$B$13="×","",IF(入力!$AA$19="","",入力!$AA$19&amp;CHAR(10)))&amp;IF(反映項目!$B$14="×","",IF(入力!$AB$19="","",入力!$AB$19&amp;CHAR(10)))&amp;IF(反映項目!$B$15="×","",IF(入力!$AC$19="","",入力!$AC$19)))</f>
        <v/>
      </c>
      <c r="AS17">
        <f>IF(入力!$D$19="","",IF(OR(反映項目!$B$17="×",入力!$AH$19=""),"",入力!$AH$19))</f>
        <v/>
      </c>
      <c r="AT17">
        <f>IF(入力!$D$19="","",IF(OR(反映項目!$B$16="×",N($BB$17)=0),"",YEAR($BB$17)-IF($BB$17&gt;=DATE(2019,5,1),2018,1988)))&amp;""</f>
        <v/>
      </c>
      <c r="AU17">
        <f>IF(入力!$D$19="","",IF(OR(反映項目!$B$16="×",N($BB$17)=0),"",MONTH($BB$17)))&amp;""</f>
        <v/>
      </c>
      <c r="AV17">
        <f>IF(入力!$D$19="","",IF(OR(反映項目!$B$16="×",入力!$AE$19=""),"",入力!$AE$19))</f>
        <v/>
      </c>
      <c r="AW17">
        <f>IF(入力!$D$19="","",IF(OR(反映項目!$B$16="×",N($BC$17)=0),"",YEAR($BC$17)-IF($BC$17&gt;=DATE(2019,5,1),2018,1988)))&amp;""</f>
        <v/>
      </c>
      <c r="AX17">
        <f>IF(入力!$D$19="","",IF(OR(反映項目!$B$16="×",N($BC$17)=0),"",MONTH($BC$17)))&amp;""</f>
        <v/>
      </c>
      <c r="AY17">
        <f>IF(入力!$D$19="","",IF(OR(反映項目!$B$16="×",入力!$AG$19=""),"",入力!$AG$19))</f>
        <v/>
      </c>
      <c r="BA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B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BC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BD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f>
        <v/>
      </c>
      <c r="BE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f>
        <v/>
      </c>
      <c r="BF17">
        <f>IF(入力!$D$19="","",IF($P17="",0,1)+IF($R17="",0,1)+IF($T17="",0,1)+IF($V17="",0,1)+IF($X17="",0,1)+IF($Z17="",0,1)+IF($AB17="",0,1)+IF($AD17="",0,1)+IF($AF17="",0,1)+IF($AH17="",0,1)+IF($AJ17="",0,1)+IF($AL17="",0,1)+IF($AN17="",0,1)+IF($AP17="",0,1))</f>
        <v/>
      </c>
    </row>
    <row r="18">
      <c r="A18" t="n">
        <v>16</v>
      </c>
      <c r="B18">
        <f>IF(入力!$D$20="","",IF(OR(反映項目!$B$4="×",入力!$D$20=""),"",入力!$D$20))</f>
        <v/>
      </c>
      <c r="C18">
        <f>IF(入力!$D$20="","",IF(OR(反映項目!$B$5="×",入力!$E$20=""),"",入力!$E$20))</f>
        <v/>
      </c>
      <c r="D18">
        <f>IF(入力!$D$20="","",IF(OR(反映項目!$B$6="×",N($BA$18)=0),"",YEAR($BA$18)-IF($BA$18&gt;=DATE(2019,5,1),2018,IF($BA$18&gt;=DATE(1989,1,8),1988,1925))))&amp;""</f>
        <v/>
      </c>
      <c r="E18">
        <f>IF(入力!$D$20="","",IF(OR(反映項目!$B$6="×",N($BA$18)=0),"",MONTH($BA$18)))&amp;""</f>
        <v/>
      </c>
      <c r="F18">
        <f>IF(入力!$D$20="","",IF(OR(反映項目!$B$6="×",N($BA$18)=0),"",DAY($BA$18)))&amp;""</f>
        <v/>
      </c>
      <c r="G18">
        <f>IF(入力!$D$20="","",IF(OR(反映項目!$B$6="×",OR(N($BA$18)=0,N(設定!$B$3)=0)),"",DATEDIF($BA$18,設定!$B$3,"Y")))&amp;""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IF(入力!$D$20="","",IF(反映項目!$B$11="×","",IFERROR(INDEX(資格集約!$H$213:$H$226,MATCH(1,資格集約!$G$213:$G$226,0)),"")))</f>
        <v/>
      </c>
      <c r="P18">
        <f>IF(入力!$D$20="","",IF(反映項目!$B$11="×","",IFERROR(INDEX(資格集約!$E$213:$E$226,MATCH(1,資格集約!$G$213:$G$226,0)),"")))</f>
        <v/>
      </c>
      <c r="Q18">
        <f>IF(入力!$D$20="","",IF(反映項目!$B$11="×","",IFERROR(INDEX(資格集約!$H$213:$H$226,MATCH(2,資格集約!$G$213:$G$226,0)),"")))</f>
        <v/>
      </c>
      <c r="R18">
        <f>IF(入力!$D$20="","",IF(反映項目!$B$11="×","",IFERROR(INDEX(資格集約!$E$213:$E$226,MATCH(2,資格集約!$G$213:$G$226,0)),"")))</f>
        <v/>
      </c>
      <c r="S18">
        <f>IF(入力!$D$20="","",IF(反映項目!$B$11="×","",IFERROR(INDEX(資格集約!$H$213:$H$226,MATCH(3,資格集約!$G$213:$G$226,0)),"")))</f>
        <v/>
      </c>
      <c r="T18">
        <f>IF(入力!$D$20="","",IF(反映項目!$B$11="×","",IFERROR(INDEX(資格集約!$E$213:$E$226,MATCH(3,資格集約!$G$213:$G$226,0)),"")))</f>
        <v/>
      </c>
      <c r="U18">
        <f>IF(入力!$D$20="","",IF(反映項目!$B$11="×","",IFERROR(INDEX(資格集約!$H$213:$H$226,MATCH(4,資格集約!$G$213:$G$226,0)),"")))</f>
        <v/>
      </c>
      <c r="V18">
        <f>IF(入力!$D$20="","",IF(反映項目!$B$11="×","",IFERROR(INDEX(資格集約!$E$213:$E$226,MATCH(4,資格集約!$G$213:$G$226,0)),"")))</f>
        <v/>
      </c>
      <c r="W18">
        <f>IF(入力!$D$20="","",IF(反映項目!$B$11="×","",IFERROR(INDEX(資格集約!$H$213:$H$226,MATCH(5,資格集約!$G$213:$G$226,0)),"")))</f>
        <v/>
      </c>
      <c r="X18">
        <f>IF(入力!$D$20="","",IF(反映項目!$B$11="×","",IFERROR(INDEX(資格集約!$E$213:$E$226,MATCH(5,資格集約!$G$213:$G$226,0)),"")))</f>
        <v/>
      </c>
      <c r="Y18">
        <f>IF(入力!$D$20="","",IF(反映項目!$B$11="×","",IFERROR(INDEX(資格集約!$H$213:$H$226,MATCH(6,資格集約!$G$213:$G$226,0)),"")))</f>
        <v/>
      </c>
      <c r="Z18">
        <f>IF(入力!$D$20="","",IF(反映項目!$B$11="×","",IFERROR(INDEX(資格集約!$E$213:$E$226,MATCH(6,資格集約!$G$213:$G$226,0)),"")))</f>
        <v/>
      </c>
      <c r="AA18">
        <f>IF(入力!$D$20="","",IF(反映項目!$B$11="×","",IFERROR(INDEX(資格集約!$H$213:$H$226,MATCH(7,資格集約!$G$213:$G$226,0)),"")))</f>
        <v/>
      </c>
      <c r="AB18">
        <f>IF(入力!$D$20="","",IF(反映項目!$B$11="×","",IFERROR(INDEX(資格集約!$E$213:$E$226,MATCH(7,資格集約!$G$213:$G$226,0)),"")))</f>
        <v/>
      </c>
      <c r="AC18">
        <f>IF(入力!$D$20="","",IF(反映項目!$B$11="×","",IFERROR(INDEX(資格集約!$H$213:$H$226,MATCH(8,資格集約!$G$213:$G$226,0)),"")))</f>
        <v/>
      </c>
      <c r="AD18">
        <f>IF(入力!$D$20="","",IF(反映項目!$B$11="×","",IFERROR(INDEX(資格集約!$E$213:$E$226,MATCH(8,資格集約!$G$213:$G$226,0)),"")))</f>
        <v/>
      </c>
      <c r="AE18">
        <f>IF(入力!$D$20="","",IF(反映項目!$B$11="×","",IFERROR(INDEX(資格集約!$H$213:$H$226,MATCH(9,資格集約!$G$213:$G$226,0)),"")))</f>
        <v/>
      </c>
      <c r="AF18">
        <f>IF(入力!$D$20="","",IF(反映項目!$B$11="×","",IFERROR(INDEX(資格集約!$E$213:$E$226,MATCH(9,資格集約!$G$213:$G$226,0)),"")))</f>
        <v/>
      </c>
      <c r="AG18">
        <f>IF(入力!$D$20="","",IF(反映項目!$B$11="×","",IFERROR(INDEX(資格集約!$H$213:$H$226,MATCH(10,資格集約!$G$213:$G$226,0)),"")))</f>
        <v/>
      </c>
      <c r="AH18">
        <f>IF(入力!$D$20="","",IF(反映項目!$B$11="×","",IFERROR(INDEX(資格集約!$E$213:$E$226,MATCH(10,資格集約!$G$213:$G$226,0)),"")))</f>
        <v/>
      </c>
      <c r="AI18">
        <f>IF(入力!$D$20="","",IF(反映項目!$B$11="×","",IFERROR(INDEX(資格集約!$H$213:$H$226,MATCH(11,資格集約!$G$213:$G$226,0)),"")))</f>
        <v/>
      </c>
      <c r="AJ18">
        <f>IF(入力!$D$20="","",IF(反映項目!$B$11="×","",IFERROR(INDEX(資格集約!$E$213:$E$226,MATCH(11,資格集約!$G$213:$G$226,0)),"")))</f>
        <v/>
      </c>
      <c r="AK18">
        <f>IF(入力!$D$20="","",IF(反映項目!$B$11="×","",IFERROR(INDEX(資格集約!$H$213:$H$226,MATCH(12,資格集約!$G$213:$G$226,0)),"")))</f>
        <v/>
      </c>
      <c r="AL18">
        <f>IF(入力!$D$20="","",IF(反映項目!$B$11="×","",IFERROR(INDEX(資格集約!$E$213:$E$226,MATCH(12,資格集約!$G$213:$G$226,0)),"")))</f>
        <v/>
      </c>
      <c r="AM18">
        <f>IF(入力!$D$20="","",IF(反映項目!$B$11="×","",IFERROR(INDEX(資格集約!$H$213:$H$226,MATCH(13,資格集約!$G$213:$G$226,0)),"")))</f>
        <v/>
      </c>
      <c r="AN18">
        <f>IF(入力!$D$20="","",IF(反映項目!$B$11="×","",IFERROR(INDEX(資格集約!$E$213:$E$226,MATCH(13,資格集約!$G$213:$G$226,0)),"")))</f>
        <v/>
      </c>
      <c r="AO18">
        <f>IF(入力!$D$20="","",IF(反映項目!$B$11="×","",IFERROR(INDEX(資格集約!$H$213:$H$226,MATCH(14,資格集約!$G$213:$G$226,0)),"")))</f>
        <v/>
      </c>
      <c r="AP18">
        <f>IF(入力!$D$20="","",IF(反映項目!$B$11="×","",IFERROR(INDEX(資格集約!$E$213:$E$226,MATCH(14,資格集約!$G$213:$G$226,0)),"")))</f>
        <v/>
      </c>
      <c r="AQ18">
        <f>IF(入力!$D$20="","",IF(OR(反映項目!$B$12="×",入力!$Z$20=""),"",入力!$Z$20))</f>
        <v/>
      </c>
      <c r="AR18">
        <f>IF(入力!$D$20="","",IF(反映項目!$B$13="×","",IF(入力!$AA$20="","",入力!$AA$20&amp;CHAR(10)))&amp;IF(反映項目!$B$14="×","",IF(入力!$AB$20="","",入力!$AB$20&amp;CHAR(10)))&amp;IF(反映項目!$B$15="×","",IF(入力!$AC$20="","",入力!$AC$20)))</f>
        <v/>
      </c>
      <c r="AS18">
        <f>IF(入力!$D$20="","",IF(OR(反映項目!$B$17="×",入力!$AH$20=""),"",入力!$AH$20))</f>
        <v/>
      </c>
      <c r="AT18">
        <f>IF(入力!$D$20="","",IF(OR(反映項目!$B$16="×",N($BB$18)=0),"",YEAR($BB$18)-IF($BB$18&gt;=DATE(2019,5,1),2018,1988)))&amp;""</f>
        <v/>
      </c>
      <c r="AU18">
        <f>IF(入力!$D$20="","",IF(OR(反映項目!$B$16="×",N($BB$18)=0),"",MONTH($BB$18)))&amp;""</f>
        <v/>
      </c>
      <c r="AV18">
        <f>IF(入力!$D$20="","",IF(OR(反映項目!$B$16="×",入力!$AE$20=""),"",入力!$AE$20))</f>
        <v/>
      </c>
      <c r="AW18">
        <f>IF(入力!$D$20="","",IF(OR(反映項目!$B$16="×",N($BC$18)=0),"",YEAR($BC$18)-IF($BC$18&gt;=DATE(2019,5,1),2018,1988)))&amp;""</f>
        <v/>
      </c>
      <c r="AX18">
        <f>IF(入力!$D$20="","",IF(OR(反映項目!$B$16="×",N($BC$18)=0),"",MONTH($BC$18)))&amp;""</f>
        <v/>
      </c>
      <c r="AY18">
        <f>IF(入力!$D$20="","",IF(OR(反映項目!$B$16="×",入力!$AG$20=""),"",入力!$AG$20))</f>
        <v/>
      </c>
      <c r="BA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B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BC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BD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f>
        <v/>
      </c>
      <c r="BE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f>
        <v/>
      </c>
      <c r="BF18">
        <f>IF(入力!$D$20="","",IF($P18="",0,1)+IF($R18="",0,1)+IF($T18="",0,1)+IF($V18="",0,1)+IF($X18="",0,1)+IF($Z18="",0,1)+IF($AB18="",0,1)+IF($AD18="",0,1)+IF($AF18="",0,1)+IF($AH18="",0,1)+IF($AJ18="",0,1)+IF($AL18="",0,1)+IF($AN18="",0,1)+IF($AP18="",0,1))</f>
        <v/>
      </c>
    </row>
    <row r="19">
      <c r="A19" t="n">
        <v>17</v>
      </c>
      <c r="B19">
        <f>IF(入力!$D$21="","",IF(OR(反映項目!$B$4="×",入力!$D$21=""),"",入力!$D$21))</f>
        <v/>
      </c>
      <c r="C19">
        <f>IF(入力!$D$21="","",IF(OR(反映項目!$B$5="×",入力!$E$21=""),"",入力!$E$21))</f>
        <v/>
      </c>
      <c r="D19">
        <f>IF(入力!$D$21="","",IF(OR(反映項目!$B$6="×",N($BA$19)=0),"",YEAR($BA$19)-IF($BA$19&gt;=DATE(2019,5,1),2018,IF($BA$19&gt;=DATE(1989,1,8),1988,1925))))&amp;""</f>
        <v/>
      </c>
      <c r="E19">
        <f>IF(入力!$D$21="","",IF(OR(反映項目!$B$6="×",N($BA$19)=0),"",MONTH($BA$19)))&amp;""</f>
        <v/>
      </c>
      <c r="F19">
        <f>IF(入力!$D$21="","",IF(OR(反映項目!$B$6="×",N($BA$19)=0),"",DAY($BA$19)))&amp;""</f>
        <v/>
      </c>
      <c r="G19">
        <f>IF(入力!$D$21="","",IF(OR(反映項目!$B$6="×",OR(N($BA$19)=0,N(設定!$B$3)=0)),"",DATEDIF($BA$19,設定!$B$3,"Y")))&amp;""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IF(入力!$D$21="","",IF(反映項目!$B$11="×","",IFERROR(INDEX(資格集約!$H$227:$H$240,MATCH(1,資格集約!$G$227:$G$240,0)),"")))</f>
        <v/>
      </c>
      <c r="P19">
        <f>IF(入力!$D$21="","",IF(反映項目!$B$11="×","",IFERROR(INDEX(資格集約!$E$227:$E$240,MATCH(1,資格集約!$G$227:$G$240,0)),"")))</f>
        <v/>
      </c>
      <c r="Q19">
        <f>IF(入力!$D$21="","",IF(反映項目!$B$11="×","",IFERROR(INDEX(資格集約!$H$227:$H$240,MATCH(2,資格集約!$G$227:$G$240,0)),"")))</f>
        <v/>
      </c>
      <c r="R19">
        <f>IF(入力!$D$21="","",IF(反映項目!$B$11="×","",IFERROR(INDEX(資格集約!$E$227:$E$240,MATCH(2,資格集約!$G$227:$G$240,0)),"")))</f>
        <v/>
      </c>
      <c r="S19">
        <f>IF(入力!$D$21="","",IF(反映項目!$B$11="×","",IFERROR(INDEX(資格集約!$H$227:$H$240,MATCH(3,資格集約!$G$227:$G$240,0)),"")))</f>
        <v/>
      </c>
      <c r="T19">
        <f>IF(入力!$D$21="","",IF(反映項目!$B$11="×","",IFERROR(INDEX(資格集約!$E$227:$E$240,MATCH(3,資格集約!$G$227:$G$240,0)),"")))</f>
        <v/>
      </c>
      <c r="U19">
        <f>IF(入力!$D$21="","",IF(反映項目!$B$11="×","",IFERROR(INDEX(資格集約!$H$227:$H$240,MATCH(4,資格集約!$G$227:$G$240,0)),"")))</f>
        <v/>
      </c>
      <c r="V19">
        <f>IF(入力!$D$21="","",IF(反映項目!$B$11="×","",IFERROR(INDEX(資格集約!$E$227:$E$240,MATCH(4,資格集約!$G$227:$G$240,0)),"")))</f>
        <v/>
      </c>
      <c r="W19">
        <f>IF(入力!$D$21="","",IF(反映項目!$B$11="×","",IFERROR(INDEX(資格集約!$H$227:$H$240,MATCH(5,資格集約!$G$227:$G$240,0)),"")))</f>
        <v/>
      </c>
      <c r="X19">
        <f>IF(入力!$D$21="","",IF(反映項目!$B$11="×","",IFERROR(INDEX(資格集約!$E$227:$E$240,MATCH(5,資格集約!$G$227:$G$240,0)),"")))</f>
        <v/>
      </c>
      <c r="Y19">
        <f>IF(入力!$D$21="","",IF(反映項目!$B$11="×","",IFERROR(INDEX(資格集約!$H$227:$H$240,MATCH(6,資格集約!$G$227:$G$240,0)),"")))</f>
        <v/>
      </c>
      <c r="Z19">
        <f>IF(入力!$D$21="","",IF(反映項目!$B$11="×","",IFERROR(INDEX(資格集約!$E$227:$E$240,MATCH(6,資格集約!$G$227:$G$240,0)),"")))</f>
        <v/>
      </c>
      <c r="AA19">
        <f>IF(入力!$D$21="","",IF(反映項目!$B$11="×","",IFERROR(INDEX(資格集約!$H$227:$H$240,MATCH(7,資格集約!$G$227:$G$240,0)),"")))</f>
        <v/>
      </c>
      <c r="AB19">
        <f>IF(入力!$D$21="","",IF(反映項目!$B$11="×","",IFERROR(INDEX(資格集約!$E$227:$E$240,MATCH(7,資格集約!$G$227:$G$240,0)),"")))</f>
        <v/>
      </c>
      <c r="AC19">
        <f>IF(入力!$D$21="","",IF(反映項目!$B$11="×","",IFERROR(INDEX(資格集約!$H$227:$H$240,MATCH(8,資格集約!$G$227:$G$240,0)),"")))</f>
        <v/>
      </c>
      <c r="AD19">
        <f>IF(入力!$D$21="","",IF(反映項目!$B$11="×","",IFERROR(INDEX(資格集約!$E$227:$E$240,MATCH(8,資格集約!$G$227:$G$240,0)),"")))</f>
        <v/>
      </c>
      <c r="AE19">
        <f>IF(入力!$D$21="","",IF(反映項目!$B$11="×","",IFERROR(INDEX(資格集約!$H$227:$H$240,MATCH(9,資格集約!$G$227:$G$240,0)),"")))</f>
        <v/>
      </c>
      <c r="AF19">
        <f>IF(入力!$D$21="","",IF(反映項目!$B$11="×","",IFERROR(INDEX(資格集約!$E$227:$E$240,MATCH(9,資格集約!$G$227:$G$240,0)),"")))</f>
        <v/>
      </c>
      <c r="AG19">
        <f>IF(入力!$D$21="","",IF(反映項目!$B$11="×","",IFERROR(INDEX(資格集約!$H$227:$H$240,MATCH(10,資格集約!$G$227:$G$240,0)),"")))</f>
        <v/>
      </c>
      <c r="AH19">
        <f>IF(入力!$D$21="","",IF(反映項目!$B$11="×","",IFERROR(INDEX(資格集約!$E$227:$E$240,MATCH(10,資格集約!$G$227:$G$240,0)),"")))</f>
        <v/>
      </c>
      <c r="AI19">
        <f>IF(入力!$D$21="","",IF(反映項目!$B$11="×","",IFERROR(INDEX(資格集約!$H$227:$H$240,MATCH(11,資格集約!$G$227:$G$240,0)),"")))</f>
        <v/>
      </c>
      <c r="AJ19">
        <f>IF(入力!$D$21="","",IF(反映項目!$B$11="×","",IFERROR(INDEX(資格集約!$E$227:$E$240,MATCH(11,資格集約!$G$227:$G$240,0)),"")))</f>
        <v/>
      </c>
      <c r="AK19">
        <f>IF(入力!$D$21="","",IF(反映項目!$B$11="×","",IFERROR(INDEX(資格集約!$H$227:$H$240,MATCH(12,資格集約!$G$227:$G$240,0)),"")))</f>
        <v/>
      </c>
      <c r="AL19">
        <f>IF(入力!$D$21="","",IF(反映項目!$B$11="×","",IFERROR(INDEX(資格集約!$E$227:$E$240,MATCH(12,資格集約!$G$227:$G$240,0)),"")))</f>
        <v/>
      </c>
      <c r="AM19">
        <f>IF(入力!$D$21="","",IF(反映項目!$B$11="×","",IFERROR(INDEX(資格集約!$H$227:$H$240,MATCH(13,資格集約!$G$227:$G$240,0)),"")))</f>
        <v/>
      </c>
      <c r="AN19">
        <f>IF(入力!$D$21="","",IF(反映項目!$B$11="×","",IFERROR(INDEX(資格集約!$E$227:$E$240,MATCH(13,資格集約!$G$227:$G$240,0)),"")))</f>
        <v/>
      </c>
      <c r="AO19">
        <f>IF(入力!$D$21="","",IF(反映項目!$B$11="×","",IFERROR(INDEX(資格集約!$H$227:$H$240,MATCH(14,資格集約!$G$227:$G$240,0)),"")))</f>
        <v/>
      </c>
      <c r="AP19">
        <f>IF(入力!$D$21="","",IF(反映項目!$B$11="×","",IFERROR(INDEX(資格集約!$E$227:$E$240,MATCH(14,資格集約!$G$227:$G$240,0)),"")))</f>
        <v/>
      </c>
      <c r="AQ19">
        <f>IF(入力!$D$21="","",IF(OR(反映項目!$B$12="×",入力!$Z$21=""),"",入力!$Z$21))</f>
        <v/>
      </c>
      <c r="AR19">
        <f>IF(入力!$D$21="","",IF(反映項目!$B$13="×","",IF(入力!$AA$21="","",入力!$AA$21&amp;CHAR(10)))&amp;IF(反映項目!$B$14="×","",IF(入力!$AB$21="","",入力!$AB$21&amp;CHAR(10)))&amp;IF(反映項目!$B$15="×","",IF(入力!$AC$21="","",入力!$AC$21)))</f>
        <v/>
      </c>
      <c r="AS19">
        <f>IF(入力!$D$21="","",IF(OR(反映項目!$B$17="×",入力!$AH$21=""),"",入力!$AH$21))</f>
        <v/>
      </c>
      <c r="AT19">
        <f>IF(入力!$D$21="","",IF(OR(反映項目!$B$16="×",N($BB$19)=0),"",YEAR($BB$19)-IF($BB$19&gt;=DATE(2019,5,1),2018,1988)))&amp;""</f>
        <v/>
      </c>
      <c r="AU19">
        <f>IF(入力!$D$21="","",IF(OR(反映項目!$B$16="×",N($BB$19)=0),"",MONTH($BB$19)))&amp;""</f>
        <v/>
      </c>
      <c r="AV19">
        <f>IF(入力!$D$21="","",IF(OR(反映項目!$B$16="×",入力!$AE$21=""),"",入力!$AE$21))</f>
        <v/>
      </c>
      <c r="AW19">
        <f>IF(入力!$D$21="","",IF(OR(反映項目!$B$16="×",N($BC$19)=0),"",YEAR($BC$19)-IF($BC$19&gt;=DATE(2019,5,1),2018,1988)))&amp;""</f>
        <v/>
      </c>
      <c r="AX19">
        <f>IF(入力!$D$21="","",IF(OR(反映項目!$B$16="×",N($BC$19)=0),"",MONTH($BC$19)))&amp;""</f>
        <v/>
      </c>
      <c r="AY19">
        <f>IF(入力!$D$21="","",IF(OR(反映項目!$B$16="×",入力!$AG$21=""),"",入力!$AG$21))</f>
        <v/>
      </c>
      <c r="BA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B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BC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BD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f>
        <v/>
      </c>
      <c r="BE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f>
        <v/>
      </c>
      <c r="BF19">
        <f>IF(入力!$D$21="","",IF($P19="",0,1)+IF($R19="",0,1)+IF($T19="",0,1)+IF($V19="",0,1)+IF($X19="",0,1)+IF($Z19="",0,1)+IF($AB19="",0,1)+IF($AD19="",0,1)+IF($AF19="",0,1)+IF($AH19="",0,1)+IF($AJ19="",0,1)+IF($AL19="",0,1)+IF($AN19="",0,1)+IF($AP19="",0,1))</f>
        <v/>
      </c>
    </row>
    <row r="20">
      <c r="A20" t="n">
        <v>18</v>
      </c>
      <c r="B20">
        <f>IF(入力!$D$22="","",IF(OR(反映項目!$B$4="×",入力!$D$22=""),"",入力!$D$22))</f>
        <v/>
      </c>
      <c r="C20">
        <f>IF(入力!$D$22="","",IF(OR(反映項目!$B$5="×",入力!$E$22=""),"",入力!$E$22))</f>
        <v/>
      </c>
      <c r="D20">
        <f>IF(入力!$D$22="","",IF(OR(反映項目!$B$6="×",N($BA$20)=0),"",YEAR($BA$20)-IF($BA$20&gt;=DATE(2019,5,1),2018,IF($BA$20&gt;=DATE(1989,1,8),1988,1925))))&amp;""</f>
        <v/>
      </c>
      <c r="E20">
        <f>IF(入力!$D$22="","",IF(OR(反映項目!$B$6="×",N($BA$20)=0),"",MONTH($BA$20)))&amp;""</f>
        <v/>
      </c>
      <c r="F20">
        <f>IF(入力!$D$22="","",IF(OR(反映項目!$B$6="×",N($BA$20)=0),"",DAY($BA$20)))&amp;""</f>
        <v/>
      </c>
      <c r="G20">
        <f>IF(入力!$D$22="","",IF(OR(反映項目!$B$6="×",OR(N($BA$20)=0,N(設定!$B$3)=0)),"",DATEDIF($BA$20,設定!$B$3,"Y")))&amp;""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IF(入力!$D$22="","",IF(反映項目!$B$11="×","",IFERROR(INDEX(資格集約!$H$241:$H$254,MATCH(1,資格集約!$G$241:$G$254,0)),"")))</f>
        <v/>
      </c>
      <c r="P20">
        <f>IF(入力!$D$22="","",IF(反映項目!$B$11="×","",IFERROR(INDEX(資格集約!$E$241:$E$254,MATCH(1,資格集約!$G$241:$G$254,0)),"")))</f>
        <v/>
      </c>
      <c r="Q20">
        <f>IF(入力!$D$22="","",IF(反映項目!$B$11="×","",IFERROR(INDEX(資格集約!$H$241:$H$254,MATCH(2,資格集約!$G$241:$G$254,0)),"")))</f>
        <v/>
      </c>
      <c r="R20">
        <f>IF(入力!$D$22="","",IF(反映項目!$B$11="×","",IFERROR(INDEX(資格集約!$E$241:$E$254,MATCH(2,資格集約!$G$241:$G$254,0)),"")))</f>
        <v/>
      </c>
      <c r="S20">
        <f>IF(入力!$D$22="","",IF(反映項目!$B$11="×","",IFERROR(INDEX(資格集約!$H$241:$H$254,MATCH(3,資格集約!$G$241:$G$254,0)),"")))</f>
        <v/>
      </c>
      <c r="T20">
        <f>IF(入力!$D$22="","",IF(反映項目!$B$11="×","",IFERROR(INDEX(資格集約!$E$241:$E$254,MATCH(3,資格集約!$G$241:$G$254,0)),"")))</f>
        <v/>
      </c>
      <c r="U20">
        <f>IF(入力!$D$22="","",IF(反映項目!$B$11="×","",IFERROR(INDEX(資格集約!$H$241:$H$254,MATCH(4,資格集約!$G$241:$G$254,0)),"")))</f>
        <v/>
      </c>
      <c r="V20">
        <f>IF(入力!$D$22="","",IF(反映項目!$B$11="×","",IFERROR(INDEX(資格集約!$E$241:$E$254,MATCH(4,資格集約!$G$241:$G$254,0)),"")))</f>
        <v/>
      </c>
      <c r="W20">
        <f>IF(入力!$D$22="","",IF(反映項目!$B$11="×","",IFERROR(INDEX(資格集約!$H$241:$H$254,MATCH(5,資格集約!$G$241:$G$254,0)),"")))</f>
        <v/>
      </c>
      <c r="X20">
        <f>IF(入力!$D$22="","",IF(反映項目!$B$11="×","",IFERROR(INDEX(資格集約!$E$241:$E$254,MATCH(5,資格集約!$G$241:$G$254,0)),"")))</f>
        <v/>
      </c>
      <c r="Y20">
        <f>IF(入力!$D$22="","",IF(反映項目!$B$11="×","",IFERROR(INDEX(資格集約!$H$241:$H$254,MATCH(6,資格集約!$G$241:$G$254,0)),"")))</f>
        <v/>
      </c>
      <c r="Z20">
        <f>IF(入力!$D$22="","",IF(反映項目!$B$11="×","",IFERROR(INDEX(資格集約!$E$241:$E$254,MATCH(6,資格集約!$G$241:$G$254,0)),"")))</f>
        <v/>
      </c>
      <c r="AA20">
        <f>IF(入力!$D$22="","",IF(反映項目!$B$11="×","",IFERROR(INDEX(資格集約!$H$241:$H$254,MATCH(7,資格集約!$G$241:$G$254,0)),"")))</f>
        <v/>
      </c>
      <c r="AB20">
        <f>IF(入力!$D$22="","",IF(反映項目!$B$11="×","",IFERROR(INDEX(資格集約!$E$241:$E$254,MATCH(7,資格集約!$G$241:$G$254,0)),"")))</f>
        <v/>
      </c>
      <c r="AC20">
        <f>IF(入力!$D$22="","",IF(反映項目!$B$11="×","",IFERROR(INDEX(資格集約!$H$241:$H$254,MATCH(8,資格集約!$G$241:$G$254,0)),"")))</f>
        <v/>
      </c>
      <c r="AD20">
        <f>IF(入力!$D$22="","",IF(反映項目!$B$11="×","",IFERROR(INDEX(資格集約!$E$241:$E$254,MATCH(8,資格集約!$G$241:$G$254,0)),"")))</f>
        <v/>
      </c>
      <c r="AE20">
        <f>IF(入力!$D$22="","",IF(反映項目!$B$11="×","",IFERROR(INDEX(資格集約!$H$241:$H$254,MATCH(9,資格集約!$G$241:$G$254,0)),"")))</f>
        <v/>
      </c>
      <c r="AF20">
        <f>IF(入力!$D$22="","",IF(反映項目!$B$11="×","",IFERROR(INDEX(資格集約!$E$241:$E$254,MATCH(9,資格集約!$G$241:$G$254,0)),"")))</f>
        <v/>
      </c>
      <c r="AG20">
        <f>IF(入力!$D$22="","",IF(反映項目!$B$11="×","",IFERROR(INDEX(資格集約!$H$241:$H$254,MATCH(10,資格集約!$G$241:$G$254,0)),"")))</f>
        <v/>
      </c>
      <c r="AH20">
        <f>IF(入力!$D$22="","",IF(反映項目!$B$11="×","",IFERROR(INDEX(資格集約!$E$241:$E$254,MATCH(10,資格集約!$G$241:$G$254,0)),"")))</f>
        <v/>
      </c>
      <c r="AI20">
        <f>IF(入力!$D$22="","",IF(反映項目!$B$11="×","",IFERROR(INDEX(資格集約!$H$241:$H$254,MATCH(11,資格集約!$G$241:$G$254,0)),"")))</f>
        <v/>
      </c>
      <c r="AJ20">
        <f>IF(入力!$D$22="","",IF(反映項目!$B$11="×","",IFERROR(INDEX(資格集約!$E$241:$E$254,MATCH(11,資格集約!$G$241:$G$254,0)),"")))</f>
        <v/>
      </c>
      <c r="AK20">
        <f>IF(入力!$D$22="","",IF(反映項目!$B$11="×","",IFERROR(INDEX(資格集約!$H$241:$H$254,MATCH(12,資格集約!$G$241:$G$254,0)),"")))</f>
        <v/>
      </c>
      <c r="AL20">
        <f>IF(入力!$D$22="","",IF(反映項目!$B$11="×","",IFERROR(INDEX(資格集約!$E$241:$E$254,MATCH(12,資格集約!$G$241:$G$254,0)),"")))</f>
        <v/>
      </c>
      <c r="AM20">
        <f>IF(入力!$D$22="","",IF(反映項目!$B$11="×","",IFERROR(INDEX(資格集約!$H$241:$H$254,MATCH(13,資格集約!$G$241:$G$254,0)),"")))</f>
        <v/>
      </c>
      <c r="AN20">
        <f>IF(入力!$D$22="","",IF(反映項目!$B$11="×","",IFERROR(INDEX(資格集約!$E$241:$E$254,MATCH(13,資格集約!$G$241:$G$254,0)),"")))</f>
        <v/>
      </c>
      <c r="AO20">
        <f>IF(入力!$D$22="","",IF(反映項目!$B$11="×","",IFERROR(INDEX(資格集約!$H$241:$H$254,MATCH(14,資格集約!$G$241:$G$254,0)),"")))</f>
        <v/>
      </c>
      <c r="AP20">
        <f>IF(入力!$D$22="","",IF(反映項目!$B$11="×","",IFERROR(INDEX(資格集約!$E$241:$E$254,MATCH(14,資格集約!$G$241:$G$254,0)),"")))</f>
        <v/>
      </c>
      <c r="AQ20">
        <f>IF(入力!$D$22="","",IF(OR(反映項目!$B$12="×",入力!$Z$22=""),"",入力!$Z$22))</f>
        <v/>
      </c>
      <c r="AR20">
        <f>IF(入力!$D$22="","",IF(反映項目!$B$13="×","",IF(入力!$AA$22="","",入力!$AA$22&amp;CHAR(10)))&amp;IF(反映項目!$B$14="×","",IF(入力!$AB$22="","",入力!$AB$22&amp;CHAR(10)))&amp;IF(反映項目!$B$15="×","",IF(入力!$AC$22="","",入力!$AC$22)))</f>
        <v/>
      </c>
      <c r="AS20">
        <f>IF(入力!$D$22="","",IF(OR(反映項目!$B$17="×",入力!$AH$22=""),"",入力!$AH$22))</f>
        <v/>
      </c>
      <c r="AT20">
        <f>IF(入力!$D$22="","",IF(OR(反映項目!$B$16="×",N($BB$20)=0),"",YEAR($BB$20)-IF($BB$20&gt;=DATE(2019,5,1),2018,1988)))&amp;""</f>
        <v/>
      </c>
      <c r="AU20">
        <f>IF(入力!$D$22="","",IF(OR(反映項目!$B$16="×",N($BB$20)=0),"",MONTH($BB$20)))&amp;""</f>
        <v/>
      </c>
      <c r="AV20">
        <f>IF(入力!$D$22="","",IF(OR(反映項目!$B$16="×",入力!$AE$22=""),"",入力!$AE$22))</f>
        <v/>
      </c>
      <c r="AW20">
        <f>IF(入力!$D$22="","",IF(OR(反映項目!$B$16="×",N($BC$20)=0),"",YEAR($BC$20)-IF($BC$20&gt;=DATE(2019,5,1),2018,1988)))&amp;""</f>
        <v/>
      </c>
      <c r="AX20">
        <f>IF(入力!$D$22="","",IF(OR(反映項目!$B$16="×",N($BC$20)=0),"",MONTH($BC$20)))&amp;""</f>
        <v/>
      </c>
      <c r="AY20">
        <f>IF(入力!$D$22="","",IF(OR(反映項目!$B$16="×",入力!$AG$22=""),"",入力!$AG$22))</f>
        <v/>
      </c>
      <c r="BA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B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BC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BD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f>
        <v/>
      </c>
      <c r="BE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f>
        <v/>
      </c>
      <c r="BF20">
        <f>IF(入力!$D$22="","",IF($P20="",0,1)+IF($R20="",0,1)+IF($T20="",0,1)+IF($V20="",0,1)+IF($X20="",0,1)+IF($Z20="",0,1)+IF($AB20="",0,1)+IF($AD20="",0,1)+IF($AF20="",0,1)+IF($AH20="",0,1)+IF($AJ20="",0,1)+IF($AL20="",0,1)+IF($AN20="",0,1)+IF($AP20="",0,1))</f>
        <v/>
      </c>
    </row>
    <row r="21">
      <c r="A21" t="n">
        <v>19</v>
      </c>
      <c r="B21">
        <f>IF(入力!$D$23="","",IF(OR(反映項目!$B$4="×",入力!$D$23=""),"",入力!$D$23))</f>
        <v/>
      </c>
      <c r="C21">
        <f>IF(入力!$D$23="","",IF(OR(反映項目!$B$5="×",入力!$E$23=""),"",入力!$E$23))</f>
        <v/>
      </c>
      <c r="D21">
        <f>IF(入力!$D$23="","",IF(OR(反映項目!$B$6="×",N($BA$21)=0),"",YEAR($BA$21)-IF($BA$21&gt;=DATE(2019,5,1),2018,IF($BA$21&gt;=DATE(1989,1,8),1988,1925))))&amp;""</f>
        <v/>
      </c>
      <c r="E21">
        <f>IF(入力!$D$23="","",IF(OR(反映項目!$B$6="×",N($BA$21)=0),"",MONTH($BA$21)))&amp;""</f>
        <v/>
      </c>
      <c r="F21">
        <f>IF(入力!$D$23="","",IF(OR(反映項目!$B$6="×",N($BA$21)=0),"",DAY($BA$21)))&amp;""</f>
        <v/>
      </c>
      <c r="G21">
        <f>IF(入力!$D$23="","",IF(OR(反映項目!$B$6="×",OR(N($BA$21)=0,N(設定!$B$3)=0)),"",DATEDIF($BA$21,設定!$B$3,"Y")))&amp;""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IF(入力!$D$23="","",IF(反映項目!$B$11="×","",IFERROR(INDEX(資格集約!$H$255:$H$268,MATCH(1,資格集約!$G$255:$G$268,0)),"")))</f>
        <v/>
      </c>
      <c r="P21">
        <f>IF(入力!$D$23="","",IF(反映項目!$B$11="×","",IFERROR(INDEX(資格集約!$E$255:$E$268,MATCH(1,資格集約!$G$255:$G$268,0)),"")))</f>
        <v/>
      </c>
      <c r="Q21">
        <f>IF(入力!$D$23="","",IF(反映項目!$B$11="×","",IFERROR(INDEX(資格集約!$H$255:$H$268,MATCH(2,資格集約!$G$255:$G$268,0)),"")))</f>
        <v/>
      </c>
      <c r="R21">
        <f>IF(入力!$D$23="","",IF(反映項目!$B$11="×","",IFERROR(INDEX(資格集約!$E$255:$E$268,MATCH(2,資格集約!$G$255:$G$268,0)),"")))</f>
        <v/>
      </c>
      <c r="S21">
        <f>IF(入力!$D$23="","",IF(反映項目!$B$11="×","",IFERROR(INDEX(資格集約!$H$255:$H$268,MATCH(3,資格集約!$G$255:$G$268,0)),"")))</f>
        <v/>
      </c>
      <c r="T21">
        <f>IF(入力!$D$23="","",IF(反映項目!$B$11="×","",IFERROR(INDEX(資格集約!$E$255:$E$268,MATCH(3,資格集約!$G$255:$G$268,0)),"")))</f>
        <v/>
      </c>
      <c r="U21">
        <f>IF(入力!$D$23="","",IF(反映項目!$B$11="×","",IFERROR(INDEX(資格集約!$H$255:$H$268,MATCH(4,資格集約!$G$255:$G$268,0)),"")))</f>
        <v/>
      </c>
      <c r="V21">
        <f>IF(入力!$D$23="","",IF(反映項目!$B$11="×","",IFERROR(INDEX(資格集約!$E$255:$E$268,MATCH(4,資格集約!$G$255:$G$268,0)),"")))</f>
        <v/>
      </c>
      <c r="W21">
        <f>IF(入力!$D$23="","",IF(反映項目!$B$11="×","",IFERROR(INDEX(資格集約!$H$255:$H$268,MATCH(5,資格集約!$G$255:$G$268,0)),"")))</f>
        <v/>
      </c>
      <c r="X21">
        <f>IF(入力!$D$23="","",IF(反映項目!$B$11="×","",IFERROR(INDEX(資格集約!$E$255:$E$268,MATCH(5,資格集約!$G$255:$G$268,0)),"")))</f>
        <v/>
      </c>
      <c r="Y21">
        <f>IF(入力!$D$23="","",IF(反映項目!$B$11="×","",IFERROR(INDEX(資格集約!$H$255:$H$268,MATCH(6,資格集約!$G$255:$G$268,0)),"")))</f>
        <v/>
      </c>
      <c r="Z21">
        <f>IF(入力!$D$23="","",IF(反映項目!$B$11="×","",IFERROR(INDEX(資格集約!$E$255:$E$268,MATCH(6,資格集約!$G$255:$G$268,0)),"")))</f>
        <v/>
      </c>
      <c r="AA21">
        <f>IF(入力!$D$23="","",IF(反映項目!$B$11="×","",IFERROR(INDEX(資格集約!$H$255:$H$268,MATCH(7,資格集約!$G$255:$G$268,0)),"")))</f>
        <v/>
      </c>
      <c r="AB21">
        <f>IF(入力!$D$23="","",IF(反映項目!$B$11="×","",IFERROR(INDEX(資格集約!$E$255:$E$268,MATCH(7,資格集約!$G$255:$G$268,0)),"")))</f>
        <v/>
      </c>
      <c r="AC21">
        <f>IF(入力!$D$23="","",IF(反映項目!$B$11="×","",IFERROR(INDEX(資格集約!$H$255:$H$268,MATCH(8,資格集約!$G$255:$G$268,0)),"")))</f>
        <v/>
      </c>
      <c r="AD21">
        <f>IF(入力!$D$23="","",IF(反映項目!$B$11="×","",IFERROR(INDEX(資格集約!$E$255:$E$268,MATCH(8,資格集約!$G$255:$G$268,0)),"")))</f>
        <v/>
      </c>
      <c r="AE21">
        <f>IF(入力!$D$23="","",IF(反映項目!$B$11="×","",IFERROR(INDEX(資格集約!$H$255:$H$268,MATCH(9,資格集約!$G$255:$G$268,0)),"")))</f>
        <v/>
      </c>
      <c r="AF21">
        <f>IF(入力!$D$23="","",IF(反映項目!$B$11="×","",IFERROR(INDEX(資格集約!$E$255:$E$268,MATCH(9,資格集約!$G$255:$G$268,0)),"")))</f>
        <v/>
      </c>
      <c r="AG21">
        <f>IF(入力!$D$23="","",IF(反映項目!$B$11="×","",IFERROR(INDEX(資格集約!$H$255:$H$268,MATCH(10,資格集約!$G$255:$G$268,0)),"")))</f>
        <v/>
      </c>
      <c r="AH21">
        <f>IF(入力!$D$23="","",IF(反映項目!$B$11="×","",IFERROR(INDEX(資格集約!$E$255:$E$268,MATCH(10,資格集約!$G$255:$G$268,0)),"")))</f>
        <v/>
      </c>
      <c r="AI21">
        <f>IF(入力!$D$23="","",IF(反映項目!$B$11="×","",IFERROR(INDEX(資格集約!$H$255:$H$268,MATCH(11,資格集約!$G$255:$G$268,0)),"")))</f>
        <v/>
      </c>
      <c r="AJ21">
        <f>IF(入力!$D$23="","",IF(反映項目!$B$11="×","",IFERROR(INDEX(資格集約!$E$255:$E$268,MATCH(11,資格集約!$G$255:$G$268,0)),"")))</f>
        <v/>
      </c>
      <c r="AK21">
        <f>IF(入力!$D$23="","",IF(反映項目!$B$11="×","",IFERROR(INDEX(資格集約!$H$255:$H$268,MATCH(12,資格集約!$G$255:$G$268,0)),"")))</f>
        <v/>
      </c>
      <c r="AL21">
        <f>IF(入力!$D$23="","",IF(反映項目!$B$11="×","",IFERROR(INDEX(資格集約!$E$255:$E$268,MATCH(12,資格集約!$G$255:$G$268,0)),"")))</f>
        <v/>
      </c>
      <c r="AM21">
        <f>IF(入力!$D$23="","",IF(反映項目!$B$11="×","",IFERROR(INDEX(資格集約!$H$255:$H$268,MATCH(13,資格集約!$G$255:$G$268,0)),"")))</f>
        <v/>
      </c>
      <c r="AN21">
        <f>IF(入力!$D$23="","",IF(反映項目!$B$11="×","",IFERROR(INDEX(資格集約!$E$255:$E$268,MATCH(13,資格集約!$G$255:$G$268,0)),"")))</f>
        <v/>
      </c>
      <c r="AO21">
        <f>IF(入力!$D$23="","",IF(反映項目!$B$11="×","",IFERROR(INDEX(資格集約!$H$255:$H$268,MATCH(14,資格集約!$G$255:$G$268,0)),"")))</f>
        <v/>
      </c>
      <c r="AP21">
        <f>IF(入力!$D$23="","",IF(反映項目!$B$11="×","",IFERROR(INDEX(資格集約!$E$255:$E$268,MATCH(14,資格集約!$G$255:$G$268,0)),"")))</f>
        <v/>
      </c>
      <c r="AQ21">
        <f>IF(入力!$D$23="","",IF(OR(反映項目!$B$12="×",入力!$Z$23=""),"",入力!$Z$23))</f>
        <v/>
      </c>
      <c r="AR21">
        <f>IF(入力!$D$23="","",IF(反映項目!$B$13="×","",IF(入力!$AA$23="","",入力!$AA$23&amp;CHAR(10)))&amp;IF(反映項目!$B$14="×","",IF(入力!$AB$23="","",入力!$AB$23&amp;CHAR(10)))&amp;IF(反映項目!$B$15="×","",IF(入力!$AC$23="","",入力!$AC$23)))</f>
        <v/>
      </c>
      <c r="AS21">
        <f>IF(入力!$D$23="","",IF(OR(反映項目!$B$17="×",入力!$AH$23=""),"",入力!$AH$23))</f>
        <v/>
      </c>
      <c r="AT21">
        <f>IF(入力!$D$23="","",IF(OR(反映項目!$B$16="×",N($BB$21)=0),"",YEAR($BB$21)-IF($BB$21&gt;=DATE(2019,5,1),2018,1988)))&amp;""</f>
        <v/>
      </c>
      <c r="AU21">
        <f>IF(入力!$D$23="","",IF(OR(反映項目!$B$16="×",N($BB$21)=0),"",MONTH($BB$21)))&amp;""</f>
        <v/>
      </c>
      <c r="AV21">
        <f>IF(入力!$D$23="","",IF(OR(反映項目!$B$16="×",入力!$AE$23=""),"",入力!$AE$23))</f>
        <v/>
      </c>
      <c r="AW21">
        <f>IF(入力!$D$23="","",IF(OR(反映項目!$B$16="×",N($BC$21)=0),"",YEAR($BC$21)-IF($BC$21&gt;=DATE(2019,5,1),2018,1988)))&amp;""</f>
        <v/>
      </c>
      <c r="AX21">
        <f>IF(入力!$D$23="","",IF(OR(反映項目!$B$16="×",N($BC$21)=0),"",MONTH($BC$21)))&amp;""</f>
        <v/>
      </c>
      <c r="AY21">
        <f>IF(入力!$D$23="","",IF(OR(反映項目!$B$16="×",入力!$AG$23=""),"",入力!$AG$23))</f>
        <v/>
      </c>
      <c r="BA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B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BC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BD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f>
        <v/>
      </c>
      <c r="BE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f>
        <v/>
      </c>
      <c r="BF21">
        <f>IF(入力!$D$23="","",IF($P21="",0,1)+IF($R21="",0,1)+IF($T21="",0,1)+IF($V21="",0,1)+IF($X21="",0,1)+IF($Z21="",0,1)+IF($AB21="",0,1)+IF($AD21="",0,1)+IF($AF21="",0,1)+IF($AH21="",0,1)+IF($AJ21="",0,1)+IF($AL21="",0,1)+IF($AN21="",0,1)+IF($AP21="",0,1))</f>
        <v/>
      </c>
    </row>
    <row r="22">
      <c r="A22" t="n">
        <v>20</v>
      </c>
      <c r="B22">
        <f>IF(入力!$D$24="","",IF(OR(反映項目!$B$4="×",入力!$D$24=""),"",入力!$D$24))</f>
        <v/>
      </c>
      <c r="C22">
        <f>IF(入力!$D$24="","",IF(OR(反映項目!$B$5="×",入力!$E$24=""),"",入力!$E$24))</f>
        <v/>
      </c>
      <c r="D22">
        <f>IF(入力!$D$24="","",IF(OR(反映項目!$B$6="×",N($BA$22)=0),"",YEAR($BA$22)-IF($BA$22&gt;=DATE(2019,5,1),2018,IF($BA$22&gt;=DATE(1989,1,8),1988,1925))))&amp;""</f>
        <v/>
      </c>
      <c r="E22">
        <f>IF(入力!$D$24="","",IF(OR(反映項目!$B$6="×",N($BA$22)=0),"",MONTH($BA$22)))&amp;""</f>
        <v/>
      </c>
      <c r="F22">
        <f>IF(入力!$D$24="","",IF(OR(反映項目!$B$6="×",N($BA$22)=0),"",DAY($BA$22)))&amp;""</f>
        <v/>
      </c>
      <c r="G22">
        <f>IF(入力!$D$24="","",IF(OR(反映項目!$B$6="×",OR(N($BA$22)=0,N(設定!$B$3)=0)),"",DATEDIF($BA$22,設定!$B$3,"Y")))&amp;""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IF(入力!$D$24="","",IF(反映項目!$B$11="×","",IFERROR(INDEX(資格集約!$H$269:$H$282,MATCH(1,資格集約!$G$269:$G$282,0)),"")))</f>
        <v/>
      </c>
      <c r="P22">
        <f>IF(入力!$D$24="","",IF(反映項目!$B$11="×","",IFERROR(INDEX(資格集約!$E$269:$E$282,MATCH(1,資格集約!$G$269:$G$282,0)),"")))</f>
        <v/>
      </c>
      <c r="Q22">
        <f>IF(入力!$D$24="","",IF(反映項目!$B$11="×","",IFERROR(INDEX(資格集約!$H$269:$H$282,MATCH(2,資格集約!$G$269:$G$282,0)),"")))</f>
        <v/>
      </c>
      <c r="R22">
        <f>IF(入力!$D$24="","",IF(反映項目!$B$11="×","",IFERROR(INDEX(資格集約!$E$269:$E$282,MATCH(2,資格集約!$G$269:$G$282,0)),"")))</f>
        <v/>
      </c>
      <c r="S22">
        <f>IF(入力!$D$24="","",IF(反映項目!$B$11="×","",IFERROR(INDEX(資格集約!$H$269:$H$282,MATCH(3,資格集約!$G$269:$G$282,0)),"")))</f>
        <v/>
      </c>
      <c r="T22">
        <f>IF(入力!$D$24="","",IF(反映項目!$B$11="×","",IFERROR(INDEX(資格集約!$E$269:$E$282,MATCH(3,資格集約!$G$269:$G$282,0)),"")))</f>
        <v/>
      </c>
      <c r="U22">
        <f>IF(入力!$D$24="","",IF(反映項目!$B$11="×","",IFERROR(INDEX(資格集約!$H$269:$H$282,MATCH(4,資格集約!$G$269:$G$282,0)),"")))</f>
        <v/>
      </c>
      <c r="V22">
        <f>IF(入力!$D$24="","",IF(反映項目!$B$11="×","",IFERROR(INDEX(資格集約!$E$269:$E$282,MATCH(4,資格集約!$G$269:$G$282,0)),"")))</f>
        <v/>
      </c>
      <c r="W22">
        <f>IF(入力!$D$24="","",IF(反映項目!$B$11="×","",IFERROR(INDEX(資格集約!$H$269:$H$282,MATCH(5,資格集約!$G$269:$G$282,0)),"")))</f>
        <v/>
      </c>
      <c r="X22">
        <f>IF(入力!$D$24="","",IF(反映項目!$B$11="×","",IFERROR(INDEX(資格集約!$E$269:$E$282,MATCH(5,資格集約!$G$269:$G$282,0)),"")))</f>
        <v/>
      </c>
      <c r="Y22">
        <f>IF(入力!$D$24="","",IF(反映項目!$B$11="×","",IFERROR(INDEX(資格集約!$H$269:$H$282,MATCH(6,資格集約!$G$269:$G$282,0)),"")))</f>
        <v/>
      </c>
      <c r="Z22">
        <f>IF(入力!$D$24="","",IF(反映項目!$B$11="×","",IFERROR(INDEX(資格集約!$E$269:$E$282,MATCH(6,資格集約!$G$269:$G$282,0)),"")))</f>
        <v/>
      </c>
      <c r="AA22">
        <f>IF(入力!$D$24="","",IF(反映項目!$B$11="×","",IFERROR(INDEX(資格集約!$H$269:$H$282,MATCH(7,資格集約!$G$269:$G$282,0)),"")))</f>
        <v/>
      </c>
      <c r="AB22">
        <f>IF(入力!$D$24="","",IF(反映項目!$B$11="×","",IFERROR(INDEX(資格集約!$E$269:$E$282,MATCH(7,資格集約!$G$269:$G$282,0)),"")))</f>
        <v/>
      </c>
      <c r="AC22">
        <f>IF(入力!$D$24="","",IF(反映項目!$B$11="×","",IFERROR(INDEX(資格集約!$H$269:$H$282,MATCH(8,資格集約!$G$269:$G$282,0)),"")))</f>
        <v/>
      </c>
      <c r="AD22">
        <f>IF(入力!$D$24="","",IF(反映項目!$B$11="×","",IFERROR(INDEX(資格集約!$E$269:$E$282,MATCH(8,資格集約!$G$269:$G$282,0)),"")))</f>
        <v/>
      </c>
      <c r="AE22">
        <f>IF(入力!$D$24="","",IF(反映項目!$B$11="×","",IFERROR(INDEX(資格集約!$H$269:$H$282,MATCH(9,資格集約!$G$269:$G$282,0)),"")))</f>
        <v/>
      </c>
      <c r="AF22">
        <f>IF(入力!$D$24="","",IF(反映項目!$B$11="×","",IFERROR(INDEX(資格集約!$E$269:$E$282,MATCH(9,資格集約!$G$269:$G$282,0)),"")))</f>
        <v/>
      </c>
      <c r="AG22">
        <f>IF(入力!$D$24="","",IF(反映項目!$B$11="×","",IFERROR(INDEX(資格集約!$H$269:$H$282,MATCH(10,資格集約!$G$269:$G$282,0)),"")))</f>
        <v/>
      </c>
      <c r="AH22">
        <f>IF(入力!$D$24="","",IF(反映項目!$B$11="×","",IFERROR(INDEX(資格集約!$E$269:$E$282,MATCH(10,資格集約!$G$269:$G$282,0)),"")))</f>
        <v/>
      </c>
      <c r="AI22">
        <f>IF(入力!$D$24="","",IF(反映項目!$B$11="×","",IFERROR(INDEX(資格集約!$H$269:$H$282,MATCH(11,資格集約!$G$269:$G$282,0)),"")))</f>
        <v/>
      </c>
      <c r="AJ22">
        <f>IF(入力!$D$24="","",IF(反映項目!$B$11="×","",IFERROR(INDEX(資格集約!$E$269:$E$282,MATCH(11,資格集約!$G$269:$G$282,0)),"")))</f>
        <v/>
      </c>
      <c r="AK22">
        <f>IF(入力!$D$24="","",IF(反映項目!$B$11="×","",IFERROR(INDEX(資格集約!$H$269:$H$282,MATCH(12,資格集約!$G$269:$G$282,0)),"")))</f>
        <v/>
      </c>
      <c r="AL22">
        <f>IF(入力!$D$24="","",IF(反映項目!$B$11="×","",IFERROR(INDEX(資格集約!$E$269:$E$282,MATCH(12,資格集約!$G$269:$G$282,0)),"")))</f>
        <v/>
      </c>
      <c r="AM22">
        <f>IF(入力!$D$24="","",IF(反映項目!$B$11="×","",IFERROR(INDEX(資格集約!$H$269:$H$282,MATCH(13,資格集約!$G$269:$G$282,0)),"")))</f>
        <v/>
      </c>
      <c r="AN22">
        <f>IF(入力!$D$24="","",IF(反映項目!$B$11="×","",IFERROR(INDEX(資格集約!$E$269:$E$282,MATCH(13,資格集約!$G$269:$G$282,0)),"")))</f>
        <v/>
      </c>
      <c r="AO22">
        <f>IF(入力!$D$24="","",IF(反映項目!$B$11="×","",IFERROR(INDEX(資格集約!$H$269:$H$282,MATCH(14,資格集約!$G$269:$G$282,0)),"")))</f>
        <v/>
      </c>
      <c r="AP22">
        <f>IF(入力!$D$24="","",IF(反映項目!$B$11="×","",IFERROR(INDEX(資格集約!$E$269:$E$282,MATCH(14,資格集約!$G$269:$G$282,0)),"")))</f>
        <v/>
      </c>
      <c r="AQ22">
        <f>IF(入力!$D$24="","",IF(OR(反映項目!$B$12="×",入力!$Z$24=""),"",入力!$Z$24))</f>
        <v/>
      </c>
      <c r="AR22">
        <f>IF(入力!$D$24="","",IF(反映項目!$B$13="×","",IF(入力!$AA$24="","",入力!$AA$24&amp;CHAR(10)))&amp;IF(反映項目!$B$14="×","",IF(入力!$AB$24="","",入力!$AB$24&amp;CHAR(10)))&amp;IF(反映項目!$B$15="×","",IF(入力!$AC$24="","",入力!$AC$24)))</f>
        <v/>
      </c>
      <c r="AS22">
        <f>IF(入力!$D$24="","",IF(OR(反映項目!$B$17="×",入力!$AH$24=""),"",入力!$AH$24))</f>
        <v/>
      </c>
      <c r="AT22">
        <f>IF(入力!$D$24="","",IF(OR(反映項目!$B$16="×",N($BB$22)=0),"",YEAR($BB$22)-IF($BB$22&gt;=DATE(2019,5,1),2018,1988)))&amp;""</f>
        <v/>
      </c>
      <c r="AU22">
        <f>IF(入力!$D$24="","",IF(OR(反映項目!$B$16="×",N($BB$22)=0),"",MONTH($BB$22)))&amp;""</f>
        <v/>
      </c>
      <c r="AV22">
        <f>IF(入力!$D$24="","",IF(OR(反映項目!$B$16="×",入力!$AE$24=""),"",入力!$AE$24))</f>
        <v/>
      </c>
      <c r="AW22">
        <f>IF(入力!$D$24="","",IF(OR(反映項目!$B$16="×",N($BC$22)=0),"",YEAR($BC$22)-IF($BC$22&gt;=DATE(2019,5,1),2018,1988)))&amp;""</f>
        <v/>
      </c>
      <c r="AX22">
        <f>IF(入力!$D$24="","",IF(OR(反映項目!$B$16="×",N($BC$22)=0),"",MONTH($BC$22)))&amp;""</f>
        <v/>
      </c>
      <c r="AY22">
        <f>IF(入力!$D$24="","",IF(OR(反映項目!$B$16="×",入力!$AG$24=""),"",入力!$AG$24))</f>
        <v/>
      </c>
      <c r="BA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B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BC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BD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f>
        <v/>
      </c>
      <c r="BE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f>
        <v/>
      </c>
      <c r="BF22">
        <f>IF(入力!$D$24="","",IF($P22="",0,1)+IF($R22="",0,1)+IF($T22="",0,1)+IF($V22="",0,1)+IF($X22="",0,1)+IF($Z22="",0,1)+IF($AB22="",0,1)+IF($AD22="",0,1)+IF($AF22="",0,1)+IF($AH22="",0,1)+IF($AJ22="",0,1)+IF($AL22="",0,1)+IF($AN22="",0,1)+IF($AP22="",0,1))</f>
        <v/>
      </c>
    </row>
    <row r="23">
      <c r="A23" t="n">
        <v>21</v>
      </c>
      <c r="B23">
        <f>IF(入力!$D$25="","",IF(OR(反映項目!$B$4="×",入力!$D$25=""),"",入力!$D$25))</f>
        <v/>
      </c>
      <c r="C23">
        <f>IF(入力!$D$25="","",IF(OR(反映項目!$B$5="×",入力!$E$25=""),"",入力!$E$25))</f>
        <v/>
      </c>
      <c r="D23">
        <f>IF(入力!$D$25="","",IF(OR(反映項目!$B$6="×",N($BA$23)=0),"",YEAR($BA$23)-IF($BA$23&gt;=DATE(2019,5,1),2018,IF($BA$23&gt;=DATE(1989,1,8),1988,1925))))&amp;""</f>
        <v/>
      </c>
      <c r="E23">
        <f>IF(入力!$D$25="","",IF(OR(反映項目!$B$6="×",N($BA$23)=0),"",MONTH($BA$23)))&amp;""</f>
        <v/>
      </c>
      <c r="F23">
        <f>IF(入力!$D$25="","",IF(OR(反映項目!$B$6="×",N($BA$23)=0),"",DAY($BA$23)))&amp;""</f>
        <v/>
      </c>
      <c r="G23">
        <f>IF(入力!$D$25="","",IF(OR(反映項目!$B$6="×",OR(N($BA$23)=0,N(設定!$B$3)=0)),"",DATEDIF($BA$23,設定!$B$3,"Y")))&amp;""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IF(入力!$D$25="","",IF(反映項目!$B$11="×","",IFERROR(INDEX(資格集約!$H$283:$H$296,MATCH(1,資格集約!$G$283:$G$296,0)),"")))</f>
        <v/>
      </c>
      <c r="P23">
        <f>IF(入力!$D$25="","",IF(反映項目!$B$11="×","",IFERROR(INDEX(資格集約!$E$283:$E$296,MATCH(1,資格集約!$G$283:$G$296,0)),"")))</f>
        <v/>
      </c>
      <c r="Q23">
        <f>IF(入力!$D$25="","",IF(反映項目!$B$11="×","",IFERROR(INDEX(資格集約!$H$283:$H$296,MATCH(2,資格集約!$G$283:$G$296,0)),"")))</f>
        <v/>
      </c>
      <c r="R23">
        <f>IF(入力!$D$25="","",IF(反映項目!$B$11="×","",IFERROR(INDEX(資格集約!$E$283:$E$296,MATCH(2,資格集約!$G$283:$G$296,0)),"")))</f>
        <v/>
      </c>
      <c r="S23">
        <f>IF(入力!$D$25="","",IF(反映項目!$B$11="×","",IFERROR(INDEX(資格集約!$H$283:$H$296,MATCH(3,資格集約!$G$283:$G$296,0)),"")))</f>
        <v/>
      </c>
      <c r="T23">
        <f>IF(入力!$D$25="","",IF(反映項目!$B$11="×","",IFERROR(INDEX(資格集約!$E$283:$E$296,MATCH(3,資格集約!$G$283:$G$296,0)),"")))</f>
        <v/>
      </c>
      <c r="U23">
        <f>IF(入力!$D$25="","",IF(反映項目!$B$11="×","",IFERROR(INDEX(資格集約!$H$283:$H$296,MATCH(4,資格集約!$G$283:$G$296,0)),"")))</f>
        <v/>
      </c>
      <c r="V23">
        <f>IF(入力!$D$25="","",IF(反映項目!$B$11="×","",IFERROR(INDEX(資格集約!$E$283:$E$296,MATCH(4,資格集約!$G$283:$G$296,0)),"")))</f>
        <v/>
      </c>
      <c r="W23">
        <f>IF(入力!$D$25="","",IF(反映項目!$B$11="×","",IFERROR(INDEX(資格集約!$H$283:$H$296,MATCH(5,資格集約!$G$283:$G$296,0)),"")))</f>
        <v/>
      </c>
      <c r="X23">
        <f>IF(入力!$D$25="","",IF(反映項目!$B$11="×","",IFERROR(INDEX(資格集約!$E$283:$E$296,MATCH(5,資格集約!$G$283:$G$296,0)),"")))</f>
        <v/>
      </c>
      <c r="Y23">
        <f>IF(入力!$D$25="","",IF(反映項目!$B$11="×","",IFERROR(INDEX(資格集約!$H$283:$H$296,MATCH(6,資格集約!$G$283:$G$296,0)),"")))</f>
        <v/>
      </c>
      <c r="Z23">
        <f>IF(入力!$D$25="","",IF(反映項目!$B$11="×","",IFERROR(INDEX(資格集約!$E$283:$E$296,MATCH(6,資格集約!$G$283:$G$296,0)),"")))</f>
        <v/>
      </c>
      <c r="AA23">
        <f>IF(入力!$D$25="","",IF(反映項目!$B$11="×","",IFERROR(INDEX(資格集約!$H$283:$H$296,MATCH(7,資格集約!$G$283:$G$296,0)),"")))</f>
        <v/>
      </c>
      <c r="AB23">
        <f>IF(入力!$D$25="","",IF(反映項目!$B$11="×","",IFERROR(INDEX(資格集約!$E$283:$E$296,MATCH(7,資格集約!$G$283:$G$296,0)),"")))</f>
        <v/>
      </c>
      <c r="AC23">
        <f>IF(入力!$D$25="","",IF(反映項目!$B$11="×","",IFERROR(INDEX(資格集約!$H$283:$H$296,MATCH(8,資格集約!$G$283:$G$296,0)),"")))</f>
        <v/>
      </c>
      <c r="AD23">
        <f>IF(入力!$D$25="","",IF(反映項目!$B$11="×","",IFERROR(INDEX(資格集約!$E$283:$E$296,MATCH(8,資格集約!$G$283:$G$296,0)),"")))</f>
        <v/>
      </c>
      <c r="AE23">
        <f>IF(入力!$D$25="","",IF(反映項目!$B$11="×","",IFERROR(INDEX(資格集約!$H$283:$H$296,MATCH(9,資格集約!$G$283:$G$296,0)),"")))</f>
        <v/>
      </c>
      <c r="AF23">
        <f>IF(入力!$D$25="","",IF(反映項目!$B$11="×","",IFERROR(INDEX(資格集約!$E$283:$E$296,MATCH(9,資格集約!$G$283:$G$296,0)),"")))</f>
        <v/>
      </c>
      <c r="AG23">
        <f>IF(入力!$D$25="","",IF(反映項目!$B$11="×","",IFERROR(INDEX(資格集約!$H$283:$H$296,MATCH(10,資格集約!$G$283:$G$296,0)),"")))</f>
        <v/>
      </c>
      <c r="AH23">
        <f>IF(入力!$D$25="","",IF(反映項目!$B$11="×","",IFERROR(INDEX(資格集約!$E$283:$E$296,MATCH(10,資格集約!$G$283:$G$296,0)),"")))</f>
        <v/>
      </c>
      <c r="AI23">
        <f>IF(入力!$D$25="","",IF(反映項目!$B$11="×","",IFERROR(INDEX(資格集約!$H$283:$H$296,MATCH(11,資格集約!$G$283:$G$296,0)),"")))</f>
        <v/>
      </c>
      <c r="AJ23">
        <f>IF(入力!$D$25="","",IF(反映項目!$B$11="×","",IFERROR(INDEX(資格集約!$E$283:$E$296,MATCH(11,資格集約!$G$283:$G$296,0)),"")))</f>
        <v/>
      </c>
      <c r="AK23">
        <f>IF(入力!$D$25="","",IF(反映項目!$B$11="×","",IFERROR(INDEX(資格集約!$H$283:$H$296,MATCH(12,資格集約!$G$283:$G$296,0)),"")))</f>
        <v/>
      </c>
      <c r="AL23">
        <f>IF(入力!$D$25="","",IF(反映項目!$B$11="×","",IFERROR(INDEX(資格集約!$E$283:$E$296,MATCH(12,資格集約!$G$283:$G$296,0)),"")))</f>
        <v/>
      </c>
      <c r="AM23">
        <f>IF(入力!$D$25="","",IF(反映項目!$B$11="×","",IFERROR(INDEX(資格集約!$H$283:$H$296,MATCH(13,資格集約!$G$283:$G$296,0)),"")))</f>
        <v/>
      </c>
      <c r="AN23">
        <f>IF(入力!$D$25="","",IF(反映項目!$B$11="×","",IFERROR(INDEX(資格集約!$E$283:$E$296,MATCH(13,資格集約!$G$283:$G$296,0)),"")))</f>
        <v/>
      </c>
      <c r="AO23">
        <f>IF(入力!$D$25="","",IF(反映項目!$B$11="×","",IFERROR(INDEX(資格集約!$H$283:$H$296,MATCH(14,資格集約!$G$283:$G$296,0)),"")))</f>
        <v/>
      </c>
      <c r="AP23">
        <f>IF(入力!$D$25="","",IF(反映項目!$B$11="×","",IFERROR(INDEX(資格集約!$E$283:$E$296,MATCH(14,資格集約!$G$283:$G$296,0)),"")))</f>
        <v/>
      </c>
      <c r="AQ23">
        <f>IF(入力!$D$25="","",IF(OR(反映項目!$B$12="×",入力!$Z$25=""),"",入力!$Z$25))</f>
        <v/>
      </c>
      <c r="AR23">
        <f>IF(入力!$D$25="","",IF(反映項目!$B$13="×","",IF(入力!$AA$25="","",入力!$AA$25&amp;CHAR(10)))&amp;IF(反映項目!$B$14="×","",IF(入力!$AB$25="","",入力!$AB$25&amp;CHAR(10)))&amp;IF(反映項目!$B$15="×","",IF(入力!$AC$25="","",入力!$AC$25)))</f>
        <v/>
      </c>
      <c r="AS23">
        <f>IF(入力!$D$25="","",IF(OR(反映項目!$B$17="×",入力!$AH$25=""),"",入力!$AH$25))</f>
        <v/>
      </c>
      <c r="AT23">
        <f>IF(入力!$D$25="","",IF(OR(反映項目!$B$16="×",N($BB$23)=0),"",YEAR($BB$23)-IF($BB$23&gt;=DATE(2019,5,1),2018,1988)))&amp;""</f>
        <v/>
      </c>
      <c r="AU23">
        <f>IF(入力!$D$25="","",IF(OR(反映項目!$B$16="×",N($BB$23)=0),"",MONTH($BB$23)))&amp;""</f>
        <v/>
      </c>
      <c r="AV23">
        <f>IF(入力!$D$25="","",IF(OR(反映項目!$B$16="×",入力!$AE$25=""),"",入力!$AE$25))</f>
        <v/>
      </c>
      <c r="AW23">
        <f>IF(入力!$D$25="","",IF(OR(反映項目!$B$16="×",N($BC$23)=0),"",YEAR($BC$23)-IF($BC$23&gt;=DATE(2019,5,1),2018,1988)))&amp;""</f>
        <v/>
      </c>
      <c r="AX23">
        <f>IF(入力!$D$25="","",IF(OR(反映項目!$B$16="×",N($BC$23)=0),"",MONTH($BC$23)))&amp;""</f>
        <v/>
      </c>
      <c r="AY23">
        <f>IF(入力!$D$25="","",IF(OR(反映項目!$B$16="×",入力!$AG$25=""),"",入力!$AG$25))</f>
        <v/>
      </c>
      <c r="BA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B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BC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BD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f>
        <v/>
      </c>
      <c r="BE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f>
        <v/>
      </c>
      <c r="BF23">
        <f>IF(入力!$D$25="","",IF($P23="",0,1)+IF($R23="",0,1)+IF($T23="",0,1)+IF($V23="",0,1)+IF($X23="",0,1)+IF($Z23="",0,1)+IF($AB23="",0,1)+IF($AD23="",0,1)+IF($AF23="",0,1)+IF($AH23="",0,1)+IF($AJ23="",0,1)+IF($AL23="",0,1)+IF($AN23="",0,1)+IF($AP23="",0,1))</f>
        <v/>
      </c>
    </row>
    <row r="24">
      <c r="A24" t="n">
        <v>22</v>
      </c>
      <c r="B24">
        <f>IF(入力!$D$26="","",IF(OR(反映項目!$B$4="×",入力!$D$26=""),"",入力!$D$26))</f>
        <v/>
      </c>
      <c r="C24">
        <f>IF(入力!$D$26="","",IF(OR(反映項目!$B$5="×",入力!$E$26=""),"",入力!$E$26))</f>
        <v/>
      </c>
      <c r="D24">
        <f>IF(入力!$D$26="","",IF(OR(反映項目!$B$6="×",N($BA$24)=0),"",YEAR($BA$24)-IF($BA$24&gt;=DATE(2019,5,1),2018,IF($BA$24&gt;=DATE(1989,1,8),1988,1925))))&amp;""</f>
        <v/>
      </c>
      <c r="E24">
        <f>IF(入力!$D$26="","",IF(OR(反映項目!$B$6="×",N($BA$24)=0),"",MONTH($BA$24)))&amp;""</f>
        <v/>
      </c>
      <c r="F24">
        <f>IF(入力!$D$26="","",IF(OR(反映項目!$B$6="×",N($BA$24)=0),"",DAY($BA$24)))&amp;""</f>
        <v/>
      </c>
      <c r="G24">
        <f>IF(入力!$D$26="","",IF(OR(反映項目!$B$6="×",OR(N($BA$24)=0,N(設定!$B$3)=0)),"",DATEDIF($BA$24,設定!$B$3,"Y")))&amp;""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IF(入力!$D$26="","",IF(反映項目!$B$11="×","",IFERROR(INDEX(資格集約!$H$297:$H$310,MATCH(1,資格集約!$G$297:$G$310,0)),"")))</f>
        <v/>
      </c>
      <c r="P24">
        <f>IF(入力!$D$26="","",IF(反映項目!$B$11="×","",IFERROR(INDEX(資格集約!$E$297:$E$310,MATCH(1,資格集約!$G$297:$G$310,0)),"")))</f>
        <v/>
      </c>
      <c r="Q24">
        <f>IF(入力!$D$26="","",IF(反映項目!$B$11="×","",IFERROR(INDEX(資格集約!$H$297:$H$310,MATCH(2,資格集約!$G$297:$G$310,0)),"")))</f>
        <v/>
      </c>
      <c r="R24">
        <f>IF(入力!$D$26="","",IF(反映項目!$B$11="×","",IFERROR(INDEX(資格集約!$E$297:$E$310,MATCH(2,資格集約!$G$297:$G$310,0)),"")))</f>
        <v/>
      </c>
      <c r="S24">
        <f>IF(入力!$D$26="","",IF(反映項目!$B$11="×","",IFERROR(INDEX(資格集約!$H$297:$H$310,MATCH(3,資格集約!$G$297:$G$310,0)),"")))</f>
        <v/>
      </c>
      <c r="T24">
        <f>IF(入力!$D$26="","",IF(反映項目!$B$11="×","",IFERROR(INDEX(資格集約!$E$297:$E$310,MATCH(3,資格集約!$G$297:$G$310,0)),"")))</f>
        <v/>
      </c>
      <c r="U24">
        <f>IF(入力!$D$26="","",IF(反映項目!$B$11="×","",IFERROR(INDEX(資格集約!$H$297:$H$310,MATCH(4,資格集約!$G$297:$G$310,0)),"")))</f>
        <v/>
      </c>
      <c r="V24">
        <f>IF(入力!$D$26="","",IF(反映項目!$B$11="×","",IFERROR(INDEX(資格集約!$E$297:$E$310,MATCH(4,資格集約!$G$297:$G$310,0)),"")))</f>
        <v/>
      </c>
      <c r="W24">
        <f>IF(入力!$D$26="","",IF(反映項目!$B$11="×","",IFERROR(INDEX(資格集約!$H$297:$H$310,MATCH(5,資格集約!$G$297:$G$310,0)),"")))</f>
        <v/>
      </c>
      <c r="X24">
        <f>IF(入力!$D$26="","",IF(反映項目!$B$11="×","",IFERROR(INDEX(資格集約!$E$297:$E$310,MATCH(5,資格集約!$G$297:$G$310,0)),"")))</f>
        <v/>
      </c>
      <c r="Y24">
        <f>IF(入力!$D$26="","",IF(反映項目!$B$11="×","",IFERROR(INDEX(資格集約!$H$297:$H$310,MATCH(6,資格集約!$G$297:$G$310,0)),"")))</f>
        <v/>
      </c>
      <c r="Z24">
        <f>IF(入力!$D$26="","",IF(反映項目!$B$11="×","",IFERROR(INDEX(資格集約!$E$297:$E$310,MATCH(6,資格集約!$G$297:$G$310,0)),"")))</f>
        <v/>
      </c>
      <c r="AA24">
        <f>IF(入力!$D$26="","",IF(反映項目!$B$11="×","",IFERROR(INDEX(資格集約!$H$297:$H$310,MATCH(7,資格集約!$G$297:$G$310,0)),"")))</f>
        <v/>
      </c>
      <c r="AB24">
        <f>IF(入力!$D$26="","",IF(反映項目!$B$11="×","",IFERROR(INDEX(資格集約!$E$297:$E$310,MATCH(7,資格集約!$G$297:$G$310,0)),"")))</f>
        <v/>
      </c>
      <c r="AC24">
        <f>IF(入力!$D$26="","",IF(反映項目!$B$11="×","",IFERROR(INDEX(資格集約!$H$297:$H$310,MATCH(8,資格集約!$G$297:$G$310,0)),"")))</f>
        <v/>
      </c>
      <c r="AD24">
        <f>IF(入力!$D$26="","",IF(反映項目!$B$11="×","",IFERROR(INDEX(資格集約!$E$297:$E$310,MATCH(8,資格集約!$G$297:$G$310,0)),"")))</f>
        <v/>
      </c>
      <c r="AE24">
        <f>IF(入力!$D$26="","",IF(反映項目!$B$11="×","",IFERROR(INDEX(資格集約!$H$297:$H$310,MATCH(9,資格集約!$G$297:$G$310,0)),"")))</f>
        <v/>
      </c>
      <c r="AF24">
        <f>IF(入力!$D$26="","",IF(反映項目!$B$11="×","",IFERROR(INDEX(資格集約!$E$297:$E$310,MATCH(9,資格集約!$G$297:$G$310,0)),"")))</f>
        <v/>
      </c>
      <c r="AG24">
        <f>IF(入力!$D$26="","",IF(反映項目!$B$11="×","",IFERROR(INDEX(資格集約!$H$297:$H$310,MATCH(10,資格集約!$G$297:$G$310,0)),"")))</f>
        <v/>
      </c>
      <c r="AH24">
        <f>IF(入力!$D$26="","",IF(反映項目!$B$11="×","",IFERROR(INDEX(資格集約!$E$297:$E$310,MATCH(10,資格集約!$G$297:$G$310,0)),"")))</f>
        <v/>
      </c>
      <c r="AI24">
        <f>IF(入力!$D$26="","",IF(反映項目!$B$11="×","",IFERROR(INDEX(資格集約!$H$297:$H$310,MATCH(11,資格集約!$G$297:$G$310,0)),"")))</f>
        <v/>
      </c>
      <c r="AJ24">
        <f>IF(入力!$D$26="","",IF(反映項目!$B$11="×","",IFERROR(INDEX(資格集約!$E$297:$E$310,MATCH(11,資格集約!$G$297:$G$310,0)),"")))</f>
        <v/>
      </c>
      <c r="AK24">
        <f>IF(入力!$D$26="","",IF(反映項目!$B$11="×","",IFERROR(INDEX(資格集約!$H$297:$H$310,MATCH(12,資格集約!$G$297:$G$310,0)),"")))</f>
        <v/>
      </c>
      <c r="AL24">
        <f>IF(入力!$D$26="","",IF(反映項目!$B$11="×","",IFERROR(INDEX(資格集約!$E$297:$E$310,MATCH(12,資格集約!$G$297:$G$310,0)),"")))</f>
        <v/>
      </c>
      <c r="AM24">
        <f>IF(入力!$D$26="","",IF(反映項目!$B$11="×","",IFERROR(INDEX(資格集約!$H$297:$H$310,MATCH(13,資格集約!$G$297:$G$310,0)),"")))</f>
        <v/>
      </c>
      <c r="AN24">
        <f>IF(入力!$D$26="","",IF(反映項目!$B$11="×","",IFERROR(INDEX(資格集約!$E$297:$E$310,MATCH(13,資格集約!$G$297:$G$310,0)),"")))</f>
        <v/>
      </c>
      <c r="AO24">
        <f>IF(入力!$D$26="","",IF(反映項目!$B$11="×","",IFERROR(INDEX(資格集約!$H$297:$H$310,MATCH(14,資格集約!$G$297:$G$310,0)),"")))</f>
        <v/>
      </c>
      <c r="AP24">
        <f>IF(入力!$D$26="","",IF(反映項目!$B$11="×","",IFERROR(INDEX(資格集約!$E$297:$E$310,MATCH(14,資格集約!$G$297:$G$310,0)),"")))</f>
        <v/>
      </c>
      <c r="AQ24">
        <f>IF(入力!$D$26="","",IF(OR(反映項目!$B$12="×",入力!$Z$26=""),"",入力!$Z$26))</f>
        <v/>
      </c>
      <c r="AR24">
        <f>IF(入力!$D$26="","",IF(反映項目!$B$13="×","",IF(入力!$AA$26="","",入力!$AA$26&amp;CHAR(10)))&amp;IF(反映項目!$B$14="×","",IF(入力!$AB$26="","",入力!$AB$26&amp;CHAR(10)))&amp;IF(反映項目!$B$15="×","",IF(入力!$AC$26="","",入力!$AC$26)))</f>
        <v/>
      </c>
      <c r="AS24">
        <f>IF(入力!$D$26="","",IF(OR(反映項目!$B$17="×",入力!$AH$26=""),"",入力!$AH$26))</f>
        <v/>
      </c>
      <c r="AT24">
        <f>IF(入力!$D$26="","",IF(OR(反映項目!$B$16="×",N($BB$24)=0),"",YEAR($BB$24)-IF($BB$24&gt;=DATE(2019,5,1),2018,1988)))&amp;""</f>
        <v/>
      </c>
      <c r="AU24">
        <f>IF(入力!$D$26="","",IF(OR(反映項目!$B$16="×",N($BB$24)=0),"",MONTH($BB$24)))&amp;""</f>
        <v/>
      </c>
      <c r="AV24">
        <f>IF(入力!$D$26="","",IF(OR(反映項目!$B$16="×",入力!$AE$26=""),"",入力!$AE$26))</f>
        <v/>
      </c>
      <c r="AW24">
        <f>IF(入力!$D$26="","",IF(OR(反映項目!$B$16="×",N($BC$24)=0),"",YEAR($BC$24)-IF($BC$24&gt;=DATE(2019,5,1),2018,1988)))&amp;""</f>
        <v/>
      </c>
      <c r="AX24">
        <f>IF(入力!$D$26="","",IF(OR(反映項目!$B$16="×",N($BC$24)=0),"",MONTH($BC$24)))&amp;""</f>
        <v/>
      </c>
      <c r="AY24">
        <f>IF(入力!$D$26="","",IF(OR(反映項目!$B$16="×",入力!$AG$26=""),"",入力!$AG$26))</f>
        <v/>
      </c>
      <c r="BA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B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BC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BD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f>
        <v/>
      </c>
      <c r="BE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f>
        <v/>
      </c>
      <c r="BF24">
        <f>IF(入力!$D$26="","",IF($P24="",0,1)+IF($R24="",0,1)+IF($T24="",0,1)+IF($V24="",0,1)+IF($X24="",0,1)+IF($Z24="",0,1)+IF($AB24="",0,1)+IF($AD24="",0,1)+IF($AF24="",0,1)+IF($AH24="",0,1)+IF($AJ24="",0,1)+IF($AL24="",0,1)+IF($AN24="",0,1)+IF($AP24="",0,1))</f>
        <v/>
      </c>
    </row>
    <row r="25">
      <c r="A25" t="n">
        <v>23</v>
      </c>
      <c r="B25">
        <f>IF(入力!$D$27="","",IF(OR(反映項目!$B$4="×",入力!$D$27=""),"",入力!$D$27))</f>
        <v/>
      </c>
      <c r="C25">
        <f>IF(入力!$D$27="","",IF(OR(反映項目!$B$5="×",入力!$E$27=""),"",入力!$E$27))</f>
        <v/>
      </c>
      <c r="D25">
        <f>IF(入力!$D$27="","",IF(OR(反映項目!$B$6="×",N($BA$25)=0),"",YEAR($BA$25)-IF($BA$25&gt;=DATE(2019,5,1),2018,IF($BA$25&gt;=DATE(1989,1,8),1988,1925))))&amp;""</f>
        <v/>
      </c>
      <c r="E25">
        <f>IF(入力!$D$27="","",IF(OR(反映項目!$B$6="×",N($BA$25)=0),"",MONTH($BA$25)))&amp;""</f>
        <v/>
      </c>
      <c r="F25">
        <f>IF(入力!$D$27="","",IF(OR(反映項目!$B$6="×",N($BA$25)=0),"",DAY($BA$25)))&amp;""</f>
        <v/>
      </c>
      <c r="G25">
        <f>IF(入力!$D$27="","",IF(OR(反映項目!$B$6="×",OR(N($BA$25)=0,N(設定!$B$3)=0)),"",DATEDIF($BA$25,設定!$B$3,"Y")))&amp;""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IF(入力!$D$27="","",IF(反映項目!$B$11="×","",IFERROR(INDEX(資格集約!$H$311:$H$324,MATCH(1,資格集約!$G$311:$G$324,0)),"")))</f>
        <v/>
      </c>
      <c r="P25">
        <f>IF(入力!$D$27="","",IF(反映項目!$B$11="×","",IFERROR(INDEX(資格集約!$E$311:$E$324,MATCH(1,資格集約!$G$311:$G$324,0)),"")))</f>
        <v/>
      </c>
      <c r="Q25">
        <f>IF(入力!$D$27="","",IF(反映項目!$B$11="×","",IFERROR(INDEX(資格集約!$H$311:$H$324,MATCH(2,資格集約!$G$311:$G$324,0)),"")))</f>
        <v/>
      </c>
      <c r="R25">
        <f>IF(入力!$D$27="","",IF(反映項目!$B$11="×","",IFERROR(INDEX(資格集約!$E$311:$E$324,MATCH(2,資格集約!$G$311:$G$324,0)),"")))</f>
        <v/>
      </c>
      <c r="S25">
        <f>IF(入力!$D$27="","",IF(反映項目!$B$11="×","",IFERROR(INDEX(資格集約!$H$311:$H$324,MATCH(3,資格集約!$G$311:$G$324,0)),"")))</f>
        <v/>
      </c>
      <c r="T25">
        <f>IF(入力!$D$27="","",IF(反映項目!$B$11="×","",IFERROR(INDEX(資格集約!$E$311:$E$324,MATCH(3,資格集約!$G$311:$G$324,0)),"")))</f>
        <v/>
      </c>
      <c r="U25">
        <f>IF(入力!$D$27="","",IF(反映項目!$B$11="×","",IFERROR(INDEX(資格集約!$H$311:$H$324,MATCH(4,資格集約!$G$311:$G$324,0)),"")))</f>
        <v/>
      </c>
      <c r="V25">
        <f>IF(入力!$D$27="","",IF(反映項目!$B$11="×","",IFERROR(INDEX(資格集約!$E$311:$E$324,MATCH(4,資格集約!$G$311:$G$324,0)),"")))</f>
        <v/>
      </c>
      <c r="W25">
        <f>IF(入力!$D$27="","",IF(反映項目!$B$11="×","",IFERROR(INDEX(資格集約!$H$311:$H$324,MATCH(5,資格集約!$G$311:$G$324,0)),"")))</f>
        <v/>
      </c>
      <c r="X25">
        <f>IF(入力!$D$27="","",IF(反映項目!$B$11="×","",IFERROR(INDEX(資格集約!$E$311:$E$324,MATCH(5,資格集約!$G$311:$G$324,0)),"")))</f>
        <v/>
      </c>
      <c r="Y25">
        <f>IF(入力!$D$27="","",IF(反映項目!$B$11="×","",IFERROR(INDEX(資格集約!$H$311:$H$324,MATCH(6,資格集約!$G$311:$G$324,0)),"")))</f>
        <v/>
      </c>
      <c r="Z25">
        <f>IF(入力!$D$27="","",IF(反映項目!$B$11="×","",IFERROR(INDEX(資格集約!$E$311:$E$324,MATCH(6,資格集約!$G$311:$G$324,0)),"")))</f>
        <v/>
      </c>
      <c r="AA25">
        <f>IF(入力!$D$27="","",IF(反映項目!$B$11="×","",IFERROR(INDEX(資格集約!$H$311:$H$324,MATCH(7,資格集約!$G$311:$G$324,0)),"")))</f>
        <v/>
      </c>
      <c r="AB25">
        <f>IF(入力!$D$27="","",IF(反映項目!$B$11="×","",IFERROR(INDEX(資格集約!$E$311:$E$324,MATCH(7,資格集約!$G$311:$G$324,0)),"")))</f>
        <v/>
      </c>
      <c r="AC25">
        <f>IF(入力!$D$27="","",IF(反映項目!$B$11="×","",IFERROR(INDEX(資格集約!$H$311:$H$324,MATCH(8,資格集約!$G$311:$G$324,0)),"")))</f>
        <v/>
      </c>
      <c r="AD25">
        <f>IF(入力!$D$27="","",IF(反映項目!$B$11="×","",IFERROR(INDEX(資格集約!$E$311:$E$324,MATCH(8,資格集約!$G$311:$G$324,0)),"")))</f>
        <v/>
      </c>
      <c r="AE25">
        <f>IF(入力!$D$27="","",IF(反映項目!$B$11="×","",IFERROR(INDEX(資格集約!$H$311:$H$324,MATCH(9,資格集約!$G$311:$G$324,0)),"")))</f>
        <v/>
      </c>
      <c r="AF25">
        <f>IF(入力!$D$27="","",IF(反映項目!$B$11="×","",IFERROR(INDEX(資格集約!$E$311:$E$324,MATCH(9,資格集約!$G$311:$G$324,0)),"")))</f>
        <v/>
      </c>
      <c r="AG25">
        <f>IF(入力!$D$27="","",IF(反映項目!$B$11="×","",IFERROR(INDEX(資格集約!$H$311:$H$324,MATCH(10,資格集約!$G$311:$G$324,0)),"")))</f>
        <v/>
      </c>
      <c r="AH25">
        <f>IF(入力!$D$27="","",IF(反映項目!$B$11="×","",IFERROR(INDEX(資格集約!$E$311:$E$324,MATCH(10,資格集約!$G$311:$G$324,0)),"")))</f>
        <v/>
      </c>
      <c r="AI25">
        <f>IF(入力!$D$27="","",IF(反映項目!$B$11="×","",IFERROR(INDEX(資格集約!$H$311:$H$324,MATCH(11,資格集約!$G$311:$G$324,0)),"")))</f>
        <v/>
      </c>
      <c r="AJ25">
        <f>IF(入力!$D$27="","",IF(反映項目!$B$11="×","",IFERROR(INDEX(資格集約!$E$311:$E$324,MATCH(11,資格集約!$G$311:$G$324,0)),"")))</f>
        <v/>
      </c>
      <c r="AK25">
        <f>IF(入力!$D$27="","",IF(反映項目!$B$11="×","",IFERROR(INDEX(資格集約!$H$311:$H$324,MATCH(12,資格集約!$G$311:$G$324,0)),"")))</f>
        <v/>
      </c>
      <c r="AL25">
        <f>IF(入力!$D$27="","",IF(反映項目!$B$11="×","",IFERROR(INDEX(資格集約!$E$311:$E$324,MATCH(12,資格集約!$G$311:$G$324,0)),"")))</f>
        <v/>
      </c>
      <c r="AM25">
        <f>IF(入力!$D$27="","",IF(反映項目!$B$11="×","",IFERROR(INDEX(資格集約!$H$311:$H$324,MATCH(13,資格集約!$G$311:$G$324,0)),"")))</f>
        <v/>
      </c>
      <c r="AN25">
        <f>IF(入力!$D$27="","",IF(反映項目!$B$11="×","",IFERROR(INDEX(資格集約!$E$311:$E$324,MATCH(13,資格集約!$G$311:$G$324,0)),"")))</f>
        <v/>
      </c>
      <c r="AO25">
        <f>IF(入力!$D$27="","",IF(反映項目!$B$11="×","",IFERROR(INDEX(資格集約!$H$311:$H$324,MATCH(14,資格集約!$G$311:$G$324,0)),"")))</f>
        <v/>
      </c>
      <c r="AP25">
        <f>IF(入力!$D$27="","",IF(反映項目!$B$11="×","",IFERROR(INDEX(資格集約!$E$311:$E$324,MATCH(14,資格集約!$G$311:$G$324,0)),"")))</f>
        <v/>
      </c>
      <c r="AQ25">
        <f>IF(入力!$D$27="","",IF(OR(反映項目!$B$12="×",入力!$Z$27=""),"",入力!$Z$27))</f>
        <v/>
      </c>
      <c r="AR25">
        <f>IF(入力!$D$27="","",IF(反映項目!$B$13="×","",IF(入力!$AA$27="","",入力!$AA$27&amp;CHAR(10)))&amp;IF(反映項目!$B$14="×","",IF(入力!$AB$27="","",入力!$AB$27&amp;CHAR(10)))&amp;IF(反映項目!$B$15="×","",IF(入力!$AC$27="","",入力!$AC$27)))</f>
        <v/>
      </c>
      <c r="AS25">
        <f>IF(入力!$D$27="","",IF(OR(反映項目!$B$17="×",入力!$AH$27=""),"",入力!$AH$27))</f>
        <v/>
      </c>
      <c r="AT25">
        <f>IF(入力!$D$27="","",IF(OR(反映項目!$B$16="×",N($BB$25)=0),"",YEAR($BB$25)-IF($BB$25&gt;=DATE(2019,5,1),2018,1988)))&amp;""</f>
        <v/>
      </c>
      <c r="AU25">
        <f>IF(入力!$D$27="","",IF(OR(反映項目!$B$16="×",N($BB$25)=0),"",MONTH($BB$25)))&amp;""</f>
        <v/>
      </c>
      <c r="AV25">
        <f>IF(入力!$D$27="","",IF(OR(反映項目!$B$16="×",入力!$AE$27=""),"",入力!$AE$27))</f>
        <v/>
      </c>
      <c r="AW25">
        <f>IF(入力!$D$27="","",IF(OR(反映項目!$B$16="×",N($BC$25)=0),"",YEAR($BC$25)-IF($BC$25&gt;=DATE(2019,5,1),2018,1988)))&amp;""</f>
        <v/>
      </c>
      <c r="AX25">
        <f>IF(入力!$D$27="","",IF(OR(反映項目!$B$16="×",N($BC$25)=0),"",MONTH($BC$25)))&amp;""</f>
        <v/>
      </c>
      <c r="AY25">
        <f>IF(入力!$D$27="","",IF(OR(反映項目!$B$16="×",入力!$AG$27=""),"",入力!$AG$27))</f>
        <v/>
      </c>
      <c r="BA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B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BC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BD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f>
        <v/>
      </c>
      <c r="BE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f>
        <v/>
      </c>
      <c r="BF25">
        <f>IF(入力!$D$27="","",IF($P25="",0,1)+IF($R25="",0,1)+IF($T25="",0,1)+IF($V25="",0,1)+IF($X25="",0,1)+IF($Z25="",0,1)+IF($AB25="",0,1)+IF($AD25="",0,1)+IF($AF25="",0,1)+IF($AH25="",0,1)+IF($AJ25="",0,1)+IF($AL25="",0,1)+IF($AN25="",0,1)+IF($AP25="",0,1))</f>
        <v/>
      </c>
    </row>
    <row r="26">
      <c r="A26" t="n">
        <v>24</v>
      </c>
      <c r="B26">
        <f>IF(入力!$D$28="","",IF(OR(反映項目!$B$4="×",入力!$D$28=""),"",入力!$D$28))</f>
        <v/>
      </c>
      <c r="C26">
        <f>IF(入力!$D$28="","",IF(OR(反映項目!$B$5="×",入力!$E$28=""),"",入力!$E$28))</f>
        <v/>
      </c>
      <c r="D26">
        <f>IF(入力!$D$28="","",IF(OR(反映項目!$B$6="×",N($BA$26)=0),"",YEAR($BA$26)-IF($BA$26&gt;=DATE(2019,5,1),2018,IF($BA$26&gt;=DATE(1989,1,8),1988,1925))))&amp;""</f>
        <v/>
      </c>
      <c r="E26">
        <f>IF(入力!$D$28="","",IF(OR(反映項目!$B$6="×",N($BA$26)=0),"",MONTH($BA$26)))&amp;""</f>
        <v/>
      </c>
      <c r="F26">
        <f>IF(入力!$D$28="","",IF(OR(反映項目!$B$6="×",N($BA$26)=0),"",DAY($BA$26)))&amp;""</f>
        <v/>
      </c>
      <c r="G26">
        <f>IF(入力!$D$28="","",IF(OR(反映項目!$B$6="×",OR(N($BA$26)=0,N(設定!$B$3)=0)),"",DATEDIF($BA$26,設定!$B$3,"Y")))&amp;""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IF(入力!$D$28="","",IF(反映項目!$B$11="×","",IFERROR(INDEX(資格集約!$H$325:$H$338,MATCH(1,資格集約!$G$325:$G$338,0)),"")))</f>
        <v/>
      </c>
      <c r="P26">
        <f>IF(入力!$D$28="","",IF(反映項目!$B$11="×","",IFERROR(INDEX(資格集約!$E$325:$E$338,MATCH(1,資格集約!$G$325:$G$338,0)),"")))</f>
        <v/>
      </c>
      <c r="Q26">
        <f>IF(入力!$D$28="","",IF(反映項目!$B$11="×","",IFERROR(INDEX(資格集約!$H$325:$H$338,MATCH(2,資格集約!$G$325:$G$338,0)),"")))</f>
        <v/>
      </c>
      <c r="R26">
        <f>IF(入力!$D$28="","",IF(反映項目!$B$11="×","",IFERROR(INDEX(資格集約!$E$325:$E$338,MATCH(2,資格集約!$G$325:$G$338,0)),"")))</f>
        <v/>
      </c>
      <c r="S26">
        <f>IF(入力!$D$28="","",IF(反映項目!$B$11="×","",IFERROR(INDEX(資格集約!$H$325:$H$338,MATCH(3,資格集約!$G$325:$G$338,0)),"")))</f>
        <v/>
      </c>
      <c r="T26">
        <f>IF(入力!$D$28="","",IF(反映項目!$B$11="×","",IFERROR(INDEX(資格集約!$E$325:$E$338,MATCH(3,資格集約!$G$325:$G$338,0)),"")))</f>
        <v/>
      </c>
      <c r="U26">
        <f>IF(入力!$D$28="","",IF(反映項目!$B$11="×","",IFERROR(INDEX(資格集約!$H$325:$H$338,MATCH(4,資格集約!$G$325:$G$338,0)),"")))</f>
        <v/>
      </c>
      <c r="V26">
        <f>IF(入力!$D$28="","",IF(反映項目!$B$11="×","",IFERROR(INDEX(資格集約!$E$325:$E$338,MATCH(4,資格集約!$G$325:$G$338,0)),"")))</f>
        <v/>
      </c>
      <c r="W26">
        <f>IF(入力!$D$28="","",IF(反映項目!$B$11="×","",IFERROR(INDEX(資格集約!$H$325:$H$338,MATCH(5,資格集約!$G$325:$G$338,0)),"")))</f>
        <v/>
      </c>
      <c r="X26">
        <f>IF(入力!$D$28="","",IF(反映項目!$B$11="×","",IFERROR(INDEX(資格集約!$E$325:$E$338,MATCH(5,資格集約!$G$325:$G$338,0)),"")))</f>
        <v/>
      </c>
      <c r="Y26">
        <f>IF(入力!$D$28="","",IF(反映項目!$B$11="×","",IFERROR(INDEX(資格集約!$H$325:$H$338,MATCH(6,資格集約!$G$325:$G$338,0)),"")))</f>
        <v/>
      </c>
      <c r="Z26">
        <f>IF(入力!$D$28="","",IF(反映項目!$B$11="×","",IFERROR(INDEX(資格集約!$E$325:$E$338,MATCH(6,資格集約!$G$325:$G$338,0)),"")))</f>
        <v/>
      </c>
      <c r="AA26">
        <f>IF(入力!$D$28="","",IF(反映項目!$B$11="×","",IFERROR(INDEX(資格集約!$H$325:$H$338,MATCH(7,資格集約!$G$325:$G$338,0)),"")))</f>
        <v/>
      </c>
      <c r="AB26">
        <f>IF(入力!$D$28="","",IF(反映項目!$B$11="×","",IFERROR(INDEX(資格集約!$E$325:$E$338,MATCH(7,資格集約!$G$325:$G$338,0)),"")))</f>
        <v/>
      </c>
      <c r="AC26">
        <f>IF(入力!$D$28="","",IF(反映項目!$B$11="×","",IFERROR(INDEX(資格集約!$H$325:$H$338,MATCH(8,資格集約!$G$325:$G$338,0)),"")))</f>
        <v/>
      </c>
      <c r="AD26">
        <f>IF(入力!$D$28="","",IF(反映項目!$B$11="×","",IFERROR(INDEX(資格集約!$E$325:$E$338,MATCH(8,資格集約!$G$325:$G$338,0)),"")))</f>
        <v/>
      </c>
      <c r="AE26">
        <f>IF(入力!$D$28="","",IF(反映項目!$B$11="×","",IFERROR(INDEX(資格集約!$H$325:$H$338,MATCH(9,資格集約!$G$325:$G$338,0)),"")))</f>
        <v/>
      </c>
      <c r="AF26">
        <f>IF(入力!$D$28="","",IF(反映項目!$B$11="×","",IFERROR(INDEX(資格集約!$E$325:$E$338,MATCH(9,資格集約!$G$325:$G$338,0)),"")))</f>
        <v/>
      </c>
      <c r="AG26">
        <f>IF(入力!$D$28="","",IF(反映項目!$B$11="×","",IFERROR(INDEX(資格集約!$H$325:$H$338,MATCH(10,資格集約!$G$325:$G$338,0)),"")))</f>
        <v/>
      </c>
      <c r="AH26">
        <f>IF(入力!$D$28="","",IF(反映項目!$B$11="×","",IFERROR(INDEX(資格集約!$E$325:$E$338,MATCH(10,資格集約!$G$325:$G$338,0)),"")))</f>
        <v/>
      </c>
      <c r="AI26">
        <f>IF(入力!$D$28="","",IF(反映項目!$B$11="×","",IFERROR(INDEX(資格集約!$H$325:$H$338,MATCH(11,資格集約!$G$325:$G$338,0)),"")))</f>
        <v/>
      </c>
      <c r="AJ26">
        <f>IF(入力!$D$28="","",IF(反映項目!$B$11="×","",IFERROR(INDEX(資格集約!$E$325:$E$338,MATCH(11,資格集約!$G$325:$G$338,0)),"")))</f>
        <v/>
      </c>
      <c r="AK26">
        <f>IF(入力!$D$28="","",IF(反映項目!$B$11="×","",IFERROR(INDEX(資格集約!$H$325:$H$338,MATCH(12,資格集約!$G$325:$G$338,0)),"")))</f>
        <v/>
      </c>
      <c r="AL26">
        <f>IF(入力!$D$28="","",IF(反映項目!$B$11="×","",IFERROR(INDEX(資格集約!$E$325:$E$338,MATCH(12,資格集約!$G$325:$G$338,0)),"")))</f>
        <v/>
      </c>
      <c r="AM26">
        <f>IF(入力!$D$28="","",IF(反映項目!$B$11="×","",IFERROR(INDEX(資格集約!$H$325:$H$338,MATCH(13,資格集約!$G$325:$G$338,0)),"")))</f>
        <v/>
      </c>
      <c r="AN26">
        <f>IF(入力!$D$28="","",IF(反映項目!$B$11="×","",IFERROR(INDEX(資格集約!$E$325:$E$338,MATCH(13,資格集約!$G$325:$G$338,0)),"")))</f>
        <v/>
      </c>
      <c r="AO26">
        <f>IF(入力!$D$28="","",IF(反映項目!$B$11="×","",IFERROR(INDEX(資格集約!$H$325:$H$338,MATCH(14,資格集約!$G$325:$G$338,0)),"")))</f>
        <v/>
      </c>
      <c r="AP26">
        <f>IF(入力!$D$28="","",IF(反映項目!$B$11="×","",IFERROR(INDEX(資格集約!$E$325:$E$338,MATCH(14,資格集約!$G$325:$G$338,0)),"")))</f>
        <v/>
      </c>
      <c r="AQ26">
        <f>IF(入力!$D$28="","",IF(OR(反映項目!$B$12="×",入力!$Z$28=""),"",入力!$Z$28))</f>
        <v/>
      </c>
      <c r="AR26">
        <f>IF(入力!$D$28="","",IF(反映項目!$B$13="×","",IF(入力!$AA$28="","",入力!$AA$28&amp;CHAR(10)))&amp;IF(反映項目!$B$14="×","",IF(入力!$AB$28="","",入力!$AB$28&amp;CHAR(10)))&amp;IF(反映項目!$B$15="×","",IF(入力!$AC$28="","",入力!$AC$28)))</f>
        <v/>
      </c>
      <c r="AS26">
        <f>IF(入力!$D$28="","",IF(OR(反映項目!$B$17="×",入力!$AH$28=""),"",入力!$AH$28))</f>
        <v/>
      </c>
      <c r="AT26">
        <f>IF(入力!$D$28="","",IF(OR(反映項目!$B$16="×",N($BB$26)=0),"",YEAR($BB$26)-IF($BB$26&gt;=DATE(2019,5,1),2018,1988)))&amp;""</f>
        <v/>
      </c>
      <c r="AU26">
        <f>IF(入力!$D$28="","",IF(OR(反映項目!$B$16="×",N($BB$26)=0),"",MONTH($BB$26)))&amp;""</f>
        <v/>
      </c>
      <c r="AV26">
        <f>IF(入力!$D$28="","",IF(OR(反映項目!$B$16="×",入力!$AE$28=""),"",入力!$AE$28))</f>
        <v/>
      </c>
      <c r="AW26">
        <f>IF(入力!$D$28="","",IF(OR(反映項目!$B$16="×",N($BC$26)=0),"",YEAR($BC$26)-IF($BC$26&gt;=DATE(2019,5,1),2018,1988)))&amp;""</f>
        <v/>
      </c>
      <c r="AX26">
        <f>IF(入力!$D$28="","",IF(OR(反映項目!$B$16="×",N($BC$26)=0),"",MONTH($BC$26)))&amp;""</f>
        <v/>
      </c>
      <c r="AY26">
        <f>IF(入力!$D$28="","",IF(OR(反映項目!$B$16="×",入力!$AG$28=""),"",入力!$AG$28))</f>
        <v/>
      </c>
      <c r="BA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B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BC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BD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f>
        <v/>
      </c>
      <c r="BE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f>
        <v/>
      </c>
      <c r="BF26">
        <f>IF(入力!$D$28="","",IF($P26="",0,1)+IF($R26="",0,1)+IF($T26="",0,1)+IF($V26="",0,1)+IF($X26="",0,1)+IF($Z26="",0,1)+IF($AB26="",0,1)+IF($AD26="",0,1)+IF($AF26="",0,1)+IF($AH26="",0,1)+IF($AJ26="",0,1)+IF($AL26="",0,1)+IF($AN26="",0,1)+IF($AP26="",0,1))</f>
        <v/>
      </c>
    </row>
    <row r="27">
      <c r="A27" t="n">
        <v>25</v>
      </c>
      <c r="B27">
        <f>IF(入力!$D$29="","",IF(OR(反映項目!$B$4="×",入力!$D$29=""),"",入力!$D$29))</f>
        <v/>
      </c>
      <c r="C27">
        <f>IF(入力!$D$29="","",IF(OR(反映項目!$B$5="×",入力!$E$29=""),"",入力!$E$29))</f>
        <v/>
      </c>
      <c r="D27">
        <f>IF(入力!$D$29="","",IF(OR(反映項目!$B$6="×",N($BA$27)=0),"",YEAR($BA$27)-IF($BA$27&gt;=DATE(2019,5,1),2018,IF($BA$27&gt;=DATE(1989,1,8),1988,1925))))&amp;""</f>
        <v/>
      </c>
      <c r="E27">
        <f>IF(入力!$D$29="","",IF(OR(反映項目!$B$6="×",N($BA$27)=0),"",MONTH($BA$27)))&amp;""</f>
        <v/>
      </c>
      <c r="F27">
        <f>IF(入力!$D$29="","",IF(OR(反映項目!$B$6="×",N($BA$27)=0),"",DAY($BA$27)))&amp;""</f>
        <v/>
      </c>
      <c r="G27">
        <f>IF(入力!$D$29="","",IF(OR(反映項目!$B$6="×",OR(N($BA$27)=0,N(設定!$B$3)=0)),"",DATEDIF($BA$27,設定!$B$3,"Y")))&amp;""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IF(入力!$D$29="","",IF(反映項目!$B$11="×","",IFERROR(INDEX(資格集約!$H$339:$H$352,MATCH(1,資格集約!$G$339:$G$352,0)),"")))</f>
        <v/>
      </c>
      <c r="P27">
        <f>IF(入力!$D$29="","",IF(反映項目!$B$11="×","",IFERROR(INDEX(資格集約!$E$339:$E$352,MATCH(1,資格集約!$G$339:$G$352,0)),"")))</f>
        <v/>
      </c>
      <c r="Q27">
        <f>IF(入力!$D$29="","",IF(反映項目!$B$11="×","",IFERROR(INDEX(資格集約!$H$339:$H$352,MATCH(2,資格集約!$G$339:$G$352,0)),"")))</f>
        <v/>
      </c>
      <c r="R27">
        <f>IF(入力!$D$29="","",IF(反映項目!$B$11="×","",IFERROR(INDEX(資格集約!$E$339:$E$352,MATCH(2,資格集約!$G$339:$G$352,0)),"")))</f>
        <v/>
      </c>
      <c r="S27">
        <f>IF(入力!$D$29="","",IF(反映項目!$B$11="×","",IFERROR(INDEX(資格集約!$H$339:$H$352,MATCH(3,資格集約!$G$339:$G$352,0)),"")))</f>
        <v/>
      </c>
      <c r="T27">
        <f>IF(入力!$D$29="","",IF(反映項目!$B$11="×","",IFERROR(INDEX(資格集約!$E$339:$E$352,MATCH(3,資格集約!$G$339:$G$352,0)),"")))</f>
        <v/>
      </c>
      <c r="U27">
        <f>IF(入力!$D$29="","",IF(反映項目!$B$11="×","",IFERROR(INDEX(資格集約!$H$339:$H$352,MATCH(4,資格集約!$G$339:$G$352,0)),"")))</f>
        <v/>
      </c>
      <c r="V27">
        <f>IF(入力!$D$29="","",IF(反映項目!$B$11="×","",IFERROR(INDEX(資格集約!$E$339:$E$352,MATCH(4,資格集約!$G$339:$G$352,0)),"")))</f>
        <v/>
      </c>
      <c r="W27">
        <f>IF(入力!$D$29="","",IF(反映項目!$B$11="×","",IFERROR(INDEX(資格集約!$H$339:$H$352,MATCH(5,資格集約!$G$339:$G$352,0)),"")))</f>
        <v/>
      </c>
      <c r="X27">
        <f>IF(入力!$D$29="","",IF(反映項目!$B$11="×","",IFERROR(INDEX(資格集約!$E$339:$E$352,MATCH(5,資格集約!$G$339:$G$352,0)),"")))</f>
        <v/>
      </c>
      <c r="Y27">
        <f>IF(入力!$D$29="","",IF(反映項目!$B$11="×","",IFERROR(INDEX(資格集約!$H$339:$H$352,MATCH(6,資格集約!$G$339:$G$352,0)),"")))</f>
        <v/>
      </c>
      <c r="Z27">
        <f>IF(入力!$D$29="","",IF(反映項目!$B$11="×","",IFERROR(INDEX(資格集約!$E$339:$E$352,MATCH(6,資格集約!$G$339:$G$352,0)),"")))</f>
        <v/>
      </c>
      <c r="AA27">
        <f>IF(入力!$D$29="","",IF(反映項目!$B$11="×","",IFERROR(INDEX(資格集約!$H$339:$H$352,MATCH(7,資格集約!$G$339:$G$352,0)),"")))</f>
        <v/>
      </c>
      <c r="AB27">
        <f>IF(入力!$D$29="","",IF(反映項目!$B$11="×","",IFERROR(INDEX(資格集約!$E$339:$E$352,MATCH(7,資格集約!$G$339:$G$352,0)),"")))</f>
        <v/>
      </c>
      <c r="AC27">
        <f>IF(入力!$D$29="","",IF(反映項目!$B$11="×","",IFERROR(INDEX(資格集約!$H$339:$H$352,MATCH(8,資格集約!$G$339:$G$352,0)),"")))</f>
        <v/>
      </c>
      <c r="AD27">
        <f>IF(入力!$D$29="","",IF(反映項目!$B$11="×","",IFERROR(INDEX(資格集約!$E$339:$E$352,MATCH(8,資格集約!$G$339:$G$352,0)),"")))</f>
        <v/>
      </c>
      <c r="AE27">
        <f>IF(入力!$D$29="","",IF(反映項目!$B$11="×","",IFERROR(INDEX(資格集約!$H$339:$H$352,MATCH(9,資格集約!$G$339:$G$352,0)),"")))</f>
        <v/>
      </c>
      <c r="AF27">
        <f>IF(入力!$D$29="","",IF(反映項目!$B$11="×","",IFERROR(INDEX(資格集約!$E$339:$E$352,MATCH(9,資格集約!$G$339:$G$352,0)),"")))</f>
        <v/>
      </c>
      <c r="AG27">
        <f>IF(入力!$D$29="","",IF(反映項目!$B$11="×","",IFERROR(INDEX(資格集約!$H$339:$H$352,MATCH(10,資格集約!$G$339:$G$352,0)),"")))</f>
        <v/>
      </c>
      <c r="AH27">
        <f>IF(入力!$D$29="","",IF(反映項目!$B$11="×","",IFERROR(INDEX(資格集約!$E$339:$E$352,MATCH(10,資格集約!$G$339:$G$352,0)),"")))</f>
        <v/>
      </c>
      <c r="AI27">
        <f>IF(入力!$D$29="","",IF(反映項目!$B$11="×","",IFERROR(INDEX(資格集約!$H$339:$H$352,MATCH(11,資格集約!$G$339:$G$352,0)),"")))</f>
        <v/>
      </c>
      <c r="AJ27">
        <f>IF(入力!$D$29="","",IF(反映項目!$B$11="×","",IFERROR(INDEX(資格集約!$E$339:$E$352,MATCH(11,資格集約!$G$339:$G$352,0)),"")))</f>
        <v/>
      </c>
      <c r="AK27">
        <f>IF(入力!$D$29="","",IF(反映項目!$B$11="×","",IFERROR(INDEX(資格集約!$H$339:$H$352,MATCH(12,資格集約!$G$339:$G$352,0)),"")))</f>
        <v/>
      </c>
      <c r="AL27">
        <f>IF(入力!$D$29="","",IF(反映項目!$B$11="×","",IFERROR(INDEX(資格集約!$E$339:$E$352,MATCH(12,資格集約!$G$339:$G$352,0)),"")))</f>
        <v/>
      </c>
      <c r="AM27">
        <f>IF(入力!$D$29="","",IF(反映項目!$B$11="×","",IFERROR(INDEX(資格集約!$H$339:$H$352,MATCH(13,資格集約!$G$339:$G$352,0)),"")))</f>
        <v/>
      </c>
      <c r="AN27">
        <f>IF(入力!$D$29="","",IF(反映項目!$B$11="×","",IFERROR(INDEX(資格集約!$E$339:$E$352,MATCH(13,資格集約!$G$339:$G$352,0)),"")))</f>
        <v/>
      </c>
      <c r="AO27">
        <f>IF(入力!$D$29="","",IF(反映項目!$B$11="×","",IFERROR(INDEX(資格集約!$H$339:$H$352,MATCH(14,資格集約!$G$339:$G$352,0)),"")))</f>
        <v/>
      </c>
      <c r="AP27">
        <f>IF(入力!$D$29="","",IF(反映項目!$B$11="×","",IFERROR(INDEX(資格集約!$E$339:$E$352,MATCH(14,資格集約!$G$339:$G$352,0)),"")))</f>
        <v/>
      </c>
      <c r="AQ27">
        <f>IF(入力!$D$29="","",IF(OR(反映項目!$B$12="×",入力!$Z$29=""),"",入力!$Z$29))</f>
        <v/>
      </c>
      <c r="AR27">
        <f>IF(入力!$D$29="","",IF(反映項目!$B$13="×","",IF(入力!$AA$29="","",入力!$AA$29&amp;CHAR(10)))&amp;IF(反映項目!$B$14="×","",IF(入力!$AB$29="","",入力!$AB$29&amp;CHAR(10)))&amp;IF(反映項目!$B$15="×","",IF(入力!$AC$29="","",入力!$AC$29)))</f>
        <v/>
      </c>
      <c r="AS27">
        <f>IF(入力!$D$29="","",IF(OR(反映項目!$B$17="×",入力!$AH$29=""),"",入力!$AH$29))</f>
        <v/>
      </c>
      <c r="AT27">
        <f>IF(入力!$D$29="","",IF(OR(反映項目!$B$16="×",N($BB$27)=0),"",YEAR($BB$27)-IF($BB$27&gt;=DATE(2019,5,1),2018,1988)))&amp;""</f>
        <v/>
      </c>
      <c r="AU27">
        <f>IF(入力!$D$29="","",IF(OR(反映項目!$B$16="×",N($BB$27)=0),"",MONTH($BB$27)))&amp;""</f>
        <v/>
      </c>
      <c r="AV27">
        <f>IF(入力!$D$29="","",IF(OR(反映項目!$B$16="×",入力!$AE$29=""),"",入力!$AE$29))</f>
        <v/>
      </c>
      <c r="AW27">
        <f>IF(入力!$D$29="","",IF(OR(反映項目!$B$16="×",N($BC$27)=0),"",YEAR($BC$27)-IF($BC$27&gt;=DATE(2019,5,1),2018,1988)))&amp;""</f>
        <v/>
      </c>
      <c r="AX27">
        <f>IF(入力!$D$29="","",IF(OR(反映項目!$B$16="×",N($BC$27)=0),"",MONTH($BC$27)))&amp;""</f>
        <v/>
      </c>
      <c r="AY27">
        <f>IF(入力!$D$29="","",IF(OR(反映項目!$B$16="×",入力!$AG$29=""),"",入力!$AG$29))</f>
        <v/>
      </c>
      <c r="BA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B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BC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BD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f>
        <v/>
      </c>
      <c r="BE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f>
        <v/>
      </c>
      <c r="BF27">
        <f>IF(入力!$D$29="","",IF($P27="",0,1)+IF($R27="",0,1)+IF($T27="",0,1)+IF($V27="",0,1)+IF($X27="",0,1)+IF($Z27="",0,1)+IF($AB27="",0,1)+IF($AD27="",0,1)+IF($AF27="",0,1)+IF($AH27="",0,1)+IF($AJ27="",0,1)+IF($AL27="",0,1)+IF($AN27="",0,1)+IF($AP27="",0,1))</f>
        <v/>
      </c>
    </row>
    <row r="28">
      <c r="A28" t="n">
        <v>26</v>
      </c>
      <c r="B28">
        <f>IF(入力!$D$30="","",IF(OR(反映項目!$B$4="×",入力!$D$30=""),"",入力!$D$30))</f>
        <v/>
      </c>
      <c r="C28">
        <f>IF(入力!$D$30="","",IF(OR(反映項目!$B$5="×",入力!$E$30=""),"",入力!$E$30))</f>
        <v/>
      </c>
      <c r="D28">
        <f>IF(入力!$D$30="","",IF(OR(反映項目!$B$6="×",N($BA$28)=0),"",YEAR($BA$28)-IF($BA$28&gt;=DATE(2019,5,1),2018,IF($BA$28&gt;=DATE(1989,1,8),1988,1925))))&amp;""</f>
        <v/>
      </c>
      <c r="E28">
        <f>IF(入力!$D$30="","",IF(OR(反映項目!$B$6="×",N($BA$28)=0),"",MONTH($BA$28)))&amp;""</f>
        <v/>
      </c>
      <c r="F28">
        <f>IF(入力!$D$30="","",IF(OR(反映項目!$B$6="×",N($BA$28)=0),"",DAY($BA$28)))&amp;""</f>
        <v/>
      </c>
      <c r="G28">
        <f>IF(入力!$D$30="","",IF(OR(反映項目!$B$6="×",OR(N($BA$28)=0,N(設定!$B$3)=0)),"",DATEDIF($BA$28,設定!$B$3,"Y")))&amp;""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IF(入力!$D$30="","",IF(反映項目!$B$11="×","",IFERROR(INDEX(資格集約!$H$353:$H$366,MATCH(1,資格集約!$G$353:$G$366,0)),"")))</f>
        <v/>
      </c>
      <c r="P28">
        <f>IF(入力!$D$30="","",IF(反映項目!$B$11="×","",IFERROR(INDEX(資格集約!$E$353:$E$366,MATCH(1,資格集約!$G$353:$G$366,0)),"")))</f>
        <v/>
      </c>
      <c r="Q28">
        <f>IF(入力!$D$30="","",IF(反映項目!$B$11="×","",IFERROR(INDEX(資格集約!$H$353:$H$366,MATCH(2,資格集約!$G$353:$G$366,0)),"")))</f>
        <v/>
      </c>
      <c r="R28">
        <f>IF(入力!$D$30="","",IF(反映項目!$B$11="×","",IFERROR(INDEX(資格集約!$E$353:$E$366,MATCH(2,資格集約!$G$353:$G$366,0)),"")))</f>
        <v/>
      </c>
      <c r="S28">
        <f>IF(入力!$D$30="","",IF(反映項目!$B$11="×","",IFERROR(INDEX(資格集約!$H$353:$H$366,MATCH(3,資格集約!$G$353:$G$366,0)),"")))</f>
        <v/>
      </c>
      <c r="T28">
        <f>IF(入力!$D$30="","",IF(反映項目!$B$11="×","",IFERROR(INDEX(資格集約!$E$353:$E$366,MATCH(3,資格集約!$G$353:$G$366,0)),"")))</f>
        <v/>
      </c>
      <c r="U28">
        <f>IF(入力!$D$30="","",IF(反映項目!$B$11="×","",IFERROR(INDEX(資格集約!$H$353:$H$366,MATCH(4,資格集約!$G$353:$G$366,0)),"")))</f>
        <v/>
      </c>
      <c r="V28">
        <f>IF(入力!$D$30="","",IF(反映項目!$B$11="×","",IFERROR(INDEX(資格集約!$E$353:$E$366,MATCH(4,資格集約!$G$353:$G$366,0)),"")))</f>
        <v/>
      </c>
      <c r="W28">
        <f>IF(入力!$D$30="","",IF(反映項目!$B$11="×","",IFERROR(INDEX(資格集約!$H$353:$H$366,MATCH(5,資格集約!$G$353:$G$366,0)),"")))</f>
        <v/>
      </c>
      <c r="X28">
        <f>IF(入力!$D$30="","",IF(反映項目!$B$11="×","",IFERROR(INDEX(資格集約!$E$353:$E$366,MATCH(5,資格集約!$G$353:$G$366,0)),"")))</f>
        <v/>
      </c>
      <c r="Y28">
        <f>IF(入力!$D$30="","",IF(反映項目!$B$11="×","",IFERROR(INDEX(資格集約!$H$353:$H$366,MATCH(6,資格集約!$G$353:$G$366,0)),"")))</f>
        <v/>
      </c>
      <c r="Z28">
        <f>IF(入力!$D$30="","",IF(反映項目!$B$11="×","",IFERROR(INDEX(資格集約!$E$353:$E$366,MATCH(6,資格集約!$G$353:$G$366,0)),"")))</f>
        <v/>
      </c>
      <c r="AA28">
        <f>IF(入力!$D$30="","",IF(反映項目!$B$11="×","",IFERROR(INDEX(資格集約!$H$353:$H$366,MATCH(7,資格集約!$G$353:$G$366,0)),"")))</f>
        <v/>
      </c>
      <c r="AB28">
        <f>IF(入力!$D$30="","",IF(反映項目!$B$11="×","",IFERROR(INDEX(資格集約!$E$353:$E$366,MATCH(7,資格集約!$G$353:$G$366,0)),"")))</f>
        <v/>
      </c>
      <c r="AC28">
        <f>IF(入力!$D$30="","",IF(反映項目!$B$11="×","",IFERROR(INDEX(資格集約!$H$353:$H$366,MATCH(8,資格集約!$G$353:$G$366,0)),"")))</f>
        <v/>
      </c>
      <c r="AD28">
        <f>IF(入力!$D$30="","",IF(反映項目!$B$11="×","",IFERROR(INDEX(資格集約!$E$353:$E$366,MATCH(8,資格集約!$G$353:$G$366,0)),"")))</f>
        <v/>
      </c>
      <c r="AE28">
        <f>IF(入力!$D$30="","",IF(反映項目!$B$11="×","",IFERROR(INDEX(資格集約!$H$353:$H$366,MATCH(9,資格集約!$G$353:$G$366,0)),"")))</f>
        <v/>
      </c>
      <c r="AF28">
        <f>IF(入力!$D$30="","",IF(反映項目!$B$11="×","",IFERROR(INDEX(資格集約!$E$353:$E$366,MATCH(9,資格集約!$G$353:$G$366,0)),"")))</f>
        <v/>
      </c>
      <c r="AG28">
        <f>IF(入力!$D$30="","",IF(反映項目!$B$11="×","",IFERROR(INDEX(資格集約!$H$353:$H$366,MATCH(10,資格集約!$G$353:$G$366,0)),"")))</f>
        <v/>
      </c>
      <c r="AH28">
        <f>IF(入力!$D$30="","",IF(反映項目!$B$11="×","",IFERROR(INDEX(資格集約!$E$353:$E$366,MATCH(10,資格集約!$G$353:$G$366,0)),"")))</f>
        <v/>
      </c>
      <c r="AI28">
        <f>IF(入力!$D$30="","",IF(反映項目!$B$11="×","",IFERROR(INDEX(資格集約!$H$353:$H$366,MATCH(11,資格集約!$G$353:$G$366,0)),"")))</f>
        <v/>
      </c>
      <c r="AJ28">
        <f>IF(入力!$D$30="","",IF(反映項目!$B$11="×","",IFERROR(INDEX(資格集約!$E$353:$E$366,MATCH(11,資格集約!$G$353:$G$366,0)),"")))</f>
        <v/>
      </c>
      <c r="AK28">
        <f>IF(入力!$D$30="","",IF(反映項目!$B$11="×","",IFERROR(INDEX(資格集約!$H$353:$H$366,MATCH(12,資格集約!$G$353:$G$366,0)),"")))</f>
        <v/>
      </c>
      <c r="AL28">
        <f>IF(入力!$D$30="","",IF(反映項目!$B$11="×","",IFERROR(INDEX(資格集約!$E$353:$E$366,MATCH(12,資格集約!$G$353:$G$366,0)),"")))</f>
        <v/>
      </c>
      <c r="AM28">
        <f>IF(入力!$D$30="","",IF(反映項目!$B$11="×","",IFERROR(INDEX(資格集約!$H$353:$H$366,MATCH(13,資格集約!$G$353:$G$366,0)),"")))</f>
        <v/>
      </c>
      <c r="AN28">
        <f>IF(入力!$D$30="","",IF(反映項目!$B$11="×","",IFERROR(INDEX(資格集約!$E$353:$E$366,MATCH(13,資格集約!$G$353:$G$366,0)),"")))</f>
        <v/>
      </c>
      <c r="AO28">
        <f>IF(入力!$D$30="","",IF(反映項目!$B$11="×","",IFERROR(INDEX(資格集約!$H$353:$H$366,MATCH(14,資格集約!$G$353:$G$366,0)),"")))</f>
        <v/>
      </c>
      <c r="AP28">
        <f>IF(入力!$D$30="","",IF(反映項目!$B$11="×","",IFERROR(INDEX(資格集約!$E$353:$E$366,MATCH(14,資格集約!$G$353:$G$366,0)),"")))</f>
        <v/>
      </c>
      <c r="AQ28">
        <f>IF(入力!$D$30="","",IF(OR(反映項目!$B$12="×",入力!$Z$30=""),"",入力!$Z$30))</f>
        <v/>
      </c>
      <c r="AR28">
        <f>IF(入力!$D$30="","",IF(反映項目!$B$13="×","",IF(入力!$AA$30="","",入力!$AA$30&amp;CHAR(10)))&amp;IF(反映項目!$B$14="×","",IF(入力!$AB$30="","",入力!$AB$30&amp;CHAR(10)))&amp;IF(反映項目!$B$15="×","",IF(入力!$AC$30="","",入力!$AC$30)))</f>
        <v/>
      </c>
      <c r="AS28">
        <f>IF(入力!$D$30="","",IF(OR(反映項目!$B$17="×",入力!$AH$30=""),"",入力!$AH$30))</f>
        <v/>
      </c>
      <c r="AT28">
        <f>IF(入力!$D$30="","",IF(OR(反映項目!$B$16="×",N($BB$28)=0),"",YEAR($BB$28)-IF($BB$28&gt;=DATE(2019,5,1),2018,1988)))&amp;""</f>
        <v/>
      </c>
      <c r="AU28">
        <f>IF(入力!$D$30="","",IF(OR(反映項目!$B$16="×",N($BB$28)=0),"",MONTH($BB$28)))&amp;""</f>
        <v/>
      </c>
      <c r="AV28">
        <f>IF(入力!$D$30="","",IF(OR(反映項目!$B$16="×",入力!$AE$30=""),"",入力!$AE$30))</f>
        <v/>
      </c>
      <c r="AW28">
        <f>IF(入力!$D$30="","",IF(OR(反映項目!$B$16="×",N($BC$28)=0),"",YEAR($BC$28)-IF($BC$28&gt;=DATE(2019,5,1),2018,1988)))&amp;""</f>
        <v/>
      </c>
      <c r="AX28">
        <f>IF(入力!$D$30="","",IF(OR(反映項目!$B$16="×",N($BC$28)=0),"",MONTH($BC$28)))&amp;""</f>
        <v/>
      </c>
      <c r="AY28">
        <f>IF(入力!$D$30="","",IF(OR(反映項目!$B$16="×",入力!$AG$30=""),"",入力!$AG$30))</f>
        <v/>
      </c>
      <c r="BA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B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BC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BD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f>
        <v/>
      </c>
      <c r="BE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f>
        <v/>
      </c>
      <c r="BF28">
        <f>IF(入力!$D$30="","",IF($P28="",0,1)+IF($R28="",0,1)+IF($T28="",0,1)+IF($V28="",0,1)+IF($X28="",0,1)+IF($Z28="",0,1)+IF($AB28="",0,1)+IF($AD28="",0,1)+IF($AF28="",0,1)+IF($AH28="",0,1)+IF($AJ28="",0,1)+IF($AL28="",0,1)+IF($AN28="",0,1)+IF($AP28="",0,1))</f>
        <v/>
      </c>
    </row>
    <row r="29">
      <c r="A29" t="n">
        <v>27</v>
      </c>
      <c r="B29">
        <f>IF(入力!$D$31="","",IF(OR(反映項目!$B$4="×",入力!$D$31=""),"",入力!$D$31))</f>
        <v/>
      </c>
      <c r="C29">
        <f>IF(入力!$D$31="","",IF(OR(反映項目!$B$5="×",入力!$E$31=""),"",入力!$E$31))</f>
        <v/>
      </c>
      <c r="D29">
        <f>IF(入力!$D$31="","",IF(OR(反映項目!$B$6="×",N($BA$29)=0),"",YEAR($BA$29)-IF($BA$29&gt;=DATE(2019,5,1),2018,IF($BA$29&gt;=DATE(1989,1,8),1988,1925))))&amp;""</f>
        <v/>
      </c>
      <c r="E29">
        <f>IF(入力!$D$31="","",IF(OR(反映項目!$B$6="×",N($BA$29)=0),"",MONTH($BA$29)))&amp;""</f>
        <v/>
      </c>
      <c r="F29">
        <f>IF(入力!$D$31="","",IF(OR(反映項目!$B$6="×",N($BA$29)=0),"",DAY($BA$29)))&amp;""</f>
        <v/>
      </c>
      <c r="G29">
        <f>IF(入力!$D$31="","",IF(OR(反映項目!$B$6="×",OR(N($BA$29)=0,N(設定!$B$3)=0)),"",DATEDIF($BA$29,設定!$B$3,"Y")))&amp;""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IF(入力!$D$31="","",IF(反映項目!$B$11="×","",IFERROR(INDEX(資格集約!$H$367:$H$380,MATCH(1,資格集約!$G$367:$G$380,0)),"")))</f>
        <v/>
      </c>
      <c r="P29">
        <f>IF(入力!$D$31="","",IF(反映項目!$B$11="×","",IFERROR(INDEX(資格集約!$E$367:$E$380,MATCH(1,資格集約!$G$367:$G$380,0)),"")))</f>
        <v/>
      </c>
      <c r="Q29">
        <f>IF(入力!$D$31="","",IF(反映項目!$B$11="×","",IFERROR(INDEX(資格集約!$H$367:$H$380,MATCH(2,資格集約!$G$367:$G$380,0)),"")))</f>
        <v/>
      </c>
      <c r="R29">
        <f>IF(入力!$D$31="","",IF(反映項目!$B$11="×","",IFERROR(INDEX(資格集約!$E$367:$E$380,MATCH(2,資格集約!$G$367:$G$380,0)),"")))</f>
        <v/>
      </c>
      <c r="S29">
        <f>IF(入力!$D$31="","",IF(反映項目!$B$11="×","",IFERROR(INDEX(資格集約!$H$367:$H$380,MATCH(3,資格集約!$G$367:$G$380,0)),"")))</f>
        <v/>
      </c>
      <c r="T29">
        <f>IF(入力!$D$31="","",IF(反映項目!$B$11="×","",IFERROR(INDEX(資格集約!$E$367:$E$380,MATCH(3,資格集約!$G$367:$G$380,0)),"")))</f>
        <v/>
      </c>
      <c r="U29">
        <f>IF(入力!$D$31="","",IF(反映項目!$B$11="×","",IFERROR(INDEX(資格集約!$H$367:$H$380,MATCH(4,資格集約!$G$367:$G$380,0)),"")))</f>
        <v/>
      </c>
      <c r="V29">
        <f>IF(入力!$D$31="","",IF(反映項目!$B$11="×","",IFERROR(INDEX(資格集約!$E$367:$E$380,MATCH(4,資格集約!$G$367:$G$380,0)),"")))</f>
        <v/>
      </c>
      <c r="W29">
        <f>IF(入力!$D$31="","",IF(反映項目!$B$11="×","",IFERROR(INDEX(資格集約!$H$367:$H$380,MATCH(5,資格集約!$G$367:$G$380,0)),"")))</f>
        <v/>
      </c>
      <c r="X29">
        <f>IF(入力!$D$31="","",IF(反映項目!$B$11="×","",IFERROR(INDEX(資格集約!$E$367:$E$380,MATCH(5,資格集約!$G$367:$G$380,0)),"")))</f>
        <v/>
      </c>
      <c r="Y29">
        <f>IF(入力!$D$31="","",IF(反映項目!$B$11="×","",IFERROR(INDEX(資格集約!$H$367:$H$380,MATCH(6,資格集約!$G$367:$G$380,0)),"")))</f>
        <v/>
      </c>
      <c r="Z29">
        <f>IF(入力!$D$31="","",IF(反映項目!$B$11="×","",IFERROR(INDEX(資格集約!$E$367:$E$380,MATCH(6,資格集約!$G$367:$G$380,0)),"")))</f>
        <v/>
      </c>
      <c r="AA29">
        <f>IF(入力!$D$31="","",IF(反映項目!$B$11="×","",IFERROR(INDEX(資格集約!$H$367:$H$380,MATCH(7,資格集約!$G$367:$G$380,0)),"")))</f>
        <v/>
      </c>
      <c r="AB29">
        <f>IF(入力!$D$31="","",IF(反映項目!$B$11="×","",IFERROR(INDEX(資格集約!$E$367:$E$380,MATCH(7,資格集約!$G$367:$G$380,0)),"")))</f>
        <v/>
      </c>
      <c r="AC29">
        <f>IF(入力!$D$31="","",IF(反映項目!$B$11="×","",IFERROR(INDEX(資格集約!$H$367:$H$380,MATCH(8,資格集約!$G$367:$G$380,0)),"")))</f>
        <v/>
      </c>
      <c r="AD29">
        <f>IF(入力!$D$31="","",IF(反映項目!$B$11="×","",IFERROR(INDEX(資格集約!$E$367:$E$380,MATCH(8,資格集約!$G$367:$G$380,0)),"")))</f>
        <v/>
      </c>
      <c r="AE29">
        <f>IF(入力!$D$31="","",IF(反映項目!$B$11="×","",IFERROR(INDEX(資格集約!$H$367:$H$380,MATCH(9,資格集約!$G$367:$G$380,0)),"")))</f>
        <v/>
      </c>
      <c r="AF29">
        <f>IF(入力!$D$31="","",IF(反映項目!$B$11="×","",IFERROR(INDEX(資格集約!$E$367:$E$380,MATCH(9,資格集約!$G$367:$G$380,0)),"")))</f>
        <v/>
      </c>
      <c r="AG29">
        <f>IF(入力!$D$31="","",IF(反映項目!$B$11="×","",IFERROR(INDEX(資格集約!$H$367:$H$380,MATCH(10,資格集約!$G$367:$G$380,0)),"")))</f>
        <v/>
      </c>
      <c r="AH29">
        <f>IF(入力!$D$31="","",IF(反映項目!$B$11="×","",IFERROR(INDEX(資格集約!$E$367:$E$380,MATCH(10,資格集約!$G$367:$G$380,0)),"")))</f>
        <v/>
      </c>
      <c r="AI29">
        <f>IF(入力!$D$31="","",IF(反映項目!$B$11="×","",IFERROR(INDEX(資格集約!$H$367:$H$380,MATCH(11,資格集約!$G$367:$G$380,0)),"")))</f>
        <v/>
      </c>
      <c r="AJ29">
        <f>IF(入力!$D$31="","",IF(反映項目!$B$11="×","",IFERROR(INDEX(資格集約!$E$367:$E$380,MATCH(11,資格集約!$G$367:$G$380,0)),"")))</f>
        <v/>
      </c>
      <c r="AK29">
        <f>IF(入力!$D$31="","",IF(反映項目!$B$11="×","",IFERROR(INDEX(資格集約!$H$367:$H$380,MATCH(12,資格集約!$G$367:$G$380,0)),"")))</f>
        <v/>
      </c>
      <c r="AL29">
        <f>IF(入力!$D$31="","",IF(反映項目!$B$11="×","",IFERROR(INDEX(資格集約!$E$367:$E$380,MATCH(12,資格集約!$G$367:$G$380,0)),"")))</f>
        <v/>
      </c>
      <c r="AM29">
        <f>IF(入力!$D$31="","",IF(反映項目!$B$11="×","",IFERROR(INDEX(資格集約!$H$367:$H$380,MATCH(13,資格集約!$G$367:$G$380,0)),"")))</f>
        <v/>
      </c>
      <c r="AN29">
        <f>IF(入力!$D$31="","",IF(反映項目!$B$11="×","",IFERROR(INDEX(資格集約!$E$367:$E$380,MATCH(13,資格集約!$G$367:$G$380,0)),"")))</f>
        <v/>
      </c>
      <c r="AO29">
        <f>IF(入力!$D$31="","",IF(反映項目!$B$11="×","",IFERROR(INDEX(資格集約!$H$367:$H$380,MATCH(14,資格集約!$G$367:$G$380,0)),"")))</f>
        <v/>
      </c>
      <c r="AP29">
        <f>IF(入力!$D$31="","",IF(反映項目!$B$11="×","",IFERROR(INDEX(資格集約!$E$367:$E$380,MATCH(14,資格集約!$G$367:$G$380,0)),"")))</f>
        <v/>
      </c>
      <c r="AQ29">
        <f>IF(入力!$D$31="","",IF(OR(反映項目!$B$12="×",入力!$Z$31=""),"",入力!$Z$31))</f>
        <v/>
      </c>
      <c r="AR29">
        <f>IF(入力!$D$31="","",IF(反映項目!$B$13="×","",IF(入力!$AA$31="","",入力!$AA$31&amp;CHAR(10)))&amp;IF(反映項目!$B$14="×","",IF(入力!$AB$31="","",入力!$AB$31&amp;CHAR(10)))&amp;IF(反映項目!$B$15="×","",IF(入力!$AC$31="","",入力!$AC$31)))</f>
        <v/>
      </c>
      <c r="AS29">
        <f>IF(入力!$D$31="","",IF(OR(反映項目!$B$17="×",入力!$AH$31=""),"",入力!$AH$31))</f>
        <v/>
      </c>
      <c r="AT29">
        <f>IF(入力!$D$31="","",IF(OR(反映項目!$B$16="×",N($BB$29)=0),"",YEAR($BB$29)-IF($BB$29&gt;=DATE(2019,5,1),2018,1988)))&amp;""</f>
        <v/>
      </c>
      <c r="AU29">
        <f>IF(入力!$D$31="","",IF(OR(反映項目!$B$16="×",N($BB$29)=0),"",MONTH($BB$29)))&amp;""</f>
        <v/>
      </c>
      <c r="AV29">
        <f>IF(入力!$D$31="","",IF(OR(反映項目!$B$16="×",入力!$AE$31=""),"",入力!$AE$31))</f>
        <v/>
      </c>
      <c r="AW29">
        <f>IF(入力!$D$31="","",IF(OR(反映項目!$B$16="×",N($BC$29)=0),"",YEAR($BC$29)-IF($BC$29&gt;=DATE(2019,5,1),2018,1988)))&amp;""</f>
        <v/>
      </c>
      <c r="AX29">
        <f>IF(入力!$D$31="","",IF(OR(反映項目!$B$16="×",N($BC$29)=0),"",MONTH($BC$29)))&amp;""</f>
        <v/>
      </c>
      <c r="AY29">
        <f>IF(入力!$D$31="","",IF(OR(反映項目!$B$16="×",入力!$AG$31=""),"",入力!$AG$31))</f>
        <v/>
      </c>
      <c r="BA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B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BC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BD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f>
        <v/>
      </c>
      <c r="BE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f>
        <v/>
      </c>
      <c r="BF29">
        <f>IF(入力!$D$31="","",IF($P29="",0,1)+IF($R29="",0,1)+IF($T29="",0,1)+IF($V29="",0,1)+IF($X29="",0,1)+IF($Z29="",0,1)+IF($AB29="",0,1)+IF($AD29="",0,1)+IF($AF29="",0,1)+IF($AH29="",0,1)+IF($AJ29="",0,1)+IF($AL29="",0,1)+IF($AN29="",0,1)+IF($AP29="",0,1))</f>
        <v/>
      </c>
    </row>
    <row r="30">
      <c r="A30" t="n">
        <v>28</v>
      </c>
      <c r="B30">
        <f>IF(入力!$D$32="","",IF(OR(反映項目!$B$4="×",入力!$D$32=""),"",入力!$D$32))</f>
        <v/>
      </c>
      <c r="C30">
        <f>IF(入力!$D$32="","",IF(OR(反映項目!$B$5="×",入力!$E$32=""),"",入力!$E$32))</f>
        <v/>
      </c>
      <c r="D30">
        <f>IF(入力!$D$32="","",IF(OR(反映項目!$B$6="×",N($BA$30)=0),"",YEAR($BA$30)-IF($BA$30&gt;=DATE(2019,5,1),2018,IF($BA$30&gt;=DATE(1989,1,8),1988,1925))))&amp;""</f>
        <v/>
      </c>
      <c r="E30">
        <f>IF(入力!$D$32="","",IF(OR(反映項目!$B$6="×",N($BA$30)=0),"",MONTH($BA$30)))&amp;""</f>
        <v/>
      </c>
      <c r="F30">
        <f>IF(入力!$D$32="","",IF(OR(反映項目!$B$6="×",N($BA$30)=0),"",DAY($BA$30)))&amp;""</f>
        <v/>
      </c>
      <c r="G30">
        <f>IF(入力!$D$32="","",IF(OR(反映項目!$B$6="×",OR(N($BA$30)=0,N(設定!$B$3)=0)),"",DATEDIF($BA$30,設定!$B$3,"Y")))&amp;""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IF(入力!$D$32="","",IF(反映項目!$B$11="×","",IFERROR(INDEX(資格集約!$H$381:$H$394,MATCH(1,資格集約!$G$381:$G$394,0)),"")))</f>
        <v/>
      </c>
      <c r="P30">
        <f>IF(入力!$D$32="","",IF(反映項目!$B$11="×","",IFERROR(INDEX(資格集約!$E$381:$E$394,MATCH(1,資格集約!$G$381:$G$394,0)),"")))</f>
        <v/>
      </c>
      <c r="Q30">
        <f>IF(入力!$D$32="","",IF(反映項目!$B$11="×","",IFERROR(INDEX(資格集約!$H$381:$H$394,MATCH(2,資格集約!$G$381:$G$394,0)),"")))</f>
        <v/>
      </c>
      <c r="R30">
        <f>IF(入力!$D$32="","",IF(反映項目!$B$11="×","",IFERROR(INDEX(資格集約!$E$381:$E$394,MATCH(2,資格集約!$G$381:$G$394,0)),"")))</f>
        <v/>
      </c>
      <c r="S30">
        <f>IF(入力!$D$32="","",IF(反映項目!$B$11="×","",IFERROR(INDEX(資格集約!$H$381:$H$394,MATCH(3,資格集約!$G$381:$G$394,0)),"")))</f>
        <v/>
      </c>
      <c r="T30">
        <f>IF(入力!$D$32="","",IF(反映項目!$B$11="×","",IFERROR(INDEX(資格集約!$E$381:$E$394,MATCH(3,資格集約!$G$381:$G$394,0)),"")))</f>
        <v/>
      </c>
      <c r="U30">
        <f>IF(入力!$D$32="","",IF(反映項目!$B$11="×","",IFERROR(INDEX(資格集約!$H$381:$H$394,MATCH(4,資格集約!$G$381:$G$394,0)),"")))</f>
        <v/>
      </c>
      <c r="V30">
        <f>IF(入力!$D$32="","",IF(反映項目!$B$11="×","",IFERROR(INDEX(資格集約!$E$381:$E$394,MATCH(4,資格集約!$G$381:$G$394,0)),"")))</f>
        <v/>
      </c>
      <c r="W30">
        <f>IF(入力!$D$32="","",IF(反映項目!$B$11="×","",IFERROR(INDEX(資格集約!$H$381:$H$394,MATCH(5,資格集約!$G$381:$G$394,0)),"")))</f>
        <v/>
      </c>
      <c r="X30">
        <f>IF(入力!$D$32="","",IF(反映項目!$B$11="×","",IFERROR(INDEX(資格集約!$E$381:$E$394,MATCH(5,資格集約!$G$381:$G$394,0)),"")))</f>
        <v/>
      </c>
      <c r="Y30">
        <f>IF(入力!$D$32="","",IF(反映項目!$B$11="×","",IFERROR(INDEX(資格集約!$H$381:$H$394,MATCH(6,資格集約!$G$381:$G$394,0)),"")))</f>
        <v/>
      </c>
      <c r="Z30">
        <f>IF(入力!$D$32="","",IF(反映項目!$B$11="×","",IFERROR(INDEX(資格集約!$E$381:$E$394,MATCH(6,資格集約!$G$381:$G$394,0)),"")))</f>
        <v/>
      </c>
      <c r="AA30">
        <f>IF(入力!$D$32="","",IF(反映項目!$B$11="×","",IFERROR(INDEX(資格集約!$H$381:$H$394,MATCH(7,資格集約!$G$381:$G$394,0)),"")))</f>
        <v/>
      </c>
      <c r="AB30">
        <f>IF(入力!$D$32="","",IF(反映項目!$B$11="×","",IFERROR(INDEX(資格集約!$E$381:$E$394,MATCH(7,資格集約!$G$381:$G$394,0)),"")))</f>
        <v/>
      </c>
      <c r="AC30">
        <f>IF(入力!$D$32="","",IF(反映項目!$B$11="×","",IFERROR(INDEX(資格集約!$H$381:$H$394,MATCH(8,資格集約!$G$381:$G$394,0)),"")))</f>
        <v/>
      </c>
      <c r="AD30">
        <f>IF(入力!$D$32="","",IF(反映項目!$B$11="×","",IFERROR(INDEX(資格集約!$E$381:$E$394,MATCH(8,資格集約!$G$381:$G$394,0)),"")))</f>
        <v/>
      </c>
      <c r="AE30">
        <f>IF(入力!$D$32="","",IF(反映項目!$B$11="×","",IFERROR(INDEX(資格集約!$H$381:$H$394,MATCH(9,資格集約!$G$381:$G$394,0)),"")))</f>
        <v/>
      </c>
      <c r="AF30">
        <f>IF(入力!$D$32="","",IF(反映項目!$B$11="×","",IFERROR(INDEX(資格集約!$E$381:$E$394,MATCH(9,資格集約!$G$381:$G$394,0)),"")))</f>
        <v/>
      </c>
      <c r="AG30">
        <f>IF(入力!$D$32="","",IF(反映項目!$B$11="×","",IFERROR(INDEX(資格集約!$H$381:$H$394,MATCH(10,資格集約!$G$381:$G$394,0)),"")))</f>
        <v/>
      </c>
      <c r="AH30">
        <f>IF(入力!$D$32="","",IF(反映項目!$B$11="×","",IFERROR(INDEX(資格集約!$E$381:$E$394,MATCH(10,資格集約!$G$381:$G$394,0)),"")))</f>
        <v/>
      </c>
      <c r="AI30">
        <f>IF(入力!$D$32="","",IF(反映項目!$B$11="×","",IFERROR(INDEX(資格集約!$H$381:$H$394,MATCH(11,資格集約!$G$381:$G$394,0)),"")))</f>
        <v/>
      </c>
      <c r="AJ30">
        <f>IF(入力!$D$32="","",IF(反映項目!$B$11="×","",IFERROR(INDEX(資格集約!$E$381:$E$394,MATCH(11,資格集約!$G$381:$G$394,0)),"")))</f>
        <v/>
      </c>
      <c r="AK30">
        <f>IF(入力!$D$32="","",IF(反映項目!$B$11="×","",IFERROR(INDEX(資格集約!$H$381:$H$394,MATCH(12,資格集約!$G$381:$G$394,0)),"")))</f>
        <v/>
      </c>
      <c r="AL30">
        <f>IF(入力!$D$32="","",IF(反映項目!$B$11="×","",IFERROR(INDEX(資格集約!$E$381:$E$394,MATCH(12,資格集約!$G$381:$G$394,0)),"")))</f>
        <v/>
      </c>
      <c r="AM30">
        <f>IF(入力!$D$32="","",IF(反映項目!$B$11="×","",IFERROR(INDEX(資格集約!$H$381:$H$394,MATCH(13,資格集約!$G$381:$G$394,0)),"")))</f>
        <v/>
      </c>
      <c r="AN30">
        <f>IF(入力!$D$32="","",IF(反映項目!$B$11="×","",IFERROR(INDEX(資格集約!$E$381:$E$394,MATCH(13,資格集約!$G$381:$G$394,0)),"")))</f>
        <v/>
      </c>
      <c r="AO30">
        <f>IF(入力!$D$32="","",IF(反映項目!$B$11="×","",IFERROR(INDEX(資格集約!$H$381:$H$394,MATCH(14,資格集約!$G$381:$G$394,0)),"")))</f>
        <v/>
      </c>
      <c r="AP30">
        <f>IF(入力!$D$32="","",IF(反映項目!$B$11="×","",IFERROR(INDEX(資格集約!$E$381:$E$394,MATCH(14,資格集約!$G$381:$G$394,0)),"")))</f>
        <v/>
      </c>
      <c r="AQ30">
        <f>IF(入力!$D$32="","",IF(OR(反映項目!$B$12="×",入力!$Z$32=""),"",入力!$Z$32))</f>
        <v/>
      </c>
      <c r="AR30">
        <f>IF(入力!$D$32="","",IF(反映項目!$B$13="×","",IF(入力!$AA$32="","",入力!$AA$32&amp;CHAR(10)))&amp;IF(反映項目!$B$14="×","",IF(入力!$AB$32="","",入力!$AB$32&amp;CHAR(10)))&amp;IF(反映項目!$B$15="×","",IF(入力!$AC$32="","",入力!$AC$32)))</f>
        <v/>
      </c>
      <c r="AS30">
        <f>IF(入力!$D$32="","",IF(OR(反映項目!$B$17="×",入力!$AH$32=""),"",入力!$AH$32))</f>
        <v/>
      </c>
      <c r="AT30">
        <f>IF(入力!$D$32="","",IF(OR(反映項目!$B$16="×",N($BB$30)=0),"",YEAR($BB$30)-IF($BB$30&gt;=DATE(2019,5,1),2018,1988)))&amp;""</f>
        <v/>
      </c>
      <c r="AU30">
        <f>IF(入力!$D$32="","",IF(OR(反映項目!$B$16="×",N($BB$30)=0),"",MONTH($BB$30)))&amp;""</f>
        <v/>
      </c>
      <c r="AV30">
        <f>IF(入力!$D$32="","",IF(OR(反映項目!$B$16="×",入力!$AE$32=""),"",入力!$AE$32))</f>
        <v/>
      </c>
      <c r="AW30">
        <f>IF(入力!$D$32="","",IF(OR(反映項目!$B$16="×",N($BC$30)=0),"",YEAR($BC$30)-IF($BC$30&gt;=DATE(2019,5,1),2018,1988)))&amp;""</f>
        <v/>
      </c>
      <c r="AX30">
        <f>IF(入力!$D$32="","",IF(OR(反映項目!$B$16="×",N($BC$30)=0),"",MONTH($BC$30)))&amp;""</f>
        <v/>
      </c>
      <c r="AY30">
        <f>IF(入力!$D$32="","",IF(OR(反映項目!$B$16="×",入力!$AG$32=""),"",入力!$AG$32))</f>
        <v/>
      </c>
      <c r="BA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B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BC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BD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f>
        <v/>
      </c>
      <c r="BE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f>
        <v/>
      </c>
      <c r="BF30">
        <f>IF(入力!$D$32="","",IF($P30="",0,1)+IF($R30="",0,1)+IF($T30="",0,1)+IF($V30="",0,1)+IF($X30="",0,1)+IF($Z30="",0,1)+IF($AB30="",0,1)+IF($AD30="",0,1)+IF($AF30="",0,1)+IF($AH30="",0,1)+IF($AJ30="",0,1)+IF($AL30="",0,1)+IF($AN30="",0,1)+IF($AP30="",0,1))</f>
        <v/>
      </c>
    </row>
    <row r="31">
      <c r="A31" t="n">
        <v>29</v>
      </c>
      <c r="B31">
        <f>IF(入力!$D$33="","",IF(OR(反映項目!$B$4="×",入力!$D$33=""),"",入力!$D$33))</f>
        <v/>
      </c>
      <c r="C31">
        <f>IF(入力!$D$33="","",IF(OR(反映項目!$B$5="×",入力!$E$33=""),"",入力!$E$33))</f>
        <v/>
      </c>
      <c r="D31">
        <f>IF(入力!$D$33="","",IF(OR(反映項目!$B$6="×",N($BA$31)=0),"",YEAR($BA$31)-IF($BA$31&gt;=DATE(2019,5,1),2018,IF($BA$31&gt;=DATE(1989,1,8),1988,1925))))&amp;""</f>
        <v/>
      </c>
      <c r="E31">
        <f>IF(入力!$D$33="","",IF(OR(反映項目!$B$6="×",N($BA$31)=0),"",MONTH($BA$31)))&amp;""</f>
        <v/>
      </c>
      <c r="F31">
        <f>IF(入力!$D$33="","",IF(OR(反映項目!$B$6="×",N($BA$31)=0),"",DAY($BA$31)))&amp;""</f>
        <v/>
      </c>
      <c r="G31">
        <f>IF(入力!$D$33="","",IF(OR(反映項目!$B$6="×",OR(N($BA$31)=0,N(設定!$B$3)=0)),"",DATEDIF($BA$31,設定!$B$3,"Y")))&amp;""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IF(入力!$D$33="","",IF(反映項目!$B$11="×","",IFERROR(INDEX(資格集約!$H$395:$H$408,MATCH(1,資格集約!$G$395:$G$408,0)),"")))</f>
        <v/>
      </c>
      <c r="P31">
        <f>IF(入力!$D$33="","",IF(反映項目!$B$11="×","",IFERROR(INDEX(資格集約!$E$395:$E$408,MATCH(1,資格集約!$G$395:$G$408,0)),"")))</f>
        <v/>
      </c>
      <c r="Q31">
        <f>IF(入力!$D$33="","",IF(反映項目!$B$11="×","",IFERROR(INDEX(資格集約!$H$395:$H$408,MATCH(2,資格集約!$G$395:$G$408,0)),"")))</f>
        <v/>
      </c>
      <c r="R31">
        <f>IF(入力!$D$33="","",IF(反映項目!$B$11="×","",IFERROR(INDEX(資格集約!$E$395:$E$408,MATCH(2,資格集約!$G$395:$G$408,0)),"")))</f>
        <v/>
      </c>
      <c r="S31">
        <f>IF(入力!$D$33="","",IF(反映項目!$B$11="×","",IFERROR(INDEX(資格集約!$H$395:$H$408,MATCH(3,資格集約!$G$395:$G$408,0)),"")))</f>
        <v/>
      </c>
      <c r="T31">
        <f>IF(入力!$D$33="","",IF(反映項目!$B$11="×","",IFERROR(INDEX(資格集約!$E$395:$E$408,MATCH(3,資格集約!$G$395:$G$408,0)),"")))</f>
        <v/>
      </c>
      <c r="U31">
        <f>IF(入力!$D$33="","",IF(反映項目!$B$11="×","",IFERROR(INDEX(資格集約!$H$395:$H$408,MATCH(4,資格集約!$G$395:$G$408,0)),"")))</f>
        <v/>
      </c>
      <c r="V31">
        <f>IF(入力!$D$33="","",IF(反映項目!$B$11="×","",IFERROR(INDEX(資格集約!$E$395:$E$408,MATCH(4,資格集約!$G$395:$G$408,0)),"")))</f>
        <v/>
      </c>
      <c r="W31">
        <f>IF(入力!$D$33="","",IF(反映項目!$B$11="×","",IFERROR(INDEX(資格集約!$H$395:$H$408,MATCH(5,資格集約!$G$395:$G$408,0)),"")))</f>
        <v/>
      </c>
      <c r="X31">
        <f>IF(入力!$D$33="","",IF(反映項目!$B$11="×","",IFERROR(INDEX(資格集約!$E$395:$E$408,MATCH(5,資格集約!$G$395:$G$408,0)),"")))</f>
        <v/>
      </c>
      <c r="Y31">
        <f>IF(入力!$D$33="","",IF(反映項目!$B$11="×","",IFERROR(INDEX(資格集約!$H$395:$H$408,MATCH(6,資格集約!$G$395:$G$408,0)),"")))</f>
        <v/>
      </c>
      <c r="Z31">
        <f>IF(入力!$D$33="","",IF(反映項目!$B$11="×","",IFERROR(INDEX(資格集約!$E$395:$E$408,MATCH(6,資格集約!$G$395:$G$408,0)),"")))</f>
        <v/>
      </c>
      <c r="AA31">
        <f>IF(入力!$D$33="","",IF(反映項目!$B$11="×","",IFERROR(INDEX(資格集約!$H$395:$H$408,MATCH(7,資格集約!$G$395:$G$408,0)),"")))</f>
        <v/>
      </c>
      <c r="AB31">
        <f>IF(入力!$D$33="","",IF(反映項目!$B$11="×","",IFERROR(INDEX(資格集約!$E$395:$E$408,MATCH(7,資格集約!$G$395:$G$408,0)),"")))</f>
        <v/>
      </c>
      <c r="AC31">
        <f>IF(入力!$D$33="","",IF(反映項目!$B$11="×","",IFERROR(INDEX(資格集約!$H$395:$H$408,MATCH(8,資格集約!$G$395:$G$408,0)),"")))</f>
        <v/>
      </c>
      <c r="AD31">
        <f>IF(入力!$D$33="","",IF(反映項目!$B$11="×","",IFERROR(INDEX(資格集約!$E$395:$E$408,MATCH(8,資格集約!$G$395:$G$408,0)),"")))</f>
        <v/>
      </c>
      <c r="AE31">
        <f>IF(入力!$D$33="","",IF(反映項目!$B$11="×","",IFERROR(INDEX(資格集約!$H$395:$H$408,MATCH(9,資格集約!$G$395:$G$408,0)),"")))</f>
        <v/>
      </c>
      <c r="AF31">
        <f>IF(入力!$D$33="","",IF(反映項目!$B$11="×","",IFERROR(INDEX(資格集約!$E$395:$E$408,MATCH(9,資格集約!$G$395:$G$408,0)),"")))</f>
        <v/>
      </c>
      <c r="AG31">
        <f>IF(入力!$D$33="","",IF(反映項目!$B$11="×","",IFERROR(INDEX(資格集約!$H$395:$H$408,MATCH(10,資格集約!$G$395:$G$408,0)),"")))</f>
        <v/>
      </c>
      <c r="AH31">
        <f>IF(入力!$D$33="","",IF(反映項目!$B$11="×","",IFERROR(INDEX(資格集約!$E$395:$E$408,MATCH(10,資格集約!$G$395:$G$408,0)),"")))</f>
        <v/>
      </c>
      <c r="AI31">
        <f>IF(入力!$D$33="","",IF(反映項目!$B$11="×","",IFERROR(INDEX(資格集約!$H$395:$H$408,MATCH(11,資格集約!$G$395:$G$408,0)),"")))</f>
        <v/>
      </c>
      <c r="AJ31">
        <f>IF(入力!$D$33="","",IF(反映項目!$B$11="×","",IFERROR(INDEX(資格集約!$E$395:$E$408,MATCH(11,資格集約!$G$395:$G$408,0)),"")))</f>
        <v/>
      </c>
      <c r="AK31">
        <f>IF(入力!$D$33="","",IF(反映項目!$B$11="×","",IFERROR(INDEX(資格集約!$H$395:$H$408,MATCH(12,資格集約!$G$395:$G$408,0)),"")))</f>
        <v/>
      </c>
      <c r="AL31">
        <f>IF(入力!$D$33="","",IF(反映項目!$B$11="×","",IFERROR(INDEX(資格集約!$E$395:$E$408,MATCH(12,資格集約!$G$395:$G$408,0)),"")))</f>
        <v/>
      </c>
      <c r="AM31">
        <f>IF(入力!$D$33="","",IF(反映項目!$B$11="×","",IFERROR(INDEX(資格集約!$H$395:$H$408,MATCH(13,資格集約!$G$395:$G$408,0)),"")))</f>
        <v/>
      </c>
      <c r="AN31">
        <f>IF(入力!$D$33="","",IF(反映項目!$B$11="×","",IFERROR(INDEX(資格集約!$E$395:$E$408,MATCH(13,資格集約!$G$395:$G$408,0)),"")))</f>
        <v/>
      </c>
      <c r="AO31">
        <f>IF(入力!$D$33="","",IF(反映項目!$B$11="×","",IFERROR(INDEX(資格集約!$H$395:$H$408,MATCH(14,資格集約!$G$395:$G$408,0)),"")))</f>
        <v/>
      </c>
      <c r="AP31">
        <f>IF(入力!$D$33="","",IF(反映項目!$B$11="×","",IFERROR(INDEX(資格集約!$E$395:$E$408,MATCH(14,資格集約!$G$395:$G$408,0)),"")))</f>
        <v/>
      </c>
      <c r="AQ31">
        <f>IF(入力!$D$33="","",IF(OR(反映項目!$B$12="×",入力!$Z$33=""),"",入力!$Z$33))</f>
        <v/>
      </c>
      <c r="AR31">
        <f>IF(入力!$D$33="","",IF(反映項目!$B$13="×","",IF(入力!$AA$33="","",入力!$AA$33&amp;CHAR(10)))&amp;IF(反映項目!$B$14="×","",IF(入力!$AB$33="","",入力!$AB$33&amp;CHAR(10)))&amp;IF(反映項目!$B$15="×","",IF(入力!$AC$33="","",入力!$AC$33)))</f>
        <v/>
      </c>
      <c r="AS31">
        <f>IF(入力!$D$33="","",IF(OR(反映項目!$B$17="×",入力!$AH$33=""),"",入力!$AH$33))</f>
        <v/>
      </c>
      <c r="AT31">
        <f>IF(入力!$D$33="","",IF(OR(反映項目!$B$16="×",N($BB$31)=0),"",YEAR($BB$31)-IF($BB$31&gt;=DATE(2019,5,1),2018,1988)))&amp;""</f>
        <v/>
      </c>
      <c r="AU31">
        <f>IF(入力!$D$33="","",IF(OR(反映項目!$B$16="×",N($BB$31)=0),"",MONTH($BB$31)))&amp;""</f>
        <v/>
      </c>
      <c r="AV31">
        <f>IF(入力!$D$33="","",IF(OR(反映項目!$B$16="×",入力!$AE$33=""),"",入力!$AE$33))</f>
        <v/>
      </c>
      <c r="AW31">
        <f>IF(入力!$D$33="","",IF(OR(反映項目!$B$16="×",N($BC$31)=0),"",YEAR($BC$31)-IF($BC$31&gt;=DATE(2019,5,1),2018,1988)))&amp;""</f>
        <v/>
      </c>
      <c r="AX31">
        <f>IF(入力!$D$33="","",IF(OR(反映項目!$B$16="×",N($BC$31)=0),"",MONTH($BC$31)))&amp;""</f>
        <v/>
      </c>
      <c r="AY31">
        <f>IF(入力!$D$33="","",IF(OR(反映項目!$B$16="×",入力!$AG$33=""),"",入力!$AG$33))</f>
        <v/>
      </c>
      <c r="BA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B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BC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BD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f>
        <v/>
      </c>
      <c r="BE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f>
        <v/>
      </c>
      <c r="BF31">
        <f>IF(入力!$D$33="","",IF($P31="",0,1)+IF($R31="",0,1)+IF($T31="",0,1)+IF($V31="",0,1)+IF($X31="",0,1)+IF($Z31="",0,1)+IF($AB31="",0,1)+IF($AD31="",0,1)+IF($AF31="",0,1)+IF($AH31="",0,1)+IF($AJ31="",0,1)+IF($AL31="",0,1)+IF($AN31="",0,1)+IF($AP31="",0,1))</f>
        <v/>
      </c>
    </row>
    <row r="32">
      <c r="A32" t="n">
        <v>30</v>
      </c>
      <c r="B32">
        <f>IF(入力!$D$34="","",IF(OR(反映項目!$B$4="×",入力!$D$34=""),"",入力!$D$34))</f>
        <v/>
      </c>
      <c r="C32">
        <f>IF(入力!$D$34="","",IF(OR(反映項目!$B$5="×",入力!$E$34=""),"",入力!$E$34))</f>
        <v/>
      </c>
      <c r="D32">
        <f>IF(入力!$D$34="","",IF(OR(反映項目!$B$6="×",N($BA$32)=0),"",YEAR($BA$32)-IF($BA$32&gt;=DATE(2019,5,1),2018,IF($BA$32&gt;=DATE(1989,1,8),1988,1925))))&amp;""</f>
        <v/>
      </c>
      <c r="E32">
        <f>IF(入力!$D$34="","",IF(OR(反映項目!$B$6="×",N($BA$32)=0),"",MONTH($BA$32)))&amp;""</f>
        <v/>
      </c>
      <c r="F32">
        <f>IF(入力!$D$34="","",IF(OR(反映項目!$B$6="×",N($BA$32)=0),"",DAY($BA$32)))&amp;""</f>
        <v/>
      </c>
      <c r="G32">
        <f>IF(入力!$D$34="","",IF(OR(反映項目!$B$6="×",OR(N($BA$32)=0,N(設定!$B$3)=0)),"",DATEDIF($BA$32,設定!$B$3,"Y")))&amp;""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IF(入力!$D$34="","",IF(反映項目!$B$11="×","",IFERROR(INDEX(資格集約!$H$409:$H$422,MATCH(1,資格集約!$G$409:$G$422,0)),"")))</f>
        <v/>
      </c>
      <c r="P32">
        <f>IF(入力!$D$34="","",IF(反映項目!$B$11="×","",IFERROR(INDEX(資格集約!$E$409:$E$422,MATCH(1,資格集約!$G$409:$G$422,0)),"")))</f>
        <v/>
      </c>
      <c r="Q32">
        <f>IF(入力!$D$34="","",IF(反映項目!$B$11="×","",IFERROR(INDEX(資格集約!$H$409:$H$422,MATCH(2,資格集約!$G$409:$G$422,0)),"")))</f>
        <v/>
      </c>
      <c r="R32">
        <f>IF(入力!$D$34="","",IF(反映項目!$B$11="×","",IFERROR(INDEX(資格集約!$E$409:$E$422,MATCH(2,資格集約!$G$409:$G$422,0)),"")))</f>
        <v/>
      </c>
      <c r="S32">
        <f>IF(入力!$D$34="","",IF(反映項目!$B$11="×","",IFERROR(INDEX(資格集約!$H$409:$H$422,MATCH(3,資格集約!$G$409:$G$422,0)),"")))</f>
        <v/>
      </c>
      <c r="T32">
        <f>IF(入力!$D$34="","",IF(反映項目!$B$11="×","",IFERROR(INDEX(資格集約!$E$409:$E$422,MATCH(3,資格集約!$G$409:$G$422,0)),"")))</f>
        <v/>
      </c>
      <c r="U32">
        <f>IF(入力!$D$34="","",IF(反映項目!$B$11="×","",IFERROR(INDEX(資格集約!$H$409:$H$422,MATCH(4,資格集約!$G$409:$G$422,0)),"")))</f>
        <v/>
      </c>
      <c r="V32">
        <f>IF(入力!$D$34="","",IF(反映項目!$B$11="×","",IFERROR(INDEX(資格集約!$E$409:$E$422,MATCH(4,資格集約!$G$409:$G$422,0)),"")))</f>
        <v/>
      </c>
      <c r="W32">
        <f>IF(入力!$D$34="","",IF(反映項目!$B$11="×","",IFERROR(INDEX(資格集約!$H$409:$H$422,MATCH(5,資格集約!$G$409:$G$422,0)),"")))</f>
        <v/>
      </c>
      <c r="X32">
        <f>IF(入力!$D$34="","",IF(反映項目!$B$11="×","",IFERROR(INDEX(資格集約!$E$409:$E$422,MATCH(5,資格集約!$G$409:$G$422,0)),"")))</f>
        <v/>
      </c>
      <c r="Y32">
        <f>IF(入力!$D$34="","",IF(反映項目!$B$11="×","",IFERROR(INDEX(資格集約!$H$409:$H$422,MATCH(6,資格集約!$G$409:$G$422,0)),"")))</f>
        <v/>
      </c>
      <c r="Z32">
        <f>IF(入力!$D$34="","",IF(反映項目!$B$11="×","",IFERROR(INDEX(資格集約!$E$409:$E$422,MATCH(6,資格集約!$G$409:$G$422,0)),"")))</f>
        <v/>
      </c>
      <c r="AA32">
        <f>IF(入力!$D$34="","",IF(反映項目!$B$11="×","",IFERROR(INDEX(資格集約!$H$409:$H$422,MATCH(7,資格集約!$G$409:$G$422,0)),"")))</f>
        <v/>
      </c>
      <c r="AB32">
        <f>IF(入力!$D$34="","",IF(反映項目!$B$11="×","",IFERROR(INDEX(資格集約!$E$409:$E$422,MATCH(7,資格集約!$G$409:$G$422,0)),"")))</f>
        <v/>
      </c>
      <c r="AC32">
        <f>IF(入力!$D$34="","",IF(反映項目!$B$11="×","",IFERROR(INDEX(資格集約!$H$409:$H$422,MATCH(8,資格集約!$G$409:$G$422,0)),"")))</f>
        <v/>
      </c>
      <c r="AD32">
        <f>IF(入力!$D$34="","",IF(反映項目!$B$11="×","",IFERROR(INDEX(資格集約!$E$409:$E$422,MATCH(8,資格集約!$G$409:$G$422,0)),"")))</f>
        <v/>
      </c>
      <c r="AE32">
        <f>IF(入力!$D$34="","",IF(反映項目!$B$11="×","",IFERROR(INDEX(資格集約!$H$409:$H$422,MATCH(9,資格集約!$G$409:$G$422,0)),"")))</f>
        <v/>
      </c>
      <c r="AF32">
        <f>IF(入力!$D$34="","",IF(反映項目!$B$11="×","",IFERROR(INDEX(資格集約!$E$409:$E$422,MATCH(9,資格集約!$G$409:$G$422,0)),"")))</f>
        <v/>
      </c>
      <c r="AG32">
        <f>IF(入力!$D$34="","",IF(反映項目!$B$11="×","",IFERROR(INDEX(資格集約!$H$409:$H$422,MATCH(10,資格集約!$G$409:$G$422,0)),"")))</f>
        <v/>
      </c>
      <c r="AH32">
        <f>IF(入力!$D$34="","",IF(反映項目!$B$11="×","",IFERROR(INDEX(資格集約!$E$409:$E$422,MATCH(10,資格集約!$G$409:$G$422,0)),"")))</f>
        <v/>
      </c>
      <c r="AI32">
        <f>IF(入力!$D$34="","",IF(反映項目!$B$11="×","",IFERROR(INDEX(資格集約!$H$409:$H$422,MATCH(11,資格集約!$G$409:$G$422,0)),"")))</f>
        <v/>
      </c>
      <c r="AJ32">
        <f>IF(入力!$D$34="","",IF(反映項目!$B$11="×","",IFERROR(INDEX(資格集約!$E$409:$E$422,MATCH(11,資格集約!$G$409:$G$422,0)),"")))</f>
        <v/>
      </c>
      <c r="AK32">
        <f>IF(入力!$D$34="","",IF(反映項目!$B$11="×","",IFERROR(INDEX(資格集約!$H$409:$H$422,MATCH(12,資格集約!$G$409:$G$422,0)),"")))</f>
        <v/>
      </c>
      <c r="AL32">
        <f>IF(入力!$D$34="","",IF(反映項目!$B$11="×","",IFERROR(INDEX(資格集約!$E$409:$E$422,MATCH(12,資格集約!$G$409:$G$422,0)),"")))</f>
        <v/>
      </c>
      <c r="AM32">
        <f>IF(入力!$D$34="","",IF(反映項目!$B$11="×","",IFERROR(INDEX(資格集約!$H$409:$H$422,MATCH(13,資格集約!$G$409:$G$422,0)),"")))</f>
        <v/>
      </c>
      <c r="AN32">
        <f>IF(入力!$D$34="","",IF(反映項目!$B$11="×","",IFERROR(INDEX(資格集約!$E$409:$E$422,MATCH(13,資格集約!$G$409:$G$422,0)),"")))</f>
        <v/>
      </c>
      <c r="AO32">
        <f>IF(入力!$D$34="","",IF(反映項目!$B$11="×","",IFERROR(INDEX(資格集約!$H$409:$H$422,MATCH(14,資格集約!$G$409:$G$422,0)),"")))</f>
        <v/>
      </c>
      <c r="AP32">
        <f>IF(入力!$D$34="","",IF(反映項目!$B$11="×","",IFERROR(INDEX(資格集約!$E$409:$E$422,MATCH(14,資格集約!$G$409:$G$422,0)),"")))</f>
        <v/>
      </c>
      <c r="AQ32">
        <f>IF(入力!$D$34="","",IF(OR(反映項目!$B$12="×",入力!$Z$34=""),"",入力!$Z$34))</f>
        <v/>
      </c>
      <c r="AR32">
        <f>IF(入力!$D$34="","",IF(反映項目!$B$13="×","",IF(入力!$AA$34="","",入力!$AA$34&amp;CHAR(10)))&amp;IF(反映項目!$B$14="×","",IF(入力!$AB$34="","",入力!$AB$34&amp;CHAR(10)))&amp;IF(反映項目!$B$15="×","",IF(入力!$AC$34="","",入力!$AC$34)))</f>
        <v/>
      </c>
      <c r="AS32">
        <f>IF(入力!$D$34="","",IF(OR(反映項目!$B$17="×",入力!$AH$34=""),"",入力!$AH$34))</f>
        <v/>
      </c>
      <c r="AT32">
        <f>IF(入力!$D$34="","",IF(OR(反映項目!$B$16="×",N($BB$32)=0),"",YEAR($BB$32)-IF($BB$32&gt;=DATE(2019,5,1),2018,1988)))&amp;""</f>
        <v/>
      </c>
      <c r="AU32">
        <f>IF(入力!$D$34="","",IF(OR(反映項目!$B$16="×",N($BB$32)=0),"",MONTH($BB$32)))&amp;""</f>
        <v/>
      </c>
      <c r="AV32">
        <f>IF(入力!$D$34="","",IF(OR(反映項目!$B$16="×",入力!$AE$34=""),"",入力!$AE$34))</f>
        <v/>
      </c>
      <c r="AW32">
        <f>IF(入力!$D$34="","",IF(OR(反映項目!$B$16="×",N($BC$32)=0),"",YEAR($BC$32)-IF($BC$32&gt;=DATE(2019,5,1),2018,1988)))&amp;""</f>
        <v/>
      </c>
      <c r="AX32">
        <f>IF(入力!$D$34="","",IF(OR(反映項目!$B$16="×",N($BC$32)=0),"",MONTH($BC$32)))&amp;""</f>
        <v/>
      </c>
      <c r="AY32">
        <f>IF(入力!$D$34="","",IF(OR(反映項目!$B$16="×",入力!$AG$34=""),"",入力!$AG$34))</f>
        <v/>
      </c>
      <c r="BA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B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BC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BD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f>
        <v/>
      </c>
      <c r="BE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f>
        <v/>
      </c>
      <c r="BF32">
        <f>IF(入力!$D$34="","",IF($P32="",0,1)+IF($R32="",0,1)+IF($T32="",0,1)+IF($V32="",0,1)+IF($X32="",0,1)+IF($Z32="",0,1)+IF($AB32="",0,1)+IF($AD32="",0,1)+IF($AF32="",0,1)+IF($AH32="",0,1)+IF($AJ32="",0,1)+IF($AL32="",0,1)+IF($AN32="",0,1)+IF($AP32="",0,1))</f>
        <v/>
      </c>
    </row>
    <row r="33">
      <c r="A33" t="n">
        <v>31</v>
      </c>
      <c r="B33">
        <f>IF(入力!$D$35="","",IF(OR(反映項目!$B$4="×",入力!$D$35=""),"",入力!$D$35))</f>
        <v/>
      </c>
      <c r="C33">
        <f>IF(入力!$D$35="","",IF(OR(反映項目!$B$5="×",入力!$E$35=""),"",入力!$E$35))</f>
        <v/>
      </c>
      <c r="D33">
        <f>IF(入力!$D$35="","",IF(OR(反映項目!$B$6="×",N($BA$33)=0),"",YEAR($BA$33)-IF($BA$33&gt;=DATE(2019,5,1),2018,IF($BA$33&gt;=DATE(1989,1,8),1988,1925))))&amp;""</f>
        <v/>
      </c>
      <c r="E33">
        <f>IF(入力!$D$35="","",IF(OR(反映項目!$B$6="×",N($BA$33)=0),"",MONTH($BA$33)))&amp;""</f>
        <v/>
      </c>
      <c r="F33">
        <f>IF(入力!$D$35="","",IF(OR(反映項目!$B$6="×",N($BA$33)=0),"",DAY($BA$33)))&amp;""</f>
        <v/>
      </c>
      <c r="G33">
        <f>IF(入力!$D$35="","",IF(OR(反映項目!$B$6="×",OR(N($BA$33)=0,N(設定!$B$3)=0)),"",DATEDIF($BA$33,設定!$B$3,"Y")))&amp;""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IF(入力!$D$35="","",IF(反映項目!$B$11="×","",IFERROR(INDEX(資格集約!$H$423:$H$436,MATCH(1,資格集約!$G$423:$G$436,0)),"")))</f>
        <v/>
      </c>
      <c r="P33">
        <f>IF(入力!$D$35="","",IF(反映項目!$B$11="×","",IFERROR(INDEX(資格集約!$E$423:$E$436,MATCH(1,資格集約!$G$423:$G$436,0)),"")))</f>
        <v/>
      </c>
      <c r="Q33">
        <f>IF(入力!$D$35="","",IF(反映項目!$B$11="×","",IFERROR(INDEX(資格集約!$H$423:$H$436,MATCH(2,資格集約!$G$423:$G$436,0)),"")))</f>
        <v/>
      </c>
      <c r="R33">
        <f>IF(入力!$D$35="","",IF(反映項目!$B$11="×","",IFERROR(INDEX(資格集約!$E$423:$E$436,MATCH(2,資格集約!$G$423:$G$436,0)),"")))</f>
        <v/>
      </c>
      <c r="S33">
        <f>IF(入力!$D$35="","",IF(反映項目!$B$11="×","",IFERROR(INDEX(資格集約!$H$423:$H$436,MATCH(3,資格集約!$G$423:$G$436,0)),"")))</f>
        <v/>
      </c>
      <c r="T33">
        <f>IF(入力!$D$35="","",IF(反映項目!$B$11="×","",IFERROR(INDEX(資格集約!$E$423:$E$436,MATCH(3,資格集約!$G$423:$G$436,0)),"")))</f>
        <v/>
      </c>
      <c r="U33">
        <f>IF(入力!$D$35="","",IF(反映項目!$B$11="×","",IFERROR(INDEX(資格集約!$H$423:$H$436,MATCH(4,資格集約!$G$423:$G$436,0)),"")))</f>
        <v/>
      </c>
      <c r="V33">
        <f>IF(入力!$D$35="","",IF(反映項目!$B$11="×","",IFERROR(INDEX(資格集約!$E$423:$E$436,MATCH(4,資格集約!$G$423:$G$436,0)),"")))</f>
        <v/>
      </c>
      <c r="W33">
        <f>IF(入力!$D$35="","",IF(反映項目!$B$11="×","",IFERROR(INDEX(資格集約!$H$423:$H$436,MATCH(5,資格集約!$G$423:$G$436,0)),"")))</f>
        <v/>
      </c>
      <c r="X33">
        <f>IF(入力!$D$35="","",IF(反映項目!$B$11="×","",IFERROR(INDEX(資格集約!$E$423:$E$436,MATCH(5,資格集約!$G$423:$G$436,0)),"")))</f>
        <v/>
      </c>
      <c r="Y33">
        <f>IF(入力!$D$35="","",IF(反映項目!$B$11="×","",IFERROR(INDEX(資格集約!$H$423:$H$436,MATCH(6,資格集約!$G$423:$G$436,0)),"")))</f>
        <v/>
      </c>
      <c r="Z33">
        <f>IF(入力!$D$35="","",IF(反映項目!$B$11="×","",IFERROR(INDEX(資格集約!$E$423:$E$436,MATCH(6,資格集約!$G$423:$G$436,0)),"")))</f>
        <v/>
      </c>
      <c r="AA33">
        <f>IF(入力!$D$35="","",IF(反映項目!$B$11="×","",IFERROR(INDEX(資格集約!$H$423:$H$436,MATCH(7,資格集約!$G$423:$G$436,0)),"")))</f>
        <v/>
      </c>
      <c r="AB33">
        <f>IF(入力!$D$35="","",IF(反映項目!$B$11="×","",IFERROR(INDEX(資格集約!$E$423:$E$436,MATCH(7,資格集約!$G$423:$G$436,0)),"")))</f>
        <v/>
      </c>
      <c r="AC33">
        <f>IF(入力!$D$35="","",IF(反映項目!$B$11="×","",IFERROR(INDEX(資格集約!$H$423:$H$436,MATCH(8,資格集約!$G$423:$G$436,0)),"")))</f>
        <v/>
      </c>
      <c r="AD33">
        <f>IF(入力!$D$35="","",IF(反映項目!$B$11="×","",IFERROR(INDEX(資格集約!$E$423:$E$436,MATCH(8,資格集約!$G$423:$G$436,0)),"")))</f>
        <v/>
      </c>
      <c r="AE33">
        <f>IF(入力!$D$35="","",IF(反映項目!$B$11="×","",IFERROR(INDEX(資格集約!$H$423:$H$436,MATCH(9,資格集約!$G$423:$G$436,0)),"")))</f>
        <v/>
      </c>
      <c r="AF33">
        <f>IF(入力!$D$35="","",IF(反映項目!$B$11="×","",IFERROR(INDEX(資格集約!$E$423:$E$436,MATCH(9,資格集約!$G$423:$G$436,0)),"")))</f>
        <v/>
      </c>
      <c r="AG33">
        <f>IF(入力!$D$35="","",IF(反映項目!$B$11="×","",IFERROR(INDEX(資格集約!$H$423:$H$436,MATCH(10,資格集約!$G$423:$G$436,0)),"")))</f>
        <v/>
      </c>
      <c r="AH33">
        <f>IF(入力!$D$35="","",IF(反映項目!$B$11="×","",IFERROR(INDEX(資格集約!$E$423:$E$436,MATCH(10,資格集約!$G$423:$G$436,0)),"")))</f>
        <v/>
      </c>
      <c r="AI33">
        <f>IF(入力!$D$35="","",IF(反映項目!$B$11="×","",IFERROR(INDEX(資格集約!$H$423:$H$436,MATCH(11,資格集約!$G$423:$G$436,0)),"")))</f>
        <v/>
      </c>
      <c r="AJ33">
        <f>IF(入力!$D$35="","",IF(反映項目!$B$11="×","",IFERROR(INDEX(資格集約!$E$423:$E$436,MATCH(11,資格集約!$G$423:$G$436,0)),"")))</f>
        <v/>
      </c>
      <c r="AK33">
        <f>IF(入力!$D$35="","",IF(反映項目!$B$11="×","",IFERROR(INDEX(資格集約!$H$423:$H$436,MATCH(12,資格集約!$G$423:$G$436,0)),"")))</f>
        <v/>
      </c>
      <c r="AL33">
        <f>IF(入力!$D$35="","",IF(反映項目!$B$11="×","",IFERROR(INDEX(資格集約!$E$423:$E$436,MATCH(12,資格集約!$G$423:$G$436,0)),"")))</f>
        <v/>
      </c>
      <c r="AM33">
        <f>IF(入力!$D$35="","",IF(反映項目!$B$11="×","",IFERROR(INDEX(資格集約!$H$423:$H$436,MATCH(13,資格集約!$G$423:$G$436,0)),"")))</f>
        <v/>
      </c>
      <c r="AN33">
        <f>IF(入力!$D$35="","",IF(反映項目!$B$11="×","",IFERROR(INDEX(資格集約!$E$423:$E$436,MATCH(13,資格集約!$G$423:$G$436,0)),"")))</f>
        <v/>
      </c>
      <c r="AO33">
        <f>IF(入力!$D$35="","",IF(反映項目!$B$11="×","",IFERROR(INDEX(資格集約!$H$423:$H$436,MATCH(14,資格集約!$G$423:$G$436,0)),"")))</f>
        <v/>
      </c>
      <c r="AP33">
        <f>IF(入力!$D$35="","",IF(反映項目!$B$11="×","",IFERROR(INDEX(資格集約!$E$423:$E$436,MATCH(14,資格集約!$G$423:$G$436,0)),"")))</f>
        <v/>
      </c>
      <c r="AQ33">
        <f>IF(入力!$D$35="","",IF(OR(反映項目!$B$12="×",入力!$Z$35=""),"",入力!$Z$35))</f>
        <v/>
      </c>
      <c r="AR33">
        <f>IF(入力!$D$35="","",IF(反映項目!$B$13="×","",IF(入力!$AA$35="","",入力!$AA$35&amp;CHAR(10)))&amp;IF(反映項目!$B$14="×","",IF(入力!$AB$35="","",入力!$AB$35&amp;CHAR(10)))&amp;IF(反映項目!$B$15="×","",IF(入力!$AC$35="","",入力!$AC$35)))</f>
        <v/>
      </c>
      <c r="AS33">
        <f>IF(入力!$D$35="","",IF(OR(反映項目!$B$17="×",入力!$AH$35=""),"",入力!$AH$35))</f>
        <v/>
      </c>
      <c r="AT33">
        <f>IF(入力!$D$35="","",IF(OR(反映項目!$B$16="×",N($BB$33)=0),"",YEAR($BB$33)-IF($BB$33&gt;=DATE(2019,5,1),2018,1988)))&amp;""</f>
        <v/>
      </c>
      <c r="AU33">
        <f>IF(入力!$D$35="","",IF(OR(反映項目!$B$16="×",N($BB$33)=0),"",MONTH($BB$33)))&amp;""</f>
        <v/>
      </c>
      <c r="AV33">
        <f>IF(入力!$D$35="","",IF(OR(反映項目!$B$16="×",入力!$AE$35=""),"",入力!$AE$35))</f>
        <v/>
      </c>
      <c r="AW33">
        <f>IF(入力!$D$35="","",IF(OR(反映項目!$B$16="×",N($BC$33)=0),"",YEAR($BC$33)-IF($BC$33&gt;=DATE(2019,5,1),2018,1988)))&amp;""</f>
        <v/>
      </c>
      <c r="AX33">
        <f>IF(入力!$D$35="","",IF(OR(反映項目!$B$16="×",N($BC$33)=0),"",MONTH($BC$33)))&amp;""</f>
        <v/>
      </c>
      <c r="AY33">
        <f>IF(入力!$D$35="","",IF(OR(反映項目!$B$16="×",入力!$AG$35=""),"",入力!$AG$35))</f>
        <v/>
      </c>
      <c r="BA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B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BC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BD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f>
        <v/>
      </c>
      <c r="BE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f>
        <v/>
      </c>
      <c r="BF33">
        <f>IF(入力!$D$35="","",IF($P33="",0,1)+IF($R33="",0,1)+IF($T33="",0,1)+IF($V33="",0,1)+IF($X33="",0,1)+IF($Z33="",0,1)+IF($AB33="",0,1)+IF($AD33="",0,1)+IF($AF33="",0,1)+IF($AH33="",0,1)+IF($AJ33="",0,1)+IF($AL33="",0,1)+IF($AN33="",0,1)+IF($AP33="",0,1))</f>
        <v/>
      </c>
    </row>
    <row r="34">
      <c r="A34" t="n">
        <v>32</v>
      </c>
      <c r="B34">
        <f>IF(入力!$D$36="","",IF(OR(反映項目!$B$4="×",入力!$D$36=""),"",入力!$D$36))</f>
        <v/>
      </c>
      <c r="C34">
        <f>IF(入力!$D$36="","",IF(OR(反映項目!$B$5="×",入力!$E$36=""),"",入力!$E$36))</f>
        <v/>
      </c>
      <c r="D34">
        <f>IF(入力!$D$36="","",IF(OR(反映項目!$B$6="×",N($BA$34)=0),"",YEAR($BA$34)-IF($BA$34&gt;=DATE(2019,5,1),2018,IF($BA$34&gt;=DATE(1989,1,8),1988,1925))))&amp;""</f>
        <v/>
      </c>
      <c r="E34">
        <f>IF(入力!$D$36="","",IF(OR(反映項目!$B$6="×",N($BA$34)=0),"",MONTH($BA$34)))&amp;""</f>
        <v/>
      </c>
      <c r="F34">
        <f>IF(入力!$D$36="","",IF(OR(反映項目!$B$6="×",N($BA$34)=0),"",DAY($BA$34)))&amp;""</f>
        <v/>
      </c>
      <c r="G34">
        <f>IF(入力!$D$36="","",IF(OR(反映項目!$B$6="×",OR(N($BA$34)=0,N(設定!$B$3)=0)),"",DATEDIF($BA$34,設定!$B$3,"Y")))&amp;""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IF(入力!$D$36="","",IF(反映項目!$B$11="×","",IFERROR(INDEX(資格集約!$H$437:$H$450,MATCH(1,資格集約!$G$437:$G$450,0)),"")))</f>
        <v/>
      </c>
      <c r="P34">
        <f>IF(入力!$D$36="","",IF(反映項目!$B$11="×","",IFERROR(INDEX(資格集約!$E$437:$E$450,MATCH(1,資格集約!$G$437:$G$450,0)),"")))</f>
        <v/>
      </c>
      <c r="Q34">
        <f>IF(入力!$D$36="","",IF(反映項目!$B$11="×","",IFERROR(INDEX(資格集約!$H$437:$H$450,MATCH(2,資格集約!$G$437:$G$450,0)),"")))</f>
        <v/>
      </c>
      <c r="R34">
        <f>IF(入力!$D$36="","",IF(反映項目!$B$11="×","",IFERROR(INDEX(資格集約!$E$437:$E$450,MATCH(2,資格集約!$G$437:$G$450,0)),"")))</f>
        <v/>
      </c>
      <c r="S34">
        <f>IF(入力!$D$36="","",IF(反映項目!$B$11="×","",IFERROR(INDEX(資格集約!$H$437:$H$450,MATCH(3,資格集約!$G$437:$G$450,0)),"")))</f>
        <v/>
      </c>
      <c r="T34">
        <f>IF(入力!$D$36="","",IF(反映項目!$B$11="×","",IFERROR(INDEX(資格集約!$E$437:$E$450,MATCH(3,資格集約!$G$437:$G$450,0)),"")))</f>
        <v/>
      </c>
      <c r="U34">
        <f>IF(入力!$D$36="","",IF(反映項目!$B$11="×","",IFERROR(INDEX(資格集約!$H$437:$H$450,MATCH(4,資格集約!$G$437:$G$450,0)),"")))</f>
        <v/>
      </c>
      <c r="V34">
        <f>IF(入力!$D$36="","",IF(反映項目!$B$11="×","",IFERROR(INDEX(資格集約!$E$437:$E$450,MATCH(4,資格集約!$G$437:$G$450,0)),"")))</f>
        <v/>
      </c>
      <c r="W34">
        <f>IF(入力!$D$36="","",IF(反映項目!$B$11="×","",IFERROR(INDEX(資格集約!$H$437:$H$450,MATCH(5,資格集約!$G$437:$G$450,0)),"")))</f>
        <v/>
      </c>
      <c r="X34">
        <f>IF(入力!$D$36="","",IF(反映項目!$B$11="×","",IFERROR(INDEX(資格集約!$E$437:$E$450,MATCH(5,資格集約!$G$437:$G$450,0)),"")))</f>
        <v/>
      </c>
      <c r="Y34">
        <f>IF(入力!$D$36="","",IF(反映項目!$B$11="×","",IFERROR(INDEX(資格集約!$H$437:$H$450,MATCH(6,資格集約!$G$437:$G$450,0)),"")))</f>
        <v/>
      </c>
      <c r="Z34">
        <f>IF(入力!$D$36="","",IF(反映項目!$B$11="×","",IFERROR(INDEX(資格集約!$E$437:$E$450,MATCH(6,資格集約!$G$437:$G$450,0)),"")))</f>
        <v/>
      </c>
      <c r="AA34">
        <f>IF(入力!$D$36="","",IF(反映項目!$B$11="×","",IFERROR(INDEX(資格集約!$H$437:$H$450,MATCH(7,資格集約!$G$437:$G$450,0)),"")))</f>
        <v/>
      </c>
      <c r="AB34">
        <f>IF(入力!$D$36="","",IF(反映項目!$B$11="×","",IFERROR(INDEX(資格集約!$E$437:$E$450,MATCH(7,資格集約!$G$437:$G$450,0)),"")))</f>
        <v/>
      </c>
      <c r="AC34">
        <f>IF(入力!$D$36="","",IF(反映項目!$B$11="×","",IFERROR(INDEX(資格集約!$H$437:$H$450,MATCH(8,資格集約!$G$437:$G$450,0)),"")))</f>
        <v/>
      </c>
      <c r="AD34">
        <f>IF(入力!$D$36="","",IF(反映項目!$B$11="×","",IFERROR(INDEX(資格集約!$E$437:$E$450,MATCH(8,資格集約!$G$437:$G$450,0)),"")))</f>
        <v/>
      </c>
      <c r="AE34">
        <f>IF(入力!$D$36="","",IF(反映項目!$B$11="×","",IFERROR(INDEX(資格集約!$H$437:$H$450,MATCH(9,資格集約!$G$437:$G$450,0)),"")))</f>
        <v/>
      </c>
      <c r="AF34">
        <f>IF(入力!$D$36="","",IF(反映項目!$B$11="×","",IFERROR(INDEX(資格集約!$E$437:$E$450,MATCH(9,資格集約!$G$437:$G$450,0)),"")))</f>
        <v/>
      </c>
      <c r="AG34">
        <f>IF(入力!$D$36="","",IF(反映項目!$B$11="×","",IFERROR(INDEX(資格集約!$H$437:$H$450,MATCH(10,資格集約!$G$437:$G$450,0)),"")))</f>
        <v/>
      </c>
      <c r="AH34">
        <f>IF(入力!$D$36="","",IF(反映項目!$B$11="×","",IFERROR(INDEX(資格集約!$E$437:$E$450,MATCH(10,資格集約!$G$437:$G$450,0)),"")))</f>
        <v/>
      </c>
      <c r="AI34">
        <f>IF(入力!$D$36="","",IF(反映項目!$B$11="×","",IFERROR(INDEX(資格集約!$H$437:$H$450,MATCH(11,資格集約!$G$437:$G$450,0)),"")))</f>
        <v/>
      </c>
      <c r="AJ34">
        <f>IF(入力!$D$36="","",IF(反映項目!$B$11="×","",IFERROR(INDEX(資格集約!$E$437:$E$450,MATCH(11,資格集約!$G$437:$G$450,0)),"")))</f>
        <v/>
      </c>
      <c r="AK34">
        <f>IF(入力!$D$36="","",IF(反映項目!$B$11="×","",IFERROR(INDEX(資格集約!$H$437:$H$450,MATCH(12,資格集約!$G$437:$G$450,0)),"")))</f>
        <v/>
      </c>
      <c r="AL34">
        <f>IF(入力!$D$36="","",IF(反映項目!$B$11="×","",IFERROR(INDEX(資格集約!$E$437:$E$450,MATCH(12,資格集約!$G$437:$G$450,0)),"")))</f>
        <v/>
      </c>
      <c r="AM34">
        <f>IF(入力!$D$36="","",IF(反映項目!$B$11="×","",IFERROR(INDEX(資格集約!$H$437:$H$450,MATCH(13,資格集約!$G$437:$G$450,0)),"")))</f>
        <v/>
      </c>
      <c r="AN34">
        <f>IF(入力!$D$36="","",IF(反映項目!$B$11="×","",IFERROR(INDEX(資格集約!$E$437:$E$450,MATCH(13,資格集約!$G$437:$G$450,0)),"")))</f>
        <v/>
      </c>
      <c r="AO34">
        <f>IF(入力!$D$36="","",IF(反映項目!$B$11="×","",IFERROR(INDEX(資格集約!$H$437:$H$450,MATCH(14,資格集約!$G$437:$G$450,0)),"")))</f>
        <v/>
      </c>
      <c r="AP34">
        <f>IF(入力!$D$36="","",IF(反映項目!$B$11="×","",IFERROR(INDEX(資格集約!$E$437:$E$450,MATCH(14,資格集約!$G$437:$G$450,0)),"")))</f>
        <v/>
      </c>
      <c r="AQ34">
        <f>IF(入力!$D$36="","",IF(OR(反映項目!$B$12="×",入力!$Z$36=""),"",入力!$Z$36))</f>
        <v/>
      </c>
      <c r="AR34">
        <f>IF(入力!$D$36="","",IF(反映項目!$B$13="×","",IF(入力!$AA$36="","",入力!$AA$36&amp;CHAR(10)))&amp;IF(反映項目!$B$14="×","",IF(入力!$AB$36="","",入力!$AB$36&amp;CHAR(10)))&amp;IF(反映項目!$B$15="×","",IF(入力!$AC$36="","",入力!$AC$36)))</f>
        <v/>
      </c>
      <c r="AS34">
        <f>IF(入力!$D$36="","",IF(OR(反映項目!$B$17="×",入力!$AH$36=""),"",入力!$AH$36))</f>
        <v/>
      </c>
      <c r="AT34">
        <f>IF(入力!$D$36="","",IF(OR(反映項目!$B$16="×",N($BB$34)=0),"",YEAR($BB$34)-IF($BB$34&gt;=DATE(2019,5,1),2018,1988)))&amp;""</f>
        <v/>
      </c>
      <c r="AU34">
        <f>IF(入力!$D$36="","",IF(OR(反映項目!$B$16="×",N($BB$34)=0),"",MONTH($BB$34)))&amp;""</f>
        <v/>
      </c>
      <c r="AV34">
        <f>IF(入力!$D$36="","",IF(OR(反映項目!$B$16="×",入力!$AE$36=""),"",入力!$AE$36))</f>
        <v/>
      </c>
      <c r="AW34">
        <f>IF(入力!$D$36="","",IF(OR(反映項目!$B$16="×",N($BC$34)=0),"",YEAR($BC$34)-IF($BC$34&gt;=DATE(2019,5,1),2018,1988)))&amp;""</f>
        <v/>
      </c>
      <c r="AX34">
        <f>IF(入力!$D$36="","",IF(OR(反映項目!$B$16="×",N($BC$34)=0),"",MONTH($BC$34)))&amp;""</f>
        <v/>
      </c>
      <c r="AY34">
        <f>IF(入力!$D$36="","",IF(OR(反映項目!$B$16="×",入力!$AG$36=""),"",入力!$AG$36))</f>
        <v/>
      </c>
      <c r="BA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B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BC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BD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f>
        <v/>
      </c>
      <c r="BE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f>
        <v/>
      </c>
      <c r="BF34">
        <f>IF(入力!$D$36="","",IF($P34="",0,1)+IF($R34="",0,1)+IF($T34="",0,1)+IF($V34="",0,1)+IF($X34="",0,1)+IF($Z34="",0,1)+IF($AB34="",0,1)+IF($AD34="",0,1)+IF($AF34="",0,1)+IF($AH34="",0,1)+IF($AJ34="",0,1)+IF($AL34="",0,1)+IF($AN34="",0,1)+IF($AP34="",0,1))</f>
        <v/>
      </c>
    </row>
    <row r="35">
      <c r="A35" t="n">
        <v>33</v>
      </c>
      <c r="B35">
        <f>IF(入力!$D$37="","",IF(OR(反映項目!$B$4="×",入力!$D$37=""),"",入力!$D$37))</f>
        <v/>
      </c>
      <c r="C35">
        <f>IF(入力!$D$37="","",IF(OR(反映項目!$B$5="×",入力!$E$37=""),"",入力!$E$37))</f>
        <v/>
      </c>
      <c r="D35">
        <f>IF(入力!$D$37="","",IF(OR(反映項目!$B$6="×",N($BA$35)=0),"",YEAR($BA$35)-IF($BA$35&gt;=DATE(2019,5,1),2018,IF($BA$35&gt;=DATE(1989,1,8),1988,1925))))&amp;""</f>
        <v/>
      </c>
      <c r="E35">
        <f>IF(入力!$D$37="","",IF(OR(反映項目!$B$6="×",N($BA$35)=0),"",MONTH($BA$35)))&amp;""</f>
        <v/>
      </c>
      <c r="F35">
        <f>IF(入力!$D$37="","",IF(OR(反映項目!$B$6="×",N($BA$35)=0),"",DAY($BA$35)))&amp;""</f>
        <v/>
      </c>
      <c r="G35">
        <f>IF(入力!$D$37="","",IF(OR(反映項目!$B$6="×",OR(N($BA$35)=0,N(設定!$B$3)=0)),"",DATEDIF($BA$35,設定!$B$3,"Y")))&amp;""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IF(入力!$D$37="","",IF(反映項目!$B$11="×","",IFERROR(INDEX(資格集約!$H$451:$H$464,MATCH(1,資格集約!$G$451:$G$464,0)),"")))</f>
        <v/>
      </c>
      <c r="P35">
        <f>IF(入力!$D$37="","",IF(反映項目!$B$11="×","",IFERROR(INDEX(資格集約!$E$451:$E$464,MATCH(1,資格集約!$G$451:$G$464,0)),"")))</f>
        <v/>
      </c>
      <c r="Q35">
        <f>IF(入力!$D$37="","",IF(反映項目!$B$11="×","",IFERROR(INDEX(資格集約!$H$451:$H$464,MATCH(2,資格集約!$G$451:$G$464,0)),"")))</f>
        <v/>
      </c>
      <c r="R35">
        <f>IF(入力!$D$37="","",IF(反映項目!$B$11="×","",IFERROR(INDEX(資格集約!$E$451:$E$464,MATCH(2,資格集約!$G$451:$G$464,0)),"")))</f>
        <v/>
      </c>
      <c r="S35">
        <f>IF(入力!$D$37="","",IF(反映項目!$B$11="×","",IFERROR(INDEX(資格集約!$H$451:$H$464,MATCH(3,資格集約!$G$451:$G$464,0)),"")))</f>
        <v/>
      </c>
      <c r="T35">
        <f>IF(入力!$D$37="","",IF(反映項目!$B$11="×","",IFERROR(INDEX(資格集約!$E$451:$E$464,MATCH(3,資格集約!$G$451:$G$464,0)),"")))</f>
        <v/>
      </c>
      <c r="U35">
        <f>IF(入力!$D$37="","",IF(反映項目!$B$11="×","",IFERROR(INDEX(資格集約!$H$451:$H$464,MATCH(4,資格集約!$G$451:$G$464,0)),"")))</f>
        <v/>
      </c>
      <c r="V35">
        <f>IF(入力!$D$37="","",IF(反映項目!$B$11="×","",IFERROR(INDEX(資格集約!$E$451:$E$464,MATCH(4,資格集約!$G$451:$G$464,0)),"")))</f>
        <v/>
      </c>
      <c r="W35">
        <f>IF(入力!$D$37="","",IF(反映項目!$B$11="×","",IFERROR(INDEX(資格集約!$H$451:$H$464,MATCH(5,資格集約!$G$451:$G$464,0)),"")))</f>
        <v/>
      </c>
      <c r="X35">
        <f>IF(入力!$D$37="","",IF(反映項目!$B$11="×","",IFERROR(INDEX(資格集約!$E$451:$E$464,MATCH(5,資格集約!$G$451:$G$464,0)),"")))</f>
        <v/>
      </c>
      <c r="Y35">
        <f>IF(入力!$D$37="","",IF(反映項目!$B$11="×","",IFERROR(INDEX(資格集約!$H$451:$H$464,MATCH(6,資格集約!$G$451:$G$464,0)),"")))</f>
        <v/>
      </c>
      <c r="Z35">
        <f>IF(入力!$D$37="","",IF(反映項目!$B$11="×","",IFERROR(INDEX(資格集約!$E$451:$E$464,MATCH(6,資格集約!$G$451:$G$464,0)),"")))</f>
        <v/>
      </c>
      <c r="AA35">
        <f>IF(入力!$D$37="","",IF(反映項目!$B$11="×","",IFERROR(INDEX(資格集約!$H$451:$H$464,MATCH(7,資格集約!$G$451:$G$464,0)),"")))</f>
        <v/>
      </c>
      <c r="AB35">
        <f>IF(入力!$D$37="","",IF(反映項目!$B$11="×","",IFERROR(INDEX(資格集約!$E$451:$E$464,MATCH(7,資格集約!$G$451:$G$464,0)),"")))</f>
        <v/>
      </c>
      <c r="AC35">
        <f>IF(入力!$D$37="","",IF(反映項目!$B$11="×","",IFERROR(INDEX(資格集約!$H$451:$H$464,MATCH(8,資格集約!$G$451:$G$464,0)),"")))</f>
        <v/>
      </c>
      <c r="AD35">
        <f>IF(入力!$D$37="","",IF(反映項目!$B$11="×","",IFERROR(INDEX(資格集約!$E$451:$E$464,MATCH(8,資格集約!$G$451:$G$464,0)),"")))</f>
        <v/>
      </c>
      <c r="AE35">
        <f>IF(入力!$D$37="","",IF(反映項目!$B$11="×","",IFERROR(INDEX(資格集約!$H$451:$H$464,MATCH(9,資格集約!$G$451:$G$464,0)),"")))</f>
        <v/>
      </c>
      <c r="AF35">
        <f>IF(入力!$D$37="","",IF(反映項目!$B$11="×","",IFERROR(INDEX(資格集約!$E$451:$E$464,MATCH(9,資格集約!$G$451:$G$464,0)),"")))</f>
        <v/>
      </c>
      <c r="AG35">
        <f>IF(入力!$D$37="","",IF(反映項目!$B$11="×","",IFERROR(INDEX(資格集約!$H$451:$H$464,MATCH(10,資格集約!$G$451:$G$464,0)),"")))</f>
        <v/>
      </c>
      <c r="AH35">
        <f>IF(入力!$D$37="","",IF(反映項目!$B$11="×","",IFERROR(INDEX(資格集約!$E$451:$E$464,MATCH(10,資格集約!$G$451:$G$464,0)),"")))</f>
        <v/>
      </c>
      <c r="AI35">
        <f>IF(入力!$D$37="","",IF(反映項目!$B$11="×","",IFERROR(INDEX(資格集約!$H$451:$H$464,MATCH(11,資格集約!$G$451:$G$464,0)),"")))</f>
        <v/>
      </c>
      <c r="AJ35">
        <f>IF(入力!$D$37="","",IF(反映項目!$B$11="×","",IFERROR(INDEX(資格集約!$E$451:$E$464,MATCH(11,資格集約!$G$451:$G$464,0)),"")))</f>
        <v/>
      </c>
      <c r="AK35">
        <f>IF(入力!$D$37="","",IF(反映項目!$B$11="×","",IFERROR(INDEX(資格集約!$H$451:$H$464,MATCH(12,資格集約!$G$451:$G$464,0)),"")))</f>
        <v/>
      </c>
      <c r="AL35">
        <f>IF(入力!$D$37="","",IF(反映項目!$B$11="×","",IFERROR(INDEX(資格集約!$E$451:$E$464,MATCH(12,資格集約!$G$451:$G$464,0)),"")))</f>
        <v/>
      </c>
      <c r="AM35">
        <f>IF(入力!$D$37="","",IF(反映項目!$B$11="×","",IFERROR(INDEX(資格集約!$H$451:$H$464,MATCH(13,資格集約!$G$451:$G$464,0)),"")))</f>
        <v/>
      </c>
      <c r="AN35">
        <f>IF(入力!$D$37="","",IF(反映項目!$B$11="×","",IFERROR(INDEX(資格集約!$E$451:$E$464,MATCH(13,資格集約!$G$451:$G$464,0)),"")))</f>
        <v/>
      </c>
      <c r="AO35">
        <f>IF(入力!$D$37="","",IF(反映項目!$B$11="×","",IFERROR(INDEX(資格集約!$H$451:$H$464,MATCH(14,資格集約!$G$451:$G$464,0)),"")))</f>
        <v/>
      </c>
      <c r="AP35">
        <f>IF(入力!$D$37="","",IF(反映項目!$B$11="×","",IFERROR(INDEX(資格集約!$E$451:$E$464,MATCH(14,資格集約!$G$451:$G$464,0)),"")))</f>
        <v/>
      </c>
      <c r="AQ35">
        <f>IF(入力!$D$37="","",IF(OR(反映項目!$B$12="×",入力!$Z$37=""),"",入力!$Z$37))</f>
        <v/>
      </c>
      <c r="AR35">
        <f>IF(入力!$D$37="","",IF(反映項目!$B$13="×","",IF(入力!$AA$37="","",入力!$AA$37&amp;CHAR(10)))&amp;IF(反映項目!$B$14="×","",IF(入力!$AB$37="","",入力!$AB$37&amp;CHAR(10)))&amp;IF(反映項目!$B$15="×","",IF(入力!$AC$37="","",入力!$AC$37)))</f>
        <v/>
      </c>
      <c r="AS35">
        <f>IF(入力!$D$37="","",IF(OR(反映項目!$B$17="×",入力!$AH$37=""),"",入力!$AH$37))</f>
        <v/>
      </c>
      <c r="AT35">
        <f>IF(入力!$D$37="","",IF(OR(反映項目!$B$16="×",N($BB$35)=0),"",YEAR($BB$35)-IF($BB$35&gt;=DATE(2019,5,1),2018,1988)))&amp;""</f>
        <v/>
      </c>
      <c r="AU35">
        <f>IF(入力!$D$37="","",IF(OR(反映項目!$B$16="×",N($BB$35)=0),"",MONTH($BB$35)))&amp;""</f>
        <v/>
      </c>
      <c r="AV35">
        <f>IF(入力!$D$37="","",IF(OR(反映項目!$B$16="×",入力!$AE$37=""),"",入力!$AE$37))</f>
        <v/>
      </c>
      <c r="AW35">
        <f>IF(入力!$D$37="","",IF(OR(反映項目!$B$16="×",N($BC$35)=0),"",YEAR($BC$35)-IF($BC$35&gt;=DATE(2019,5,1),2018,1988)))&amp;""</f>
        <v/>
      </c>
      <c r="AX35">
        <f>IF(入力!$D$37="","",IF(OR(反映項目!$B$16="×",N($BC$35)=0),"",MONTH($BC$35)))&amp;""</f>
        <v/>
      </c>
      <c r="AY35">
        <f>IF(入力!$D$37="","",IF(OR(反映項目!$B$16="×",入力!$AG$37=""),"",入力!$AG$37))</f>
        <v/>
      </c>
      <c r="BA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B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BC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BD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f>
        <v/>
      </c>
      <c r="BE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f>
        <v/>
      </c>
      <c r="BF35">
        <f>IF(入力!$D$37="","",IF($P35="",0,1)+IF($R35="",0,1)+IF($T35="",0,1)+IF($V35="",0,1)+IF($X35="",0,1)+IF($Z35="",0,1)+IF($AB35="",0,1)+IF($AD35="",0,1)+IF($AF35="",0,1)+IF($AH35="",0,1)+IF($AJ35="",0,1)+IF($AL35="",0,1)+IF($AN35="",0,1)+IF($AP35="",0,1))</f>
        <v/>
      </c>
    </row>
    <row r="36">
      <c r="A36" t="n">
        <v>34</v>
      </c>
      <c r="B36">
        <f>IF(入力!$D$38="","",IF(OR(反映項目!$B$4="×",入力!$D$38=""),"",入力!$D$38))</f>
        <v/>
      </c>
      <c r="C36">
        <f>IF(入力!$D$38="","",IF(OR(反映項目!$B$5="×",入力!$E$38=""),"",入力!$E$38))</f>
        <v/>
      </c>
      <c r="D36">
        <f>IF(入力!$D$38="","",IF(OR(反映項目!$B$6="×",N($BA$36)=0),"",YEAR($BA$36)-IF($BA$36&gt;=DATE(2019,5,1),2018,IF($BA$36&gt;=DATE(1989,1,8),1988,1925))))&amp;""</f>
        <v/>
      </c>
      <c r="E36">
        <f>IF(入力!$D$38="","",IF(OR(反映項目!$B$6="×",N($BA$36)=0),"",MONTH($BA$36)))&amp;""</f>
        <v/>
      </c>
      <c r="F36">
        <f>IF(入力!$D$38="","",IF(OR(反映項目!$B$6="×",N($BA$36)=0),"",DAY($BA$36)))&amp;""</f>
        <v/>
      </c>
      <c r="G36">
        <f>IF(入力!$D$38="","",IF(OR(反映項目!$B$6="×",OR(N($BA$36)=0,N(設定!$B$3)=0)),"",DATEDIF($BA$36,設定!$B$3,"Y")))&amp;""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IF(入力!$D$38="","",IF(反映項目!$B$11="×","",IFERROR(INDEX(資格集約!$H$465:$H$478,MATCH(1,資格集約!$G$465:$G$478,0)),"")))</f>
        <v/>
      </c>
      <c r="P36">
        <f>IF(入力!$D$38="","",IF(反映項目!$B$11="×","",IFERROR(INDEX(資格集約!$E$465:$E$478,MATCH(1,資格集約!$G$465:$G$478,0)),"")))</f>
        <v/>
      </c>
      <c r="Q36">
        <f>IF(入力!$D$38="","",IF(反映項目!$B$11="×","",IFERROR(INDEX(資格集約!$H$465:$H$478,MATCH(2,資格集約!$G$465:$G$478,0)),"")))</f>
        <v/>
      </c>
      <c r="R36">
        <f>IF(入力!$D$38="","",IF(反映項目!$B$11="×","",IFERROR(INDEX(資格集約!$E$465:$E$478,MATCH(2,資格集約!$G$465:$G$478,0)),"")))</f>
        <v/>
      </c>
      <c r="S36">
        <f>IF(入力!$D$38="","",IF(反映項目!$B$11="×","",IFERROR(INDEX(資格集約!$H$465:$H$478,MATCH(3,資格集約!$G$465:$G$478,0)),"")))</f>
        <v/>
      </c>
      <c r="T36">
        <f>IF(入力!$D$38="","",IF(反映項目!$B$11="×","",IFERROR(INDEX(資格集約!$E$465:$E$478,MATCH(3,資格集約!$G$465:$G$478,0)),"")))</f>
        <v/>
      </c>
      <c r="U36">
        <f>IF(入力!$D$38="","",IF(反映項目!$B$11="×","",IFERROR(INDEX(資格集約!$H$465:$H$478,MATCH(4,資格集約!$G$465:$G$478,0)),"")))</f>
        <v/>
      </c>
      <c r="V36">
        <f>IF(入力!$D$38="","",IF(反映項目!$B$11="×","",IFERROR(INDEX(資格集約!$E$465:$E$478,MATCH(4,資格集約!$G$465:$G$478,0)),"")))</f>
        <v/>
      </c>
      <c r="W36">
        <f>IF(入力!$D$38="","",IF(反映項目!$B$11="×","",IFERROR(INDEX(資格集約!$H$465:$H$478,MATCH(5,資格集約!$G$465:$G$478,0)),"")))</f>
        <v/>
      </c>
      <c r="X36">
        <f>IF(入力!$D$38="","",IF(反映項目!$B$11="×","",IFERROR(INDEX(資格集約!$E$465:$E$478,MATCH(5,資格集約!$G$465:$G$478,0)),"")))</f>
        <v/>
      </c>
      <c r="Y36">
        <f>IF(入力!$D$38="","",IF(反映項目!$B$11="×","",IFERROR(INDEX(資格集約!$H$465:$H$478,MATCH(6,資格集約!$G$465:$G$478,0)),"")))</f>
        <v/>
      </c>
      <c r="Z36">
        <f>IF(入力!$D$38="","",IF(反映項目!$B$11="×","",IFERROR(INDEX(資格集約!$E$465:$E$478,MATCH(6,資格集約!$G$465:$G$478,0)),"")))</f>
        <v/>
      </c>
      <c r="AA36">
        <f>IF(入力!$D$38="","",IF(反映項目!$B$11="×","",IFERROR(INDEX(資格集約!$H$465:$H$478,MATCH(7,資格集約!$G$465:$G$478,0)),"")))</f>
        <v/>
      </c>
      <c r="AB36">
        <f>IF(入力!$D$38="","",IF(反映項目!$B$11="×","",IFERROR(INDEX(資格集約!$E$465:$E$478,MATCH(7,資格集約!$G$465:$G$478,0)),"")))</f>
        <v/>
      </c>
      <c r="AC36">
        <f>IF(入力!$D$38="","",IF(反映項目!$B$11="×","",IFERROR(INDEX(資格集約!$H$465:$H$478,MATCH(8,資格集約!$G$465:$G$478,0)),"")))</f>
        <v/>
      </c>
      <c r="AD36">
        <f>IF(入力!$D$38="","",IF(反映項目!$B$11="×","",IFERROR(INDEX(資格集約!$E$465:$E$478,MATCH(8,資格集約!$G$465:$G$478,0)),"")))</f>
        <v/>
      </c>
      <c r="AE36">
        <f>IF(入力!$D$38="","",IF(反映項目!$B$11="×","",IFERROR(INDEX(資格集約!$H$465:$H$478,MATCH(9,資格集約!$G$465:$G$478,0)),"")))</f>
        <v/>
      </c>
      <c r="AF36">
        <f>IF(入力!$D$38="","",IF(反映項目!$B$11="×","",IFERROR(INDEX(資格集約!$E$465:$E$478,MATCH(9,資格集約!$G$465:$G$478,0)),"")))</f>
        <v/>
      </c>
      <c r="AG36">
        <f>IF(入力!$D$38="","",IF(反映項目!$B$11="×","",IFERROR(INDEX(資格集約!$H$465:$H$478,MATCH(10,資格集約!$G$465:$G$478,0)),"")))</f>
        <v/>
      </c>
      <c r="AH36">
        <f>IF(入力!$D$38="","",IF(反映項目!$B$11="×","",IFERROR(INDEX(資格集約!$E$465:$E$478,MATCH(10,資格集約!$G$465:$G$478,0)),"")))</f>
        <v/>
      </c>
      <c r="AI36">
        <f>IF(入力!$D$38="","",IF(反映項目!$B$11="×","",IFERROR(INDEX(資格集約!$H$465:$H$478,MATCH(11,資格集約!$G$465:$G$478,0)),"")))</f>
        <v/>
      </c>
      <c r="AJ36">
        <f>IF(入力!$D$38="","",IF(反映項目!$B$11="×","",IFERROR(INDEX(資格集約!$E$465:$E$478,MATCH(11,資格集約!$G$465:$G$478,0)),"")))</f>
        <v/>
      </c>
      <c r="AK36">
        <f>IF(入力!$D$38="","",IF(反映項目!$B$11="×","",IFERROR(INDEX(資格集約!$H$465:$H$478,MATCH(12,資格集約!$G$465:$G$478,0)),"")))</f>
        <v/>
      </c>
      <c r="AL36">
        <f>IF(入力!$D$38="","",IF(反映項目!$B$11="×","",IFERROR(INDEX(資格集約!$E$465:$E$478,MATCH(12,資格集約!$G$465:$G$478,0)),"")))</f>
        <v/>
      </c>
      <c r="AM36">
        <f>IF(入力!$D$38="","",IF(反映項目!$B$11="×","",IFERROR(INDEX(資格集約!$H$465:$H$478,MATCH(13,資格集約!$G$465:$G$478,0)),"")))</f>
        <v/>
      </c>
      <c r="AN36">
        <f>IF(入力!$D$38="","",IF(反映項目!$B$11="×","",IFERROR(INDEX(資格集約!$E$465:$E$478,MATCH(13,資格集約!$G$465:$G$478,0)),"")))</f>
        <v/>
      </c>
      <c r="AO36">
        <f>IF(入力!$D$38="","",IF(反映項目!$B$11="×","",IFERROR(INDEX(資格集約!$H$465:$H$478,MATCH(14,資格集約!$G$465:$G$478,0)),"")))</f>
        <v/>
      </c>
      <c r="AP36">
        <f>IF(入力!$D$38="","",IF(反映項目!$B$11="×","",IFERROR(INDEX(資格集約!$E$465:$E$478,MATCH(14,資格集約!$G$465:$G$478,0)),"")))</f>
        <v/>
      </c>
      <c r="AQ36">
        <f>IF(入力!$D$38="","",IF(OR(反映項目!$B$12="×",入力!$Z$38=""),"",入力!$Z$38))</f>
        <v/>
      </c>
      <c r="AR36">
        <f>IF(入力!$D$38="","",IF(反映項目!$B$13="×","",IF(入力!$AA$38="","",入力!$AA$38&amp;CHAR(10)))&amp;IF(反映項目!$B$14="×","",IF(入力!$AB$38="","",入力!$AB$38&amp;CHAR(10)))&amp;IF(反映項目!$B$15="×","",IF(入力!$AC$38="","",入力!$AC$38)))</f>
        <v/>
      </c>
      <c r="AS36">
        <f>IF(入力!$D$38="","",IF(OR(反映項目!$B$17="×",入力!$AH$38=""),"",入力!$AH$38))</f>
        <v/>
      </c>
      <c r="AT36">
        <f>IF(入力!$D$38="","",IF(OR(反映項目!$B$16="×",N($BB$36)=0),"",YEAR($BB$36)-IF($BB$36&gt;=DATE(2019,5,1),2018,1988)))&amp;""</f>
        <v/>
      </c>
      <c r="AU36">
        <f>IF(入力!$D$38="","",IF(OR(反映項目!$B$16="×",N($BB$36)=0),"",MONTH($BB$36)))&amp;""</f>
        <v/>
      </c>
      <c r="AV36">
        <f>IF(入力!$D$38="","",IF(OR(反映項目!$B$16="×",入力!$AE$38=""),"",入力!$AE$38))</f>
        <v/>
      </c>
      <c r="AW36">
        <f>IF(入力!$D$38="","",IF(OR(反映項目!$B$16="×",N($BC$36)=0),"",YEAR($BC$36)-IF($BC$36&gt;=DATE(2019,5,1),2018,1988)))&amp;""</f>
        <v/>
      </c>
      <c r="AX36">
        <f>IF(入力!$D$38="","",IF(OR(反映項目!$B$16="×",N($BC$36)=0),"",MONTH($BC$36)))&amp;""</f>
        <v/>
      </c>
      <c r="AY36">
        <f>IF(入力!$D$38="","",IF(OR(反映項目!$B$16="×",入力!$AG$38=""),"",入力!$AG$38))</f>
        <v/>
      </c>
      <c r="BA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B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BC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BD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f>
        <v/>
      </c>
      <c r="BE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f>
        <v/>
      </c>
      <c r="BF36">
        <f>IF(入力!$D$38="","",IF($P36="",0,1)+IF($R36="",0,1)+IF($T36="",0,1)+IF($V36="",0,1)+IF($X36="",0,1)+IF($Z36="",0,1)+IF($AB36="",0,1)+IF($AD36="",0,1)+IF($AF36="",0,1)+IF($AH36="",0,1)+IF($AJ36="",0,1)+IF($AL36="",0,1)+IF($AN36="",0,1)+IF($AP36="",0,1))</f>
        <v/>
      </c>
    </row>
    <row r="37">
      <c r="A37" t="n">
        <v>35</v>
      </c>
      <c r="B37">
        <f>IF(入力!$D$39="","",IF(OR(反映項目!$B$4="×",入力!$D$39=""),"",入力!$D$39))</f>
        <v/>
      </c>
      <c r="C37">
        <f>IF(入力!$D$39="","",IF(OR(反映項目!$B$5="×",入力!$E$39=""),"",入力!$E$39))</f>
        <v/>
      </c>
      <c r="D37">
        <f>IF(入力!$D$39="","",IF(OR(反映項目!$B$6="×",N($BA$37)=0),"",YEAR($BA$37)-IF($BA$37&gt;=DATE(2019,5,1),2018,IF($BA$37&gt;=DATE(1989,1,8),1988,1925))))&amp;""</f>
        <v/>
      </c>
      <c r="E37">
        <f>IF(入力!$D$39="","",IF(OR(反映項目!$B$6="×",N($BA$37)=0),"",MONTH($BA$37)))&amp;""</f>
        <v/>
      </c>
      <c r="F37">
        <f>IF(入力!$D$39="","",IF(OR(反映項目!$B$6="×",N($BA$37)=0),"",DAY($BA$37)))&amp;""</f>
        <v/>
      </c>
      <c r="G37">
        <f>IF(入力!$D$39="","",IF(OR(反映項目!$B$6="×",OR(N($BA$37)=0,N(設定!$B$3)=0)),"",DATEDIF($BA$37,設定!$B$3,"Y")))&amp;""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IF(入力!$D$39="","",IF(反映項目!$B$11="×","",IFERROR(INDEX(資格集約!$H$479:$H$492,MATCH(1,資格集約!$G$479:$G$492,0)),"")))</f>
        <v/>
      </c>
      <c r="P37">
        <f>IF(入力!$D$39="","",IF(反映項目!$B$11="×","",IFERROR(INDEX(資格集約!$E$479:$E$492,MATCH(1,資格集約!$G$479:$G$492,0)),"")))</f>
        <v/>
      </c>
      <c r="Q37">
        <f>IF(入力!$D$39="","",IF(反映項目!$B$11="×","",IFERROR(INDEX(資格集約!$H$479:$H$492,MATCH(2,資格集約!$G$479:$G$492,0)),"")))</f>
        <v/>
      </c>
      <c r="R37">
        <f>IF(入力!$D$39="","",IF(反映項目!$B$11="×","",IFERROR(INDEX(資格集約!$E$479:$E$492,MATCH(2,資格集約!$G$479:$G$492,0)),"")))</f>
        <v/>
      </c>
      <c r="S37">
        <f>IF(入力!$D$39="","",IF(反映項目!$B$11="×","",IFERROR(INDEX(資格集約!$H$479:$H$492,MATCH(3,資格集約!$G$479:$G$492,0)),"")))</f>
        <v/>
      </c>
      <c r="T37">
        <f>IF(入力!$D$39="","",IF(反映項目!$B$11="×","",IFERROR(INDEX(資格集約!$E$479:$E$492,MATCH(3,資格集約!$G$479:$G$492,0)),"")))</f>
        <v/>
      </c>
      <c r="U37">
        <f>IF(入力!$D$39="","",IF(反映項目!$B$11="×","",IFERROR(INDEX(資格集約!$H$479:$H$492,MATCH(4,資格集約!$G$479:$G$492,0)),"")))</f>
        <v/>
      </c>
      <c r="V37">
        <f>IF(入力!$D$39="","",IF(反映項目!$B$11="×","",IFERROR(INDEX(資格集約!$E$479:$E$492,MATCH(4,資格集約!$G$479:$G$492,0)),"")))</f>
        <v/>
      </c>
      <c r="W37">
        <f>IF(入力!$D$39="","",IF(反映項目!$B$11="×","",IFERROR(INDEX(資格集約!$H$479:$H$492,MATCH(5,資格集約!$G$479:$G$492,0)),"")))</f>
        <v/>
      </c>
      <c r="X37">
        <f>IF(入力!$D$39="","",IF(反映項目!$B$11="×","",IFERROR(INDEX(資格集約!$E$479:$E$492,MATCH(5,資格集約!$G$479:$G$492,0)),"")))</f>
        <v/>
      </c>
      <c r="Y37">
        <f>IF(入力!$D$39="","",IF(反映項目!$B$11="×","",IFERROR(INDEX(資格集約!$H$479:$H$492,MATCH(6,資格集約!$G$479:$G$492,0)),"")))</f>
        <v/>
      </c>
      <c r="Z37">
        <f>IF(入力!$D$39="","",IF(反映項目!$B$11="×","",IFERROR(INDEX(資格集約!$E$479:$E$492,MATCH(6,資格集約!$G$479:$G$492,0)),"")))</f>
        <v/>
      </c>
      <c r="AA37">
        <f>IF(入力!$D$39="","",IF(反映項目!$B$11="×","",IFERROR(INDEX(資格集約!$H$479:$H$492,MATCH(7,資格集約!$G$479:$G$492,0)),"")))</f>
        <v/>
      </c>
      <c r="AB37">
        <f>IF(入力!$D$39="","",IF(反映項目!$B$11="×","",IFERROR(INDEX(資格集約!$E$479:$E$492,MATCH(7,資格集約!$G$479:$G$492,0)),"")))</f>
        <v/>
      </c>
      <c r="AC37">
        <f>IF(入力!$D$39="","",IF(反映項目!$B$11="×","",IFERROR(INDEX(資格集約!$H$479:$H$492,MATCH(8,資格集約!$G$479:$G$492,0)),"")))</f>
        <v/>
      </c>
      <c r="AD37">
        <f>IF(入力!$D$39="","",IF(反映項目!$B$11="×","",IFERROR(INDEX(資格集約!$E$479:$E$492,MATCH(8,資格集約!$G$479:$G$492,0)),"")))</f>
        <v/>
      </c>
      <c r="AE37">
        <f>IF(入力!$D$39="","",IF(反映項目!$B$11="×","",IFERROR(INDEX(資格集約!$H$479:$H$492,MATCH(9,資格集約!$G$479:$G$492,0)),"")))</f>
        <v/>
      </c>
      <c r="AF37">
        <f>IF(入力!$D$39="","",IF(反映項目!$B$11="×","",IFERROR(INDEX(資格集約!$E$479:$E$492,MATCH(9,資格集約!$G$479:$G$492,0)),"")))</f>
        <v/>
      </c>
      <c r="AG37">
        <f>IF(入力!$D$39="","",IF(反映項目!$B$11="×","",IFERROR(INDEX(資格集約!$H$479:$H$492,MATCH(10,資格集約!$G$479:$G$492,0)),"")))</f>
        <v/>
      </c>
      <c r="AH37">
        <f>IF(入力!$D$39="","",IF(反映項目!$B$11="×","",IFERROR(INDEX(資格集約!$E$479:$E$492,MATCH(10,資格集約!$G$479:$G$492,0)),"")))</f>
        <v/>
      </c>
      <c r="AI37">
        <f>IF(入力!$D$39="","",IF(反映項目!$B$11="×","",IFERROR(INDEX(資格集約!$H$479:$H$492,MATCH(11,資格集約!$G$479:$G$492,0)),"")))</f>
        <v/>
      </c>
      <c r="AJ37">
        <f>IF(入力!$D$39="","",IF(反映項目!$B$11="×","",IFERROR(INDEX(資格集約!$E$479:$E$492,MATCH(11,資格集約!$G$479:$G$492,0)),"")))</f>
        <v/>
      </c>
      <c r="AK37">
        <f>IF(入力!$D$39="","",IF(反映項目!$B$11="×","",IFERROR(INDEX(資格集約!$H$479:$H$492,MATCH(12,資格集約!$G$479:$G$492,0)),"")))</f>
        <v/>
      </c>
      <c r="AL37">
        <f>IF(入力!$D$39="","",IF(反映項目!$B$11="×","",IFERROR(INDEX(資格集約!$E$479:$E$492,MATCH(12,資格集約!$G$479:$G$492,0)),"")))</f>
        <v/>
      </c>
      <c r="AM37">
        <f>IF(入力!$D$39="","",IF(反映項目!$B$11="×","",IFERROR(INDEX(資格集約!$H$479:$H$492,MATCH(13,資格集約!$G$479:$G$492,0)),"")))</f>
        <v/>
      </c>
      <c r="AN37">
        <f>IF(入力!$D$39="","",IF(反映項目!$B$11="×","",IFERROR(INDEX(資格集約!$E$479:$E$492,MATCH(13,資格集約!$G$479:$G$492,0)),"")))</f>
        <v/>
      </c>
      <c r="AO37">
        <f>IF(入力!$D$39="","",IF(反映項目!$B$11="×","",IFERROR(INDEX(資格集約!$H$479:$H$492,MATCH(14,資格集約!$G$479:$G$492,0)),"")))</f>
        <v/>
      </c>
      <c r="AP37">
        <f>IF(入力!$D$39="","",IF(反映項目!$B$11="×","",IFERROR(INDEX(資格集約!$E$479:$E$492,MATCH(14,資格集約!$G$479:$G$492,0)),"")))</f>
        <v/>
      </c>
      <c r="AQ37">
        <f>IF(入力!$D$39="","",IF(OR(反映項目!$B$12="×",入力!$Z$39=""),"",入力!$Z$39))</f>
        <v/>
      </c>
      <c r="AR37">
        <f>IF(入力!$D$39="","",IF(反映項目!$B$13="×","",IF(入力!$AA$39="","",入力!$AA$39&amp;CHAR(10)))&amp;IF(反映項目!$B$14="×","",IF(入力!$AB$39="","",入力!$AB$39&amp;CHAR(10)))&amp;IF(反映項目!$B$15="×","",IF(入力!$AC$39="","",入力!$AC$39)))</f>
        <v/>
      </c>
      <c r="AS37">
        <f>IF(入力!$D$39="","",IF(OR(反映項目!$B$17="×",入力!$AH$39=""),"",入力!$AH$39))</f>
        <v/>
      </c>
      <c r="AT37">
        <f>IF(入力!$D$39="","",IF(OR(反映項目!$B$16="×",N($BB$37)=0),"",YEAR($BB$37)-IF($BB$37&gt;=DATE(2019,5,1),2018,1988)))&amp;""</f>
        <v/>
      </c>
      <c r="AU37">
        <f>IF(入力!$D$39="","",IF(OR(反映項目!$B$16="×",N($BB$37)=0),"",MONTH($BB$37)))&amp;""</f>
        <v/>
      </c>
      <c r="AV37">
        <f>IF(入力!$D$39="","",IF(OR(反映項目!$B$16="×",入力!$AE$39=""),"",入力!$AE$39))</f>
        <v/>
      </c>
      <c r="AW37">
        <f>IF(入力!$D$39="","",IF(OR(反映項目!$B$16="×",N($BC$37)=0),"",YEAR($BC$37)-IF($BC$37&gt;=DATE(2019,5,1),2018,1988)))&amp;""</f>
        <v/>
      </c>
      <c r="AX37">
        <f>IF(入力!$D$39="","",IF(OR(反映項目!$B$16="×",N($BC$37)=0),"",MONTH($BC$37)))&amp;""</f>
        <v/>
      </c>
      <c r="AY37">
        <f>IF(入力!$D$39="","",IF(OR(反映項目!$B$16="×",入力!$AG$39=""),"",入力!$AG$39))</f>
        <v/>
      </c>
      <c r="BA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B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BC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BD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f>
        <v/>
      </c>
      <c r="BE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f>
        <v/>
      </c>
      <c r="BF37">
        <f>IF(入力!$D$39="","",IF($P37="",0,1)+IF($R37="",0,1)+IF($T37="",0,1)+IF($V37="",0,1)+IF($X37="",0,1)+IF($Z37="",0,1)+IF($AB37="",0,1)+IF($AD37="",0,1)+IF($AF37="",0,1)+IF($AH37="",0,1)+IF($AJ37="",0,1)+IF($AL37="",0,1)+IF($AN37="",0,1)+IF($AP37="",0,1))</f>
        <v/>
      </c>
    </row>
    <row r="38">
      <c r="A38" t="n">
        <v>36</v>
      </c>
      <c r="B38">
        <f>IF(入力!$D$40="","",IF(OR(反映項目!$B$4="×",入力!$D$40=""),"",入力!$D$40))</f>
        <v/>
      </c>
      <c r="C38">
        <f>IF(入力!$D$40="","",IF(OR(反映項目!$B$5="×",入力!$E$40=""),"",入力!$E$40))</f>
        <v/>
      </c>
      <c r="D38">
        <f>IF(入力!$D$40="","",IF(OR(反映項目!$B$6="×",N($BA$38)=0),"",YEAR($BA$38)-IF($BA$38&gt;=DATE(2019,5,1),2018,IF($BA$38&gt;=DATE(1989,1,8),1988,1925))))&amp;""</f>
        <v/>
      </c>
      <c r="E38">
        <f>IF(入力!$D$40="","",IF(OR(反映項目!$B$6="×",N($BA$38)=0),"",MONTH($BA$38)))&amp;""</f>
        <v/>
      </c>
      <c r="F38">
        <f>IF(入力!$D$40="","",IF(OR(反映項目!$B$6="×",N($BA$38)=0),"",DAY($BA$38)))&amp;""</f>
        <v/>
      </c>
      <c r="G38">
        <f>IF(入力!$D$40="","",IF(OR(反映項目!$B$6="×",OR(N($BA$38)=0,N(設定!$B$3)=0)),"",DATEDIF($BA$38,設定!$B$3,"Y")))&amp;""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IF(入力!$D$40="","",IF(反映項目!$B$11="×","",IFERROR(INDEX(資格集約!$H$493:$H$506,MATCH(1,資格集約!$G$493:$G$506,0)),"")))</f>
        <v/>
      </c>
      <c r="P38">
        <f>IF(入力!$D$40="","",IF(反映項目!$B$11="×","",IFERROR(INDEX(資格集約!$E$493:$E$506,MATCH(1,資格集約!$G$493:$G$506,0)),"")))</f>
        <v/>
      </c>
      <c r="Q38">
        <f>IF(入力!$D$40="","",IF(反映項目!$B$11="×","",IFERROR(INDEX(資格集約!$H$493:$H$506,MATCH(2,資格集約!$G$493:$G$506,0)),"")))</f>
        <v/>
      </c>
      <c r="R38">
        <f>IF(入力!$D$40="","",IF(反映項目!$B$11="×","",IFERROR(INDEX(資格集約!$E$493:$E$506,MATCH(2,資格集約!$G$493:$G$506,0)),"")))</f>
        <v/>
      </c>
      <c r="S38">
        <f>IF(入力!$D$40="","",IF(反映項目!$B$11="×","",IFERROR(INDEX(資格集約!$H$493:$H$506,MATCH(3,資格集約!$G$493:$G$506,0)),"")))</f>
        <v/>
      </c>
      <c r="T38">
        <f>IF(入力!$D$40="","",IF(反映項目!$B$11="×","",IFERROR(INDEX(資格集約!$E$493:$E$506,MATCH(3,資格集約!$G$493:$G$506,0)),"")))</f>
        <v/>
      </c>
      <c r="U38">
        <f>IF(入力!$D$40="","",IF(反映項目!$B$11="×","",IFERROR(INDEX(資格集約!$H$493:$H$506,MATCH(4,資格集約!$G$493:$G$506,0)),"")))</f>
        <v/>
      </c>
      <c r="V38">
        <f>IF(入力!$D$40="","",IF(反映項目!$B$11="×","",IFERROR(INDEX(資格集約!$E$493:$E$506,MATCH(4,資格集約!$G$493:$G$506,0)),"")))</f>
        <v/>
      </c>
      <c r="W38">
        <f>IF(入力!$D$40="","",IF(反映項目!$B$11="×","",IFERROR(INDEX(資格集約!$H$493:$H$506,MATCH(5,資格集約!$G$493:$G$506,0)),"")))</f>
        <v/>
      </c>
      <c r="X38">
        <f>IF(入力!$D$40="","",IF(反映項目!$B$11="×","",IFERROR(INDEX(資格集約!$E$493:$E$506,MATCH(5,資格集約!$G$493:$G$506,0)),"")))</f>
        <v/>
      </c>
      <c r="Y38">
        <f>IF(入力!$D$40="","",IF(反映項目!$B$11="×","",IFERROR(INDEX(資格集約!$H$493:$H$506,MATCH(6,資格集約!$G$493:$G$506,0)),"")))</f>
        <v/>
      </c>
      <c r="Z38">
        <f>IF(入力!$D$40="","",IF(反映項目!$B$11="×","",IFERROR(INDEX(資格集約!$E$493:$E$506,MATCH(6,資格集約!$G$493:$G$506,0)),"")))</f>
        <v/>
      </c>
      <c r="AA38">
        <f>IF(入力!$D$40="","",IF(反映項目!$B$11="×","",IFERROR(INDEX(資格集約!$H$493:$H$506,MATCH(7,資格集約!$G$493:$G$506,0)),"")))</f>
        <v/>
      </c>
      <c r="AB38">
        <f>IF(入力!$D$40="","",IF(反映項目!$B$11="×","",IFERROR(INDEX(資格集約!$E$493:$E$506,MATCH(7,資格集約!$G$493:$G$506,0)),"")))</f>
        <v/>
      </c>
      <c r="AC38">
        <f>IF(入力!$D$40="","",IF(反映項目!$B$11="×","",IFERROR(INDEX(資格集約!$H$493:$H$506,MATCH(8,資格集約!$G$493:$G$506,0)),"")))</f>
        <v/>
      </c>
      <c r="AD38">
        <f>IF(入力!$D$40="","",IF(反映項目!$B$11="×","",IFERROR(INDEX(資格集約!$E$493:$E$506,MATCH(8,資格集約!$G$493:$G$506,0)),"")))</f>
        <v/>
      </c>
      <c r="AE38">
        <f>IF(入力!$D$40="","",IF(反映項目!$B$11="×","",IFERROR(INDEX(資格集約!$H$493:$H$506,MATCH(9,資格集約!$G$493:$G$506,0)),"")))</f>
        <v/>
      </c>
      <c r="AF38">
        <f>IF(入力!$D$40="","",IF(反映項目!$B$11="×","",IFERROR(INDEX(資格集約!$E$493:$E$506,MATCH(9,資格集約!$G$493:$G$506,0)),"")))</f>
        <v/>
      </c>
      <c r="AG38">
        <f>IF(入力!$D$40="","",IF(反映項目!$B$11="×","",IFERROR(INDEX(資格集約!$H$493:$H$506,MATCH(10,資格集約!$G$493:$G$506,0)),"")))</f>
        <v/>
      </c>
      <c r="AH38">
        <f>IF(入力!$D$40="","",IF(反映項目!$B$11="×","",IFERROR(INDEX(資格集約!$E$493:$E$506,MATCH(10,資格集約!$G$493:$G$506,0)),"")))</f>
        <v/>
      </c>
      <c r="AI38">
        <f>IF(入力!$D$40="","",IF(反映項目!$B$11="×","",IFERROR(INDEX(資格集約!$H$493:$H$506,MATCH(11,資格集約!$G$493:$G$506,0)),"")))</f>
        <v/>
      </c>
      <c r="AJ38">
        <f>IF(入力!$D$40="","",IF(反映項目!$B$11="×","",IFERROR(INDEX(資格集約!$E$493:$E$506,MATCH(11,資格集約!$G$493:$G$506,0)),"")))</f>
        <v/>
      </c>
      <c r="AK38">
        <f>IF(入力!$D$40="","",IF(反映項目!$B$11="×","",IFERROR(INDEX(資格集約!$H$493:$H$506,MATCH(12,資格集約!$G$493:$G$506,0)),"")))</f>
        <v/>
      </c>
      <c r="AL38">
        <f>IF(入力!$D$40="","",IF(反映項目!$B$11="×","",IFERROR(INDEX(資格集約!$E$493:$E$506,MATCH(12,資格集約!$G$493:$G$506,0)),"")))</f>
        <v/>
      </c>
      <c r="AM38">
        <f>IF(入力!$D$40="","",IF(反映項目!$B$11="×","",IFERROR(INDEX(資格集約!$H$493:$H$506,MATCH(13,資格集約!$G$493:$G$506,0)),"")))</f>
        <v/>
      </c>
      <c r="AN38">
        <f>IF(入力!$D$40="","",IF(反映項目!$B$11="×","",IFERROR(INDEX(資格集約!$E$493:$E$506,MATCH(13,資格集約!$G$493:$G$506,0)),"")))</f>
        <v/>
      </c>
      <c r="AO38">
        <f>IF(入力!$D$40="","",IF(反映項目!$B$11="×","",IFERROR(INDEX(資格集約!$H$493:$H$506,MATCH(14,資格集約!$G$493:$G$506,0)),"")))</f>
        <v/>
      </c>
      <c r="AP38">
        <f>IF(入力!$D$40="","",IF(反映項目!$B$11="×","",IFERROR(INDEX(資格集約!$E$493:$E$506,MATCH(14,資格集約!$G$493:$G$506,0)),"")))</f>
        <v/>
      </c>
      <c r="AQ38">
        <f>IF(入力!$D$40="","",IF(OR(反映項目!$B$12="×",入力!$Z$40=""),"",入力!$Z$40))</f>
        <v/>
      </c>
      <c r="AR38">
        <f>IF(入力!$D$40="","",IF(反映項目!$B$13="×","",IF(入力!$AA$40="","",入力!$AA$40&amp;CHAR(10)))&amp;IF(反映項目!$B$14="×","",IF(入力!$AB$40="","",入力!$AB$40&amp;CHAR(10)))&amp;IF(反映項目!$B$15="×","",IF(入力!$AC$40="","",入力!$AC$40)))</f>
        <v/>
      </c>
      <c r="AS38">
        <f>IF(入力!$D$40="","",IF(OR(反映項目!$B$17="×",入力!$AH$40=""),"",入力!$AH$40))</f>
        <v/>
      </c>
      <c r="AT38">
        <f>IF(入力!$D$40="","",IF(OR(反映項目!$B$16="×",N($BB$38)=0),"",YEAR($BB$38)-IF($BB$38&gt;=DATE(2019,5,1),2018,1988)))&amp;""</f>
        <v/>
      </c>
      <c r="AU38">
        <f>IF(入力!$D$40="","",IF(OR(反映項目!$B$16="×",N($BB$38)=0),"",MONTH($BB$38)))&amp;""</f>
        <v/>
      </c>
      <c r="AV38">
        <f>IF(入力!$D$40="","",IF(OR(反映項目!$B$16="×",入力!$AE$40=""),"",入力!$AE$40))</f>
        <v/>
      </c>
      <c r="AW38">
        <f>IF(入力!$D$40="","",IF(OR(反映項目!$B$16="×",N($BC$38)=0),"",YEAR($BC$38)-IF($BC$38&gt;=DATE(2019,5,1),2018,1988)))&amp;""</f>
        <v/>
      </c>
      <c r="AX38">
        <f>IF(入力!$D$40="","",IF(OR(反映項目!$B$16="×",N($BC$38)=0),"",MONTH($BC$38)))&amp;""</f>
        <v/>
      </c>
      <c r="AY38">
        <f>IF(入力!$D$40="","",IF(OR(反映項目!$B$16="×",入力!$AG$40=""),"",入力!$AG$40))</f>
        <v/>
      </c>
      <c r="BA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B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BC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BD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f>
        <v/>
      </c>
      <c r="BE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f>
        <v/>
      </c>
      <c r="BF38">
        <f>IF(入力!$D$40="","",IF($P38="",0,1)+IF($R38="",0,1)+IF($T38="",0,1)+IF($V38="",0,1)+IF($X38="",0,1)+IF($Z38="",0,1)+IF($AB38="",0,1)+IF($AD38="",0,1)+IF($AF38="",0,1)+IF($AH38="",0,1)+IF($AJ38="",0,1)+IF($AL38="",0,1)+IF($AN38="",0,1)+IF($AP38="",0,1))</f>
        <v/>
      </c>
    </row>
    <row r="39">
      <c r="A39" t="n">
        <v>37</v>
      </c>
      <c r="B39">
        <f>IF(入力!$D$41="","",IF(OR(反映項目!$B$4="×",入力!$D$41=""),"",入力!$D$41))</f>
        <v/>
      </c>
      <c r="C39">
        <f>IF(入力!$D$41="","",IF(OR(反映項目!$B$5="×",入力!$E$41=""),"",入力!$E$41))</f>
        <v/>
      </c>
      <c r="D39">
        <f>IF(入力!$D$41="","",IF(OR(反映項目!$B$6="×",N($BA$39)=0),"",YEAR($BA$39)-IF($BA$39&gt;=DATE(2019,5,1),2018,IF($BA$39&gt;=DATE(1989,1,8),1988,1925))))&amp;""</f>
        <v/>
      </c>
      <c r="E39">
        <f>IF(入力!$D$41="","",IF(OR(反映項目!$B$6="×",N($BA$39)=0),"",MONTH($BA$39)))&amp;""</f>
        <v/>
      </c>
      <c r="F39">
        <f>IF(入力!$D$41="","",IF(OR(反映項目!$B$6="×",N($BA$39)=0),"",DAY($BA$39)))&amp;""</f>
        <v/>
      </c>
      <c r="G39">
        <f>IF(入力!$D$41="","",IF(OR(反映項目!$B$6="×",OR(N($BA$39)=0,N(設定!$B$3)=0)),"",DATEDIF($BA$39,設定!$B$3,"Y")))&amp;""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IF(入力!$D$41="","",IF(反映項目!$B$11="×","",IFERROR(INDEX(資格集約!$H$507:$H$520,MATCH(1,資格集約!$G$507:$G$520,0)),"")))</f>
        <v/>
      </c>
      <c r="P39">
        <f>IF(入力!$D$41="","",IF(反映項目!$B$11="×","",IFERROR(INDEX(資格集約!$E$507:$E$520,MATCH(1,資格集約!$G$507:$G$520,0)),"")))</f>
        <v/>
      </c>
      <c r="Q39">
        <f>IF(入力!$D$41="","",IF(反映項目!$B$11="×","",IFERROR(INDEX(資格集約!$H$507:$H$520,MATCH(2,資格集約!$G$507:$G$520,0)),"")))</f>
        <v/>
      </c>
      <c r="R39">
        <f>IF(入力!$D$41="","",IF(反映項目!$B$11="×","",IFERROR(INDEX(資格集約!$E$507:$E$520,MATCH(2,資格集約!$G$507:$G$520,0)),"")))</f>
        <v/>
      </c>
      <c r="S39">
        <f>IF(入力!$D$41="","",IF(反映項目!$B$11="×","",IFERROR(INDEX(資格集約!$H$507:$H$520,MATCH(3,資格集約!$G$507:$G$520,0)),"")))</f>
        <v/>
      </c>
      <c r="T39">
        <f>IF(入力!$D$41="","",IF(反映項目!$B$11="×","",IFERROR(INDEX(資格集約!$E$507:$E$520,MATCH(3,資格集約!$G$507:$G$520,0)),"")))</f>
        <v/>
      </c>
      <c r="U39">
        <f>IF(入力!$D$41="","",IF(反映項目!$B$11="×","",IFERROR(INDEX(資格集約!$H$507:$H$520,MATCH(4,資格集約!$G$507:$G$520,0)),"")))</f>
        <v/>
      </c>
      <c r="V39">
        <f>IF(入力!$D$41="","",IF(反映項目!$B$11="×","",IFERROR(INDEX(資格集約!$E$507:$E$520,MATCH(4,資格集約!$G$507:$G$520,0)),"")))</f>
        <v/>
      </c>
      <c r="W39">
        <f>IF(入力!$D$41="","",IF(反映項目!$B$11="×","",IFERROR(INDEX(資格集約!$H$507:$H$520,MATCH(5,資格集約!$G$507:$G$520,0)),"")))</f>
        <v/>
      </c>
      <c r="X39">
        <f>IF(入力!$D$41="","",IF(反映項目!$B$11="×","",IFERROR(INDEX(資格集約!$E$507:$E$520,MATCH(5,資格集約!$G$507:$G$520,0)),"")))</f>
        <v/>
      </c>
      <c r="Y39">
        <f>IF(入力!$D$41="","",IF(反映項目!$B$11="×","",IFERROR(INDEX(資格集約!$H$507:$H$520,MATCH(6,資格集約!$G$507:$G$520,0)),"")))</f>
        <v/>
      </c>
      <c r="Z39">
        <f>IF(入力!$D$41="","",IF(反映項目!$B$11="×","",IFERROR(INDEX(資格集約!$E$507:$E$520,MATCH(6,資格集約!$G$507:$G$520,0)),"")))</f>
        <v/>
      </c>
      <c r="AA39">
        <f>IF(入力!$D$41="","",IF(反映項目!$B$11="×","",IFERROR(INDEX(資格集約!$H$507:$H$520,MATCH(7,資格集約!$G$507:$G$520,0)),"")))</f>
        <v/>
      </c>
      <c r="AB39">
        <f>IF(入力!$D$41="","",IF(反映項目!$B$11="×","",IFERROR(INDEX(資格集約!$E$507:$E$520,MATCH(7,資格集約!$G$507:$G$520,0)),"")))</f>
        <v/>
      </c>
      <c r="AC39">
        <f>IF(入力!$D$41="","",IF(反映項目!$B$11="×","",IFERROR(INDEX(資格集約!$H$507:$H$520,MATCH(8,資格集約!$G$507:$G$520,0)),"")))</f>
        <v/>
      </c>
      <c r="AD39">
        <f>IF(入力!$D$41="","",IF(反映項目!$B$11="×","",IFERROR(INDEX(資格集約!$E$507:$E$520,MATCH(8,資格集約!$G$507:$G$520,0)),"")))</f>
        <v/>
      </c>
      <c r="AE39">
        <f>IF(入力!$D$41="","",IF(反映項目!$B$11="×","",IFERROR(INDEX(資格集約!$H$507:$H$520,MATCH(9,資格集約!$G$507:$G$520,0)),"")))</f>
        <v/>
      </c>
      <c r="AF39">
        <f>IF(入力!$D$41="","",IF(反映項目!$B$11="×","",IFERROR(INDEX(資格集約!$E$507:$E$520,MATCH(9,資格集約!$G$507:$G$520,0)),"")))</f>
        <v/>
      </c>
      <c r="AG39">
        <f>IF(入力!$D$41="","",IF(反映項目!$B$11="×","",IFERROR(INDEX(資格集約!$H$507:$H$520,MATCH(10,資格集約!$G$507:$G$520,0)),"")))</f>
        <v/>
      </c>
      <c r="AH39">
        <f>IF(入力!$D$41="","",IF(反映項目!$B$11="×","",IFERROR(INDEX(資格集約!$E$507:$E$520,MATCH(10,資格集約!$G$507:$G$520,0)),"")))</f>
        <v/>
      </c>
      <c r="AI39">
        <f>IF(入力!$D$41="","",IF(反映項目!$B$11="×","",IFERROR(INDEX(資格集約!$H$507:$H$520,MATCH(11,資格集約!$G$507:$G$520,0)),"")))</f>
        <v/>
      </c>
      <c r="AJ39">
        <f>IF(入力!$D$41="","",IF(反映項目!$B$11="×","",IFERROR(INDEX(資格集約!$E$507:$E$520,MATCH(11,資格集約!$G$507:$G$520,0)),"")))</f>
        <v/>
      </c>
      <c r="AK39">
        <f>IF(入力!$D$41="","",IF(反映項目!$B$11="×","",IFERROR(INDEX(資格集約!$H$507:$H$520,MATCH(12,資格集約!$G$507:$G$520,0)),"")))</f>
        <v/>
      </c>
      <c r="AL39">
        <f>IF(入力!$D$41="","",IF(反映項目!$B$11="×","",IFERROR(INDEX(資格集約!$E$507:$E$520,MATCH(12,資格集約!$G$507:$G$520,0)),"")))</f>
        <v/>
      </c>
      <c r="AM39">
        <f>IF(入力!$D$41="","",IF(反映項目!$B$11="×","",IFERROR(INDEX(資格集約!$H$507:$H$520,MATCH(13,資格集約!$G$507:$G$520,0)),"")))</f>
        <v/>
      </c>
      <c r="AN39">
        <f>IF(入力!$D$41="","",IF(反映項目!$B$11="×","",IFERROR(INDEX(資格集約!$E$507:$E$520,MATCH(13,資格集約!$G$507:$G$520,0)),"")))</f>
        <v/>
      </c>
      <c r="AO39">
        <f>IF(入力!$D$41="","",IF(反映項目!$B$11="×","",IFERROR(INDEX(資格集約!$H$507:$H$520,MATCH(14,資格集約!$G$507:$G$520,0)),"")))</f>
        <v/>
      </c>
      <c r="AP39">
        <f>IF(入力!$D$41="","",IF(反映項目!$B$11="×","",IFERROR(INDEX(資格集約!$E$507:$E$520,MATCH(14,資格集約!$G$507:$G$520,0)),"")))</f>
        <v/>
      </c>
      <c r="AQ39">
        <f>IF(入力!$D$41="","",IF(OR(反映項目!$B$12="×",入力!$Z$41=""),"",入力!$Z$41))</f>
        <v/>
      </c>
      <c r="AR39">
        <f>IF(入力!$D$41="","",IF(反映項目!$B$13="×","",IF(入力!$AA$41="","",入力!$AA$41&amp;CHAR(10)))&amp;IF(反映項目!$B$14="×","",IF(入力!$AB$41="","",入力!$AB$41&amp;CHAR(10)))&amp;IF(反映項目!$B$15="×","",IF(入力!$AC$41="","",入力!$AC$41)))</f>
        <v/>
      </c>
      <c r="AS39">
        <f>IF(入力!$D$41="","",IF(OR(反映項目!$B$17="×",入力!$AH$41=""),"",入力!$AH$41))</f>
        <v/>
      </c>
      <c r="AT39">
        <f>IF(入力!$D$41="","",IF(OR(反映項目!$B$16="×",N($BB$39)=0),"",YEAR($BB$39)-IF($BB$39&gt;=DATE(2019,5,1),2018,1988)))&amp;""</f>
        <v/>
      </c>
      <c r="AU39">
        <f>IF(入力!$D$41="","",IF(OR(反映項目!$B$16="×",N($BB$39)=0),"",MONTH($BB$39)))&amp;""</f>
        <v/>
      </c>
      <c r="AV39">
        <f>IF(入力!$D$41="","",IF(OR(反映項目!$B$16="×",入力!$AE$41=""),"",入力!$AE$41))</f>
        <v/>
      </c>
      <c r="AW39">
        <f>IF(入力!$D$41="","",IF(OR(反映項目!$B$16="×",N($BC$39)=0),"",YEAR($BC$39)-IF($BC$39&gt;=DATE(2019,5,1),2018,1988)))&amp;""</f>
        <v/>
      </c>
      <c r="AX39">
        <f>IF(入力!$D$41="","",IF(OR(反映項目!$B$16="×",N($BC$39)=0),"",MONTH($BC$39)))&amp;""</f>
        <v/>
      </c>
      <c r="AY39">
        <f>IF(入力!$D$41="","",IF(OR(反映項目!$B$16="×",入力!$AG$41=""),"",入力!$AG$41))</f>
        <v/>
      </c>
      <c r="BA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B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BC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BD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f>
        <v/>
      </c>
      <c r="BE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f>
        <v/>
      </c>
      <c r="BF39">
        <f>IF(入力!$D$41="","",IF($P39="",0,1)+IF($R39="",0,1)+IF($T39="",0,1)+IF($V39="",0,1)+IF($X39="",0,1)+IF($Z39="",0,1)+IF($AB39="",0,1)+IF($AD39="",0,1)+IF($AF39="",0,1)+IF($AH39="",0,1)+IF($AJ39="",0,1)+IF($AL39="",0,1)+IF($AN39="",0,1)+IF($AP39="",0,1))</f>
        <v/>
      </c>
    </row>
    <row r="40">
      <c r="A40" t="n">
        <v>38</v>
      </c>
      <c r="B40">
        <f>IF(入力!$D$42="","",IF(OR(反映項目!$B$4="×",入力!$D$42=""),"",入力!$D$42))</f>
        <v/>
      </c>
      <c r="C40">
        <f>IF(入力!$D$42="","",IF(OR(反映項目!$B$5="×",入力!$E$42=""),"",入力!$E$42))</f>
        <v/>
      </c>
      <c r="D40">
        <f>IF(入力!$D$42="","",IF(OR(反映項目!$B$6="×",N($BA$40)=0),"",YEAR($BA$40)-IF($BA$40&gt;=DATE(2019,5,1),2018,IF($BA$40&gt;=DATE(1989,1,8),1988,1925))))&amp;""</f>
        <v/>
      </c>
      <c r="E40">
        <f>IF(入力!$D$42="","",IF(OR(反映項目!$B$6="×",N($BA$40)=0),"",MONTH($BA$40)))&amp;""</f>
        <v/>
      </c>
      <c r="F40">
        <f>IF(入力!$D$42="","",IF(OR(反映項目!$B$6="×",N($BA$40)=0),"",DAY($BA$40)))&amp;""</f>
        <v/>
      </c>
      <c r="G40">
        <f>IF(入力!$D$42="","",IF(OR(反映項目!$B$6="×",OR(N($BA$40)=0,N(設定!$B$3)=0)),"",DATEDIF($BA$40,設定!$B$3,"Y")))&amp;""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IF(入力!$D$42="","",IF(反映項目!$B$11="×","",IFERROR(INDEX(資格集約!$H$521:$H$534,MATCH(1,資格集約!$G$521:$G$534,0)),"")))</f>
        <v/>
      </c>
      <c r="P40">
        <f>IF(入力!$D$42="","",IF(反映項目!$B$11="×","",IFERROR(INDEX(資格集約!$E$521:$E$534,MATCH(1,資格集約!$G$521:$G$534,0)),"")))</f>
        <v/>
      </c>
      <c r="Q40">
        <f>IF(入力!$D$42="","",IF(反映項目!$B$11="×","",IFERROR(INDEX(資格集約!$H$521:$H$534,MATCH(2,資格集約!$G$521:$G$534,0)),"")))</f>
        <v/>
      </c>
      <c r="R40">
        <f>IF(入力!$D$42="","",IF(反映項目!$B$11="×","",IFERROR(INDEX(資格集約!$E$521:$E$534,MATCH(2,資格集約!$G$521:$G$534,0)),"")))</f>
        <v/>
      </c>
      <c r="S40">
        <f>IF(入力!$D$42="","",IF(反映項目!$B$11="×","",IFERROR(INDEX(資格集約!$H$521:$H$534,MATCH(3,資格集約!$G$521:$G$534,0)),"")))</f>
        <v/>
      </c>
      <c r="T40">
        <f>IF(入力!$D$42="","",IF(反映項目!$B$11="×","",IFERROR(INDEX(資格集約!$E$521:$E$534,MATCH(3,資格集約!$G$521:$G$534,0)),"")))</f>
        <v/>
      </c>
      <c r="U40">
        <f>IF(入力!$D$42="","",IF(反映項目!$B$11="×","",IFERROR(INDEX(資格集約!$H$521:$H$534,MATCH(4,資格集約!$G$521:$G$534,0)),"")))</f>
        <v/>
      </c>
      <c r="V40">
        <f>IF(入力!$D$42="","",IF(反映項目!$B$11="×","",IFERROR(INDEX(資格集約!$E$521:$E$534,MATCH(4,資格集約!$G$521:$G$534,0)),"")))</f>
        <v/>
      </c>
      <c r="W40">
        <f>IF(入力!$D$42="","",IF(反映項目!$B$11="×","",IFERROR(INDEX(資格集約!$H$521:$H$534,MATCH(5,資格集約!$G$521:$G$534,0)),"")))</f>
        <v/>
      </c>
      <c r="X40">
        <f>IF(入力!$D$42="","",IF(反映項目!$B$11="×","",IFERROR(INDEX(資格集約!$E$521:$E$534,MATCH(5,資格集約!$G$521:$G$534,0)),"")))</f>
        <v/>
      </c>
      <c r="Y40">
        <f>IF(入力!$D$42="","",IF(反映項目!$B$11="×","",IFERROR(INDEX(資格集約!$H$521:$H$534,MATCH(6,資格集約!$G$521:$G$534,0)),"")))</f>
        <v/>
      </c>
      <c r="Z40">
        <f>IF(入力!$D$42="","",IF(反映項目!$B$11="×","",IFERROR(INDEX(資格集約!$E$521:$E$534,MATCH(6,資格集約!$G$521:$G$534,0)),"")))</f>
        <v/>
      </c>
      <c r="AA40">
        <f>IF(入力!$D$42="","",IF(反映項目!$B$11="×","",IFERROR(INDEX(資格集約!$H$521:$H$534,MATCH(7,資格集約!$G$521:$G$534,0)),"")))</f>
        <v/>
      </c>
      <c r="AB40">
        <f>IF(入力!$D$42="","",IF(反映項目!$B$11="×","",IFERROR(INDEX(資格集約!$E$521:$E$534,MATCH(7,資格集約!$G$521:$G$534,0)),"")))</f>
        <v/>
      </c>
      <c r="AC40">
        <f>IF(入力!$D$42="","",IF(反映項目!$B$11="×","",IFERROR(INDEX(資格集約!$H$521:$H$534,MATCH(8,資格集約!$G$521:$G$534,0)),"")))</f>
        <v/>
      </c>
      <c r="AD40">
        <f>IF(入力!$D$42="","",IF(反映項目!$B$11="×","",IFERROR(INDEX(資格集約!$E$521:$E$534,MATCH(8,資格集約!$G$521:$G$534,0)),"")))</f>
        <v/>
      </c>
      <c r="AE40">
        <f>IF(入力!$D$42="","",IF(反映項目!$B$11="×","",IFERROR(INDEX(資格集約!$H$521:$H$534,MATCH(9,資格集約!$G$521:$G$534,0)),"")))</f>
        <v/>
      </c>
      <c r="AF40">
        <f>IF(入力!$D$42="","",IF(反映項目!$B$11="×","",IFERROR(INDEX(資格集約!$E$521:$E$534,MATCH(9,資格集約!$G$521:$G$534,0)),"")))</f>
        <v/>
      </c>
      <c r="AG40">
        <f>IF(入力!$D$42="","",IF(反映項目!$B$11="×","",IFERROR(INDEX(資格集約!$H$521:$H$534,MATCH(10,資格集約!$G$521:$G$534,0)),"")))</f>
        <v/>
      </c>
      <c r="AH40">
        <f>IF(入力!$D$42="","",IF(反映項目!$B$11="×","",IFERROR(INDEX(資格集約!$E$521:$E$534,MATCH(10,資格集約!$G$521:$G$534,0)),"")))</f>
        <v/>
      </c>
      <c r="AI40">
        <f>IF(入力!$D$42="","",IF(反映項目!$B$11="×","",IFERROR(INDEX(資格集約!$H$521:$H$534,MATCH(11,資格集約!$G$521:$G$534,0)),"")))</f>
        <v/>
      </c>
      <c r="AJ40">
        <f>IF(入力!$D$42="","",IF(反映項目!$B$11="×","",IFERROR(INDEX(資格集約!$E$521:$E$534,MATCH(11,資格集約!$G$521:$G$534,0)),"")))</f>
        <v/>
      </c>
      <c r="AK40">
        <f>IF(入力!$D$42="","",IF(反映項目!$B$11="×","",IFERROR(INDEX(資格集約!$H$521:$H$534,MATCH(12,資格集約!$G$521:$G$534,0)),"")))</f>
        <v/>
      </c>
      <c r="AL40">
        <f>IF(入力!$D$42="","",IF(反映項目!$B$11="×","",IFERROR(INDEX(資格集約!$E$521:$E$534,MATCH(12,資格集約!$G$521:$G$534,0)),"")))</f>
        <v/>
      </c>
      <c r="AM40">
        <f>IF(入力!$D$42="","",IF(反映項目!$B$11="×","",IFERROR(INDEX(資格集約!$H$521:$H$534,MATCH(13,資格集約!$G$521:$G$534,0)),"")))</f>
        <v/>
      </c>
      <c r="AN40">
        <f>IF(入力!$D$42="","",IF(反映項目!$B$11="×","",IFERROR(INDEX(資格集約!$E$521:$E$534,MATCH(13,資格集約!$G$521:$G$534,0)),"")))</f>
        <v/>
      </c>
      <c r="AO40">
        <f>IF(入力!$D$42="","",IF(反映項目!$B$11="×","",IFERROR(INDEX(資格集約!$H$521:$H$534,MATCH(14,資格集約!$G$521:$G$534,0)),"")))</f>
        <v/>
      </c>
      <c r="AP40">
        <f>IF(入力!$D$42="","",IF(反映項目!$B$11="×","",IFERROR(INDEX(資格集約!$E$521:$E$534,MATCH(14,資格集約!$G$521:$G$534,0)),"")))</f>
        <v/>
      </c>
      <c r="AQ40">
        <f>IF(入力!$D$42="","",IF(OR(反映項目!$B$12="×",入力!$Z$42=""),"",入力!$Z$42))</f>
        <v/>
      </c>
      <c r="AR40">
        <f>IF(入力!$D$42="","",IF(反映項目!$B$13="×","",IF(入力!$AA$42="","",入力!$AA$42&amp;CHAR(10)))&amp;IF(反映項目!$B$14="×","",IF(入力!$AB$42="","",入力!$AB$42&amp;CHAR(10)))&amp;IF(反映項目!$B$15="×","",IF(入力!$AC$42="","",入力!$AC$42)))</f>
        <v/>
      </c>
      <c r="AS40">
        <f>IF(入力!$D$42="","",IF(OR(反映項目!$B$17="×",入力!$AH$42=""),"",入力!$AH$42))</f>
        <v/>
      </c>
      <c r="AT40">
        <f>IF(入力!$D$42="","",IF(OR(反映項目!$B$16="×",N($BB$40)=0),"",YEAR($BB$40)-IF($BB$40&gt;=DATE(2019,5,1),2018,1988)))&amp;""</f>
        <v/>
      </c>
      <c r="AU40">
        <f>IF(入力!$D$42="","",IF(OR(反映項目!$B$16="×",N($BB$40)=0),"",MONTH($BB$40)))&amp;""</f>
        <v/>
      </c>
      <c r="AV40">
        <f>IF(入力!$D$42="","",IF(OR(反映項目!$B$16="×",入力!$AE$42=""),"",入力!$AE$42))</f>
        <v/>
      </c>
      <c r="AW40">
        <f>IF(入力!$D$42="","",IF(OR(反映項目!$B$16="×",N($BC$40)=0),"",YEAR($BC$40)-IF($BC$40&gt;=DATE(2019,5,1),2018,1988)))&amp;""</f>
        <v/>
      </c>
      <c r="AX40">
        <f>IF(入力!$D$42="","",IF(OR(反映項目!$B$16="×",N($BC$40)=0),"",MONTH($BC$40)))&amp;""</f>
        <v/>
      </c>
      <c r="AY40">
        <f>IF(入力!$D$42="","",IF(OR(反映項目!$B$16="×",入力!$AG$42=""),"",入力!$AG$42))</f>
        <v/>
      </c>
      <c r="BA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B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BC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BD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f>
        <v/>
      </c>
      <c r="BE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f>
        <v/>
      </c>
      <c r="BF40">
        <f>IF(入力!$D$42="","",IF($P40="",0,1)+IF($R40="",0,1)+IF($T40="",0,1)+IF($V40="",0,1)+IF($X40="",0,1)+IF($Z40="",0,1)+IF($AB40="",0,1)+IF($AD40="",0,1)+IF($AF40="",0,1)+IF($AH40="",0,1)+IF($AJ40="",0,1)+IF($AL40="",0,1)+IF($AN40="",0,1)+IF($AP40="",0,1))</f>
        <v/>
      </c>
    </row>
    <row r="41">
      <c r="A41" t="n">
        <v>39</v>
      </c>
      <c r="B41">
        <f>IF(入力!$D$43="","",IF(OR(反映項目!$B$4="×",入力!$D$43=""),"",入力!$D$43))</f>
        <v/>
      </c>
      <c r="C41">
        <f>IF(入力!$D$43="","",IF(OR(反映項目!$B$5="×",入力!$E$43=""),"",入力!$E$43))</f>
        <v/>
      </c>
      <c r="D41">
        <f>IF(入力!$D$43="","",IF(OR(反映項目!$B$6="×",N($BA$41)=0),"",YEAR($BA$41)-IF($BA$41&gt;=DATE(2019,5,1),2018,IF($BA$41&gt;=DATE(1989,1,8),1988,1925))))&amp;""</f>
        <v/>
      </c>
      <c r="E41">
        <f>IF(入力!$D$43="","",IF(OR(反映項目!$B$6="×",N($BA$41)=0),"",MONTH($BA$41)))&amp;""</f>
        <v/>
      </c>
      <c r="F41">
        <f>IF(入力!$D$43="","",IF(OR(反映項目!$B$6="×",N($BA$41)=0),"",DAY($BA$41)))&amp;""</f>
        <v/>
      </c>
      <c r="G41">
        <f>IF(入力!$D$43="","",IF(OR(反映項目!$B$6="×",OR(N($BA$41)=0,N(設定!$B$3)=0)),"",DATEDIF($BA$41,設定!$B$3,"Y")))&amp;""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IF(入力!$D$43="","",IF(反映項目!$B$11="×","",IFERROR(INDEX(資格集約!$H$535:$H$548,MATCH(1,資格集約!$G$535:$G$548,0)),"")))</f>
        <v/>
      </c>
      <c r="P41">
        <f>IF(入力!$D$43="","",IF(反映項目!$B$11="×","",IFERROR(INDEX(資格集約!$E$535:$E$548,MATCH(1,資格集約!$G$535:$G$548,0)),"")))</f>
        <v/>
      </c>
      <c r="Q41">
        <f>IF(入力!$D$43="","",IF(反映項目!$B$11="×","",IFERROR(INDEX(資格集約!$H$535:$H$548,MATCH(2,資格集約!$G$535:$G$548,0)),"")))</f>
        <v/>
      </c>
      <c r="R41">
        <f>IF(入力!$D$43="","",IF(反映項目!$B$11="×","",IFERROR(INDEX(資格集約!$E$535:$E$548,MATCH(2,資格集約!$G$535:$G$548,0)),"")))</f>
        <v/>
      </c>
      <c r="S41">
        <f>IF(入力!$D$43="","",IF(反映項目!$B$11="×","",IFERROR(INDEX(資格集約!$H$535:$H$548,MATCH(3,資格集約!$G$535:$G$548,0)),"")))</f>
        <v/>
      </c>
      <c r="T41">
        <f>IF(入力!$D$43="","",IF(反映項目!$B$11="×","",IFERROR(INDEX(資格集約!$E$535:$E$548,MATCH(3,資格集約!$G$535:$G$548,0)),"")))</f>
        <v/>
      </c>
      <c r="U41">
        <f>IF(入力!$D$43="","",IF(反映項目!$B$11="×","",IFERROR(INDEX(資格集約!$H$535:$H$548,MATCH(4,資格集約!$G$535:$G$548,0)),"")))</f>
        <v/>
      </c>
      <c r="V41">
        <f>IF(入力!$D$43="","",IF(反映項目!$B$11="×","",IFERROR(INDEX(資格集約!$E$535:$E$548,MATCH(4,資格集約!$G$535:$G$548,0)),"")))</f>
        <v/>
      </c>
      <c r="W41">
        <f>IF(入力!$D$43="","",IF(反映項目!$B$11="×","",IFERROR(INDEX(資格集約!$H$535:$H$548,MATCH(5,資格集約!$G$535:$G$548,0)),"")))</f>
        <v/>
      </c>
      <c r="X41">
        <f>IF(入力!$D$43="","",IF(反映項目!$B$11="×","",IFERROR(INDEX(資格集約!$E$535:$E$548,MATCH(5,資格集約!$G$535:$G$548,0)),"")))</f>
        <v/>
      </c>
      <c r="Y41">
        <f>IF(入力!$D$43="","",IF(反映項目!$B$11="×","",IFERROR(INDEX(資格集約!$H$535:$H$548,MATCH(6,資格集約!$G$535:$G$548,0)),"")))</f>
        <v/>
      </c>
      <c r="Z41">
        <f>IF(入力!$D$43="","",IF(反映項目!$B$11="×","",IFERROR(INDEX(資格集約!$E$535:$E$548,MATCH(6,資格集約!$G$535:$G$548,0)),"")))</f>
        <v/>
      </c>
      <c r="AA41">
        <f>IF(入力!$D$43="","",IF(反映項目!$B$11="×","",IFERROR(INDEX(資格集約!$H$535:$H$548,MATCH(7,資格集約!$G$535:$G$548,0)),"")))</f>
        <v/>
      </c>
      <c r="AB41">
        <f>IF(入力!$D$43="","",IF(反映項目!$B$11="×","",IFERROR(INDEX(資格集約!$E$535:$E$548,MATCH(7,資格集約!$G$535:$G$548,0)),"")))</f>
        <v/>
      </c>
      <c r="AC41">
        <f>IF(入力!$D$43="","",IF(反映項目!$B$11="×","",IFERROR(INDEX(資格集約!$H$535:$H$548,MATCH(8,資格集約!$G$535:$G$548,0)),"")))</f>
        <v/>
      </c>
      <c r="AD41">
        <f>IF(入力!$D$43="","",IF(反映項目!$B$11="×","",IFERROR(INDEX(資格集約!$E$535:$E$548,MATCH(8,資格集約!$G$535:$G$548,0)),"")))</f>
        <v/>
      </c>
      <c r="AE41">
        <f>IF(入力!$D$43="","",IF(反映項目!$B$11="×","",IFERROR(INDEX(資格集約!$H$535:$H$548,MATCH(9,資格集約!$G$535:$G$548,0)),"")))</f>
        <v/>
      </c>
      <c r="AF41">
        <f>IF(入力!$D$43="","",IF(反映項目!$B$11="×","",IFERROR(INDEX(資格集約!$E$535:$E$548,MATCH(9,資格集約!$G$535:$G$548,0)),"")))</f>
        <v/>
      </c>
      <c r="AG41">
        <f>IF(入力!$D$43="","",IF(反映項目!$B$11="×","",IFERROR(INDEX(資格集約!$H$535:$H$548,MATCH(10,資格集約!$G$535:$G$548,0)),"")))</f>
        <v/>
      </c>
      <c r="AH41">
        <f>IF(入力!$D$43="","",IF(反映項目!$B$11="×","",IFERROR(INDEX(資格集約!$E$535:$E$548,MATCH(10,資格集約!$G$535:$G$548,0)),"")))</f>
        <v/>
      </c>
      <c r="AI41">
        <f>IF(入力!$D$43="","",IF(反映項目!$B$11="×","",IFERROR(INDEX(資格集約!$H$535:$H$548,MATCH(11,資格集約!$G$535:$G$548,0)),"")))</f>
        <v/>
      </c>
      <c r="AJ41">
        <f>IF(入力!$D$43="","",IF(反映項目!$B$11="×","",IFERROR(INDEX(資格集約!$E$535:$E$548,MATCH(11,資格集約!$G$535:$G$548,0)),"")))</f>
        <v/>
      </c>
      <c r="AK41">
        <f>IF(入力!$D$43="","",IF(反映項目!$B$11="×","",IFERROR(INDEX(資格集約!$H$535:$H$548,MATCH(12,資格集約!$G$535:$G$548,0)),"")))</f>
        <v/>
      </c>
      <c r="AL41">
        <f>IF(入力!$D$43="","",IF(反映項目!$B$11="×","",IFERROR(INDEX(資格集約!$E$535:$E$548,MATCH(12,資格集約!$G$535:$G$548,0)),"")))</f>
        <v/>
      </c>
      <c r="AM41">
        <f>IF(入力!$D$43="","",IF(反映項目!$B$11="×","",IFERROR(INDEX(資格集約!$H$535:$H$548,MATCH(13,資格集約!$G$535:$G$548,0)),"")))</f>
        <v/>
      </c>
      <c r="AN41">
        <f>IF(入力!$D$43="","",IF(反映項目!$B$11="×","",IFERROR(INDEX(資格集約!$E$535:$E$548,MATCH(13,資格集約!$G$535:$G$548,0)),"")))</f>
        <v/>
      </c>
      <c r="AO41">
        <f>IF(入力!$D$43="","",IF(反映項目!$B$11="×","",IFERROR(INDEX(資格集約!$H$535:$H$548,MATCH(14,資格集約!$G$535:$G$548,0)),"")))</f>
        <v/>
      </c>
      <c r="AP41">
        <f>IF(入力!$D$43="","",IF(反映項目!$B$11="×","",IFERROR(INDEX(資格集約!$E$535:$E$548,MATCH(14,資格集約!$G$535:$G$548,0)),"")))</f>
        <v/>
      </c>
      <c r="AQ41">
        <f>IF(入力!$D$43="","",IF(OR(反映項目!$B$12="×",入力!$Z$43=""),"",入力!$Z$43))</f>
        <v/>
      </c>
      <c r="AR41">
        <f>IF(入力!$D$43="","",IF(反映項目!$B$13="×","",IF(入力!$AA$43="","",入力!$AA$43&amp;CHAR(10)))&amp;IF(反映項目!$B$14="×","",IF(入力!$AB$43="","",入力!$AB$43&amp;CHAR(10)))&amp;IF(反映項目!$B$15="×","",IF(入力!$AC$43="","",入力!$AC$43)))</f>
        <v/>
      </c>
      <c r="AS41">
        <f>IF(入力!$D$43="","",IF(OR(反映項目!$B$17="×",入力!$AH$43=""),"",入力!$AH$43))</f>
        <v/>
      </c>
      <c r="AT41">
        <f>IF(入力!$D$43="","",IF(OR(反映項目!$B$16="×",N($BB$41)=0),"",YEAR($BB$41)-IF($BB$41&gt;=DATE(2019,5,1),2018,1988)))&amp;""</f>
        <v/>
      </c>
      <c r="AU41">
        <f>IF(入力!$D$43="","",IF(OR(反映項目!$B$16="×",N($BB$41)=0),"",MONTH($BB$41)))&amp;""</f>
        <v/>
      </c>
      <c r="AV41">
        <f>IF(入力!$D$43="","",IF(OR(反映項目!$B$16="×",入力!$AE$43=""),"",入力!$AE$43))</f>
        <v/>
      </c>
      <c r="AW41">
        <f>IF(入力!$D$43="","",IF(OR(反映項目!$B$16="×",N($BC$41)=0),"",YEAR($BC$41)-IF($BC$41&gt;=DATE(2019,5,1),2018,1988)))&amp;""</f>
        <v/>
      </c>
      <c r="AX41">
        <f>IF(入力!$D$43="","",IF(OR(反映項目!$B$16="×",N($BC$41)=0),"",MONTH($BC$41)))&amp;""</f>
        <v/>
      </c>
      <c r="AY41">
        <f>IF(入力!$D$43="","",IF(OR(反映項目!$B$16="×",入力!$AG$43=""),"",入力!$AG$43))</f>
        <v/>
      </c>
      <c r="BA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B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BC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BD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f>
        <v/>
      </c>
      <c r="BE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f>
        <v/>
      </c>
      <c r="BF41">
        <f>IF(入力!$D$43="","",IF($P41="",0,1)+IF($R41="",0,1)+IF($T41="",0,1)+IF($V41="",0,1)+IF($X41="",0,1)+IF($Z41="",0,1)+IF($AB41="",0,1)+IF($AD41="",0,1)+IF($AF41="",0,1)+IF($AH41="",0,1)+IF($AJ41="",0,1)+IF($AL41="",0,1)+IF($AN41="",0,1)+IF($AP41="",0,1))</f>
        <v/>
      </c>
    </row>
    <row r="42">
      <c r="A42" t="n">
        <v>40</v>
      </c>
      <c r="B42">
        <f>IF(入力!$D$44="","",IF(OR(反映項目!$B$4="×",入力!$D$44=""),"",入力!$D$44))</f>
        <v/>
      </c>
      <c r="C42">
        <f>IF(入力!$D$44="","",IF(OR(反映項目!$B$5="×",入力!$E$44=""),"",入力!$E$44))</f>
        <v/>
      </c>
      <c r="D42">
        <f>IF(入力!$D$44="","",IF(OR(反映項目!$B$6="×",N($BA$42)=0),"",YEAR($BA$42)-IF($BA$42&gt;=DATE(2019,5,1),2018,IF($BA$42&gt;=DATE(1989,1,8),1988,1925))))&amp;""</f>
        <v/>
      </c>
      <c r="E42">
        <f>IF(入力!$D$44="","",IF(OR(反映項目!$B$6="×",N($BA$42)=0),"",MONTH($BA$42)))&amp;""</f>
        <v/>
      </c>
      <c r="F42">
        <f>IF(入力!$D$44="","",IF(OR(反映項目!$B$6="×",N($BA$42)=0),"",DAY($BA$42)))&amp;""</f>
        <v/>
      </c>
      <c r="G42">
        <f>IF(入力!$D$44="","",IF(OR(反映項目!$B$6="×",OR(N($BA$42)=0,N(設定!$B$3)=0)),"",DATEDIF($BA$42,設定!$B$3,"Y")))&amp;""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IF(入力!$D$44="","",IF(反映項目!$B$11="×","",IFERROR(INDEX(資格集約!$H$549:$H$562,MATCH(1,資格集約!$G$549:$G$562,0)),"")))</f>
        <v/>
      </c>
      <c r="P42">
        <f>IF(入力!$D$44="","",IF(反映項目!$B$11="×","",IFERROR(INDEX(資格集約!$E$549:$E$562,MATCH(1,資格集約!$G$549:$G$562,0)),"")))</f>
        <v/>
      </c>
      <c r="Q42">
        <f>IF(入力!$D$44="","",IF(反映項目!$B$11="×","",IFERROR(INDEX(資格集約!$H$549:$H$562,MATCH(2,資格集約!$G$549:$G$562,0)),"")))</f>
        <v/>
      </c>
      <c r="R42">
        <f>IF(入力!$D$44="","",IF(反映項目!$B$11="×","",IFERROR(INDEX(資格集約!$E$549:$E$562,MATCH(2,資格集約!$G$549:$G$562,0)),"")))</f>
        <v/>
      </c>
      <c r="S42">
        <f>IF(入力!$D$44="","",IF(反映項目!$B$11="×","",IFERROR(INDEX(資格集約!$H$549:$H$562,MATCH(3,資格集約!$G$549:$G$562,0)),"")))</f>
        <v/>
      </c>
      <c r="T42">
        <f>IF(入力!$D$44="","",IF(反映項目!$B$11="×","",IFERROR(INDEX(資格集約!$E$549:$E$562,MATCH(3,資格集約!$G$549:$G$562,0)),"")))</f>
        <v/>
      </c>
      <c r="U42">
        <f>IF(入力!$D$44="","",IF(反映項目!$B$11="×","",IFERROR(INDEX(資格集約!$H$549:$H$562,MATCH(4,資格集約!$G$549:$G$562,0)),"")))</f>
        <v/>
      </c>
      <c r="V42">
        <f>IF(入力!$D$44="","",IF(反映項目!$B$11="×","",IFERROR(INDEX(資格集約!$E$549:$E$562,MATCH(4,資格集約!$G$549:$G$562,0)),"")))</f>
        <v/>
      </c>
      <c r="W42">
        <f>IF(入力!$D$44="","",IF(反映項目!$B$11="×","",IFERROR(INDEX(資格集約!$H$549:$H$562,MATCH(5,資格集約!$G$549:$G$562,0)),"")))</f>
        <v/>
      </c>
      <c r="X42">
        <f>IF(入力!$D$44="","",IF(反映項目!$B$11="×","",IFERROR(INDEX(資格集約!$E$549:$E$562,MATCH(5,資格集約!$G$549:$G$562,0)),"")))</f>
        <v/>
      </c>
      <c r="Y42">
        <f>IF(入力!$D$44="","",IF(反映項目!$B$11="×","",IFERROR(INDEX(資格集約!$H$549:$H$562,MATCH(6,資格集約!$G$549:$G$562,0)),"")))</f>
        <v/>
      </c>
      <c r="Z42">
        <f>IF(入力!$D$44="","",IF(反映項目!$B$11="×","",IFERROR(INDEX(資格集約!$E$549:$E$562,MATCH(6,資格集約!$G$549:$G$562,0)),"")))</f>
        <v/>
      </c>
      <c r="AA42">
        <f>IF(入力!$D$44="","",IF(反映項目!$B$11="×","",IFERROR(INDEX(資格集約!$H$549:$H$562,MATCH(7,資格集約!$G$549:$G$562,0)),"")))</f>
        <v/>
      </c>
      <c r="AB42">
        <f>IF(入力!$D$44="","",IF(反映項目!$B$11="×","",IFERROR(INDEX(資格集約!$E$549:$E$562,MATCH(7,資格集約!$G$549:$G$562,0)),"")))</f>
        <v/>
      </c>
      <c r="AC42">
        <f>IF(入力!$D$44="","",IF(反映項目!$B$11="×","",IFERROR(INDEX(資格集約!$H$549:$H$562,MATCH(8,資格集約!$G$549:$G$562,0)),"")))</f>
        <v/>
      </c>
      <c r="AD42">
        <f>IF(入力!$D$44="","",IF(反映項目!$B$11="×","",IFERROR(INDEX(資格集約!$E$549:$E$562,MATCH(8,資格集約!$G$549:$G$562,0)),"")))</f>
        <v/>
      </c>
      <c r="AE42">
        <f>IF(入力!$D$44="","",IF(反映項目!$B$11="×","",IFERROR(INDEX(資格集約!$H$549:$H$562,MATCH(9,資格集約!$G$549:$G$562,0)),"")))</f>
        <v/>
      </c>
      <c r="AF42">
        <f>IF(入力!$D$44="","",IF(反映項目!$B$11="×","",IFERROR(INDEX(資格集約!$E$549:$E$562,MATCH(9,資格集約!$G$549:$G$562,0)),"")))</f>
        <v/>
      </c>
      <c r="AG42">
        <f>IF(入力!$D$44="","",IF(反映項目!$B$11="×","",IFERROR(INDEX(資格集約!$H$549:$H$562,MATCH(10,資格集約!$G$549:$G$562,0)),"")))</f>
        <v/>
      </c>
      <c r="AH42">
        <f>IF(入力!$D$44="","",IF(反映項目!$B$11="×","",IFERROR(INDEX(資格集約!$E$549:$E$562,MATCH(10,資格集約!$G$549:$G$562,0)),"")))</f>
        <v/>
      </c>
      <c r="AI42">
        <f>IF(入力!$D$44="","",IF(反映項目!$B$11="×","",IFERROR(INDEX(資格集約!$H$549:$H$562,MATCH(11,資格集約!$G$549:$G$562,0)),"")))</f>
        <v/>
      </c>
      <c r="AJ42">
        <f>IF(入力!$D$44="","",IF(反映項目!$B$11="×","",IFERROR(INDEX(資格集約!$E$549:$E$562,MATCH(11,資格集約!$G$549:$G$562,0)),"")))</f>
        <v/>
      </c>
      <c r="AK42">
        <f>IF(入力!$D$44="","",IF(反映項目!$B$11="×","",IFERROR(INDEX(資格集約!$H$549:$H$562,MATCH(12,資格集約!$G$549:$G$562,0)),"")))</f>
        <v/>
      </c>
      <c r="AL42">
        <f>IF(入力!$D$44="","",IF(反映項目!$B$11="×","",IFERROR(INDEX(資格集約!$E$549:$E$562,MATCH(12,資格集約!$G$549:$G$562,0)),"")))</f>
        <v/>
      </c>
      <c r="AM42">
        <f>IF(入力!$D$44="","",IF(反映項目!$B$11="×","",IFERROR(INDEX(資格集約!$H$549:$H$562,MATCH(13,資格集約!$G$549:$G$562,0)),"")))</f>
        <v/>
      </c>
      <c r="AN42">
        <f>IF(入力!$D$44="","",IF(反映項目!$B$11="×","",IFERROR(INDEX(資格集約!$E$549:$E$562,MATCH(13,資格集約!$G$549:$G$562,0)),"")))</f>
        <v/>
      </c>
      <c r="AO42">
        <f>IF(入力!$D$44="","",IF(反映項目!$B$11="×","",IFERROR(INDEX(資格集約!$H$549:$H$562,MATCH(14,資格集約!$G$549:$G$562,0)),"")))</f>
        <v/>
      </c>
      <c r="AP42">
        <f>IF(入力!$D$44="","",IF(反映項目!$B$11="×","",IFERROR(INDEX(資格集約!$E$549:$E$562,MATCH(14,資格集約!$G$549:$G$562,0)),"")))</f>
        <v/>
      </c>
      <c r="AQ42">
        <f>IF(入力!$D$44="","",IF(OR(反映項目!$B$12="×",入力!$Z$44=""),"",入力!$Z$44))</f>
        <v/>
      </c>
      <c r="AR42">
        <f>IF(入力!$D$44="","",IF(反映項目!$B$13="×","",IF(入力!$AA$44="","",入力!$AA$44&amp;CHAR(10)))&amp;IF(反映項目!$B$14="×","",IF(入力!$AB$44="","",入力!$AB$44&amp;CHAR(10)))&amp;IF(反映項目!$B$15="×","",IF(入力!$AC$44="","",入力!$AC$44)))</f>
        <v/>
      </c>
      <c r="AS42">
        <f>IF(入力!$D$44="","",IF(OR(反映項目!$B$17="×",入力!$AH$44=""),"",入力!$AH$44))</f>
        <v/>
      </c>
      <c r="AT42">
        <f>IF(入力!$D$44="","",IF(OR(反映項目!$B$16="×",N($BB$42)=0),"",YEAR($BB$42)-IF($BB$42&gt;=DATE(2019,5,1),2018,1988)))&amp;""</f>
        <v/>
      </c>
      <c r="AU42">
        <f>IF(入力!$D$44="","",IF(OR(反映項目!$B$16="×",N($BB$42)=0),"",MONTH($BB$42)))&amp;""</f>
        <v/>
      </c>
      <c r="AV42">
        <f>IF(入力!$D$44="","",IF(OR(反映項目!$B$16="×",入力!$AE$44=""),"",入力!$AE$44))</f>
        <v/>
      </c>
      <c r="AW42">
        <f>IF(入力!$D$44="","",IF(OR(反映項目!$B$16="×",N($BC$42)=0),"",YEAR($BC$42)-IF($BC$42&gt;=DATE(2019,5,1),2018,1988)))&amp;""</f>
        <v/>
      </c>
      <c r="AX42">
        <f>IF(入力!$D$44="","",IF(OR(反映項目!$B$16="×",N($BC$42)=0),"",MONTH($BC$42)))&amp;""</f>
        <v/>
      </c>
      <c r="AY42">
        <f>IF(入力!$D$44="","",IF(OR(反映項目!$B$16="×",入力!$AG$44=""),"",入力!$AG$44))</f>
        <v/>
      </c>
      <c r="BA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B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BC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BD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f>
        <v/>
      </c>
      <c r="BE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f>
        <v/>
      </c>
      <c r="BF42">
        <f>IF(入力!$D$44="","",IF($P42="",0,1)+IF($R42="",0,1)+IF($T42="",0,1)+IF($V42="",0,1)+IF($X42="",0,1)+IF($Z42="",0,1)+IF($AB42="",0,1)+IF($AD42="",0,1)+IF($AF42="",0,1)+IF($AH42="",0,1)+IF($AJ42="",0,1)+IF($AL42="",0,1)+IF($AN42="",0,1)+IF($AP42="",0,1))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29" t="inlineStr">
        <is>
          <t>郵便番号データ（自動・さわらないでください）</t>
        </is>
      </c>
    </row>
    <row r="2">
      <c r="A2" s="121" t="inlineStr">
        <is>
          <t>収録: 大阪府・和歌山県・奈良県（日本郵便の郵便番号データより）</t>
        </is>
      </c>
    </row>
    <row r="3">
      <c r="A3" s="185" t="inlineStr">
        <is>
          <t>郵便番号</t>
        </is>
      </c>
      <c r="B3" s="185" t="inlineStr">
        <is>
          <t>住所</t>
        </is>
      </c>
      <c r="C3" s="185"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2026-08-04T00:50:34Z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