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ny\OneDrive\Pictures\Desktop\Assignment2\Statistics\PROJECT\"/>
    </mc:Choice>
  </mc:AlternateContent>
  <xr:revisionPtr revIDLastSave="0" documentId="13_ncr:1_{7589CAEC-B3F5-4146-98B1-BB609060BF2C}" xr6:coauthVersionLast="47" xr6:coauthVersionMax="47" xr10:uidLastSave="{00000000-0000-0000-0000-000000000000}"/>
  <bookViews>
    <workbookView xWindow="-108" yWindow="-108" windowWidth="23256" windowHeight="12456" firstSheet="1" activeTab="5" xr2:uid="{065E7570-EA03-49E3-B472-11119CC70CA8}"/>
  </bookViews>
  <sheets>
    <sheet name="T- TEST_TWO_SAMPLE_EQUAL" sheetId="2" r:id="rId1"/>
    <sheet name="T-TEST_TWO_SAMPLE_UNEQUAL " sheetId="3" r:id="rId2"/>
    <sheet name="T-TEST ONE SAMPLE TEST" sheetId="4" r:id="rId3"/>
    <sheet name="CHI- SQUARE" sheetId="5" r:id="rId4"/>
    <sheet name="Z_TEST" sheetId="6" r:id="rId5"/>
    <sheet name="ANNOVA_TES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7" l="1"/>
  <c r="D12" i="7"/>
  <c r="B12" i="7"/>
  <c r="C11" i="7"/>
  <c r="D11" i="7"/>
  <c r="B11" i="7"/>
  <c r="C10" i="7"/>
  <c r="D10" i="7"/>
  <c r="B10" i="7"/>
  <c r="E15" i="6" l="1"/>
  <c r="E13" i="6"/>
  <c r="E11" i="6"/>
  <c r="E9" i="6"/>
  <c r="E7" i="6"/>
  <c r="E5" i="6"/>
  <c r="E3" i="6"/>
  <c r="E1" i="6"/>
  <c r="D11" i="5" l="1"/>
  <c r="C11" i="5"/>
  <c r="B11" i="5"/>
  <c r="C10" i="5"/>
  <c r="B10" i="5"/>
  <c r="D9" i="5"/>
  <c r="C9" i="5"/>
  <c r="B9" i="5"/>
  <c r="D9" i="4"/>
  <c r="D3" i="4"/>
  <c r="D5" i="4"/>
  <c r="D1" i="4"/>
  <c r="C29" i="2"/>
  <c r="B12" i="2" l="1"/>
  <c r="C13" i="2" s="1"/>
  <c r="D2" i="2" s="1"/>
  <c r="C12" i="2"/>
  <c r="E17" i="6"/>
  <c r="B22" i="5"/>
  <c r="C17" i="5"/>
  <c r="D17" i="5" s="1"/>
  <c r="E17" i="5" s="1"/>
  <c r="C16" i="5"/>
  <c r="D16" i="5" s="1"/>
  <c r="E16" i="5" s="1"/>
  <c r="C15" i="5"/>
  <c r="D15" i="5" s="1"/>
  <c r="E15" i="5" s="1"/>
  <c r="C14" i="5"/>
  <c r="D14" i="5" s="1"/>
  <c r="E14" i="5" s="1"/>
  <c r="C29" i="3"/>
  <c r="C27" i="3"/>
  <c r="C25" i="3"/>
  <c r="C23" i="3"/>
  <c r="C17" i="3"/>
  <c r="C21" i="3" s="1"/>
  <c r="B17" i="3"/>
  <c r="C19" i="3" s="1"/>
  <c r="C27" i="2"/>
  <c r="C26" i="2"/>
  <c r="C25" i="2"/>
  <c r="C24" i="2"/>
  <c r="C21" i="2"/>
  <c r="C20" i="2"/>
  <c r="C19" i="2"/>
  <c r="C18" i="2"/>
  <c r="F16" i="2"/>
  <c r="F14" i="2"/>
  <c r="C15" i="2"/>
  <c r="E18" i="5" l="1"/>
  <c r="C33" i="3"/>
  <c r="D5" i="2"/>
  <c r="D9" i="2"/>
  <c r="D8" i="2"/>
  <c r="D7" i="2"/>
  <c r="E7" i="2" s="1"/>
  <c r="D6" i="2"/>
  <c r="D11" i="2"/>
  <c r="E11" i="2" s="1"/>
  <c r="D3" i="2"/>
  <c r="E3" i="2" s="1"/>
  <c r="D4" i="2"/>
  <c r="E4" i="2" s="1"/>
  <c r="D10" i="2"/>
  <c r="E10" i="2" s="1"/>
  <c r="E5" i="2"/>
  <c r="D11" i="3"/>
  <c r="E11" i="3" s="1"/>
  <c r="D3" i="3"/>
  <c r="E3" i="3" s="1"/>
  <c r="C31" i="3"/>
  <c r="D15" i="3"/>
  <c r="E15" i="3" s="1"/>
  <c r="D9" i="3"/>
  <c r="E9" i="3" s="1"/>
  <c r="D5" i="3"/>
  <c r="E5" i="3" s="1"/>
  <c r="D16" i="3"/>
  <c r="E16" i="3" s="1"/>
  <c r="D14" i="3"/>
  <c r="E14" i="3" s="1"/>
  <c r="D12" i="3"/>
  <c r="E12" i="3" s="1"/>
  <c r="D10" i="3"/>
  <c r="E10" i="3" s="1"/>
  <c r="D8" i="3"/>
  <c r="E8" i="3" s="1"/>
  <c r="D6" i="3"/>
  <c r="E6" i="3" s="1"/>
  <c r="D4" i="3"/>
  <c r="E4" i="3" s="1"/>
  <c r="D2" i="3"/>
  <c r="E2" i="3" s="1"/>
  <c r="D13" i="3"/>
  <c r="E13" i="3" s="1"/>
  <c r="D7" i="3"/>
  <c r="E7" i="3" s="1"/>
  <c r="F16" i="3"/>
  <c r="G16" i="3" s="1"/>
  <c r="F6" i="3"/>
  <c r="G6" i="3" s="1"/>
  <c r="F15" i="3"/>
  <c r="G15" i="3" s="1"/>
  <c r="F13" i="3"/>
  <c r="G13" i="3" s="1"/>
  <c r="F11" i="3"/>
  <c r="G11" i="3" s="1"/>
  <c r="F9" i="3"/>
  <c r="G9" i="3" s="1"/>
  <c r="F7" i="3"/>
  <c r="G7" i="3" s="1"/>
  <c r="F5" i="3"/>
  <c r="G5" i="3" s="1"/>
  <c r="F3" i="3"/>
  <c r="G3" i="3" s="1"/>
  <c r="F14" i="3"/>
  <c r="G14" i="3" s="1"/>
  <c r="F10" i="3"/>
  <c r="G10" i="3" s="1"/>
  <c r="F2" i="3"/>
  <c r="G2" i="3" s="1"/>
  <c r="F8" i="3"/>
  <c r="G8" i="3" s="1"/>
  <c r="F4" i="3"/>
  <c r="G4" i="3" s="1"/>
  <c r="F12" i="3"/>
  <c r="G12" i="3" s="1"/>
  <c r="C31" i="2"/>
  <c r="E6" i="2"/>
  <c r="E2" i="2"/>
  <c r="E8" i="2"/>
  <c r="E9" i="2"/>
  <c r="F11" i="2"/>
  <c r="G11" i="2" s="1"/>
  <c r="F9" i="2"/>
  <c r="G9" i="2" s="1"/>
  <c r="F7" i="2"/>
  <c r="G7" i="2" s="1"/>
  <c r="F5" i="2"/>
  <c r="G5" i="2" s="1"/>
  <c r="F3" i="2"/>
  <c r="G3" i="2" s="1"/>
  <c r="F10" i="2"/>
  <c r="G10" i="2" s="1"/>
  <c r="F8" i="2"/>
  <c r="G8" i="2" s="1"/>
  <c r="F6" i="2"/>
  <c r="G6" i="2" s="1"/>
  <c r="F4" i="2"/>
  <c r="G4" i="2" s="1"/>
  <c r="F2" i="2"/>
  <c r="G2" i="2" s="1"/>
  <c r="E17" i="3" l="1"/>
  <c r="G17" i="3"/>
  <c r="G12" i="2"/>
  <c r="E12" i="2"/>
</calcChain>
</file>

<file path=xl/sharedStrings.xml><?xml version="1.0" encoding="utf-8"?>
<sst xmlns="http://schemas.openxmlformats.org/spreadsheetml/2006/main" count="160" uniqueCount="110">
  <si>
    <t>X</t>
  </si>
  <si>
    <t>Y</t>
  </si>
  <si>
    <t>x - x̄</t>
  </si>
  <si>
    <t>(x − x̄)²</t>
  </si>
  <si>
    <t>(y − ȳ)</t>
  </si>
  <si>
    <t>(y − ȳ)²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</si>
  <si>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</si>
  <si>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</si>
  <si>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</si>
  <si>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</si>
  <si>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</si>
  <si>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</si>
  <si>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</si>
  <si>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</si>
  <si>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</si>
  <si>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</si>
  <si>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</si>
  <si>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TOTAL</t>
  </si>
  <si>
    <t>t Critical one-tail</t>
  </si>
  <si>
    <t>x̄</t>
  </si>
  <si>
    <t>SAMPLE SIZE(X)</t>
  </si>
  <si>
    <t>P(T&lt;=t) two-tail</t>
  </si>
  <si>
    <t>POPULATION SIZE(X)</t>
  </si>
  <si>
    <t>t Critical two-tail</t>
  </si>
  <si>
    <t>ȳ</t>
  </si>
  <si>
    <t>SAMPLE SIZE(Y)</t>
  </si>
  <si>
    <t>POPULATION SIZE(Y)</t>
  </si>
  <si>
    <t>VARIANCE SAMPLE (X)</t>
  </si>
  <si>
    <t xml:space="preserve"> VARIANCE POPULATION (X)</t>
  </si>
  <si>
    <t xml:space="preserve"> STANDARD DEVIATION SAMPLE (X)</t>
  </si>
  <si>
    <t>NULL HYPOTHESIS ACCEPTED</t>
  </si>
  <si>
    <t xml:space="preserve"> STANDARD DEVIATION POPULATION (X)</t>
  </si>
  <si>
    <t>VARIANCE SAMPLE (Y)</t>
  </si>
  <si>
    <t xml:space="preserve"> VARIANCE POPULATION (Y)</t>
  </si>
  <si>
    <t xml:space="preserve"> STANDARD DEVIATION SAMPLE (Y)</t>
  </si>
  <si>
    <t xml:space="preserve"> STANDARD DEVIATION POPULATION (Y)</t>
  </si>
  <si>
    <t>POOLED VARIANCE</t>
  </si>
  <si>
    <t>T-TEST</t>
  </si>
  <si>
    <t>t-Test: Two-Sample Assuming Unequal Variances</t>
  </si>
  <si>
    <t>NULL - HYPOTHESIS NOT ACCEPTED</t>
  </si>
  <si>
    <t>VARIANCE OF X</t>
  </si>
  <si>
    <t>VARIANCE OF Y</t>
  </si>
  <si>
    <t>SIZE OF X</t>
  </si>
  <si>
    <t>SIZE OF Y</t>
  </si>
  <si>
    <t>T-STATISTIC</t>
  </si>
  <si>
    <t>SAMPLE MEAN</t>
  </si>
  <si>
    <t>SIZE</t>
  </si>
  <si>
    <t>STANDARD DEVIATION</t>
  </si>
  <si>
    <t>HYPOTHESIZED MEAN</t>
  </si>
  <si>
    <t>OBSERVED DATA</t>
  </si>
  <si>
    <t>Total</t>
  </si>
  <si>
    <t>EXPECTED DATA</t>
  </si>
  <si>
    <t>OBSERVED</t>
  </si>
  <si>
    <t>EXPECTED</t>
  </si>
  <si>
    <t>O-E</t>
  </si>
  <si>
    <t>(O-E)^2</t>
  </si>
  <si>
    <t>(O-E)^2/E</t>
  </si>
  <si>
    <t>df=</t>
  </si>
  <si>
    <t>ROW-1*COLUMN-1</t>
  </si>
  <si>
    <t>NULL HYPOTHESIS NOT ACCEPTED</t>
  </si>
  <si>
    <t xml:space="preserve">CRITICAL VALUE </t>
  </si>
  <si>
    <t>CHI SQUARE&gt;CRITICAL VALUE</t>
  </si>
  <si>
    <t>MEAN (X)</t>
  </si>
  <si>
    <t>z-Test: Two Sample for Means</t>
  </si>
  <si>
    <t>MEAN (Y)</t>
  </si>
  <si>
    <t>VARIANCE(X)</t>
  </si>
  <si>
    <t>Known Variance</t>
  </si>
  <si>
    <t>VARIANCE(Y)</t>
  </si>
  <si>
    <t>z</t>
  </si>
  <si>
    <t>STANDARD DEVIATION(X)</t>
  </si>
  <si>
    <t>P(Z&lt;=z) one-tail</t>
  </si>
  <si>
    <t>z Critical one-tail</t>
  </si>
  <si>
    <t>STANDARD DEVIATION(Y)</t>
  </si>
  <si>
    <t>P(Z&lt;=z) two-tail</t>
  </si>
  <si>
    <t>z Critical two-tail</t>
  </si>
  <si>
    <t>SIZE(X)</t>
  </si>
  <si>
    <t>SIZE(Y)</t>
  </si>
  <si>
    <t>Z-STATISTIC</t>
  </si>
  <si>
    <t>Group A</t>
  </si>
  <si>
    <t>Group B</t>
  </si>
  <si>
    <t>Group C</t>
  </si>
  <si>
    <t>Anova: Single Factor</t>
  </si>
  <si>
    <t>SUMMARY</t>
  </si>
  <si>
    <t>Groups</t>
  </si>
  <si>
    <t>Count</t>
  </si>
  <si>
    <t>Sum</t>
  </si>
  <si>
    <t>Average</t>
  </si>
  <si>
    <t>Stat</t>
  </si>
  <si>
    <t>ANOVA</t>
  </si>
  <si>
    <t>Count (n)</t>
  </si>
  <si>
    <t>Source of Variation</t>
  </si>
  <si>
    <t>SS</t>
  </si>
  <si>
    <t>MS</t>
  </si>
  <si>
    <t>F</t>
  </si>
  <si>
    <t>P-value</t>
  </si>
  <si>
    <t>F crit</t>
  </si>
  <si>
    <t>Customer</t>
  </si>
  <si>
    <t>City X Spending (₹)</t>
  </si>
  <si>
    <t>City Y Spending (₹)</t>
  </si>
  <si>
    <t>Delivery Time</t>
  </si>
  <si>
    <t>Passed</t>
  </si>
  <si>
    <t>Failed</t>
  </si>
  <si>
    <t>Attended</t>
  </si>
  <si>
    <t>Not Attended</t>
  </si>
  <si>
    <t>Class A</t>
  </si>
  <si>
    <t>Class B</t>
  </si>
  <si>
    <t>Class C</t>
  </si>
  <si>
    <t>Rows</t>
  </si>
  <si>
    <t>Columns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</si>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</sst>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u/>
      <sz val="11"/>
      <color theme="8" tint="-0.249977111117893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AFFE-CAFD-4CB6-9E0D-62E9B011E9CB}">
  <dimension ref="A1:K31"/>
  <sheetViews>
    <sheetView zoomScale="79" workbookViewId="0">
      <selection activeCell="C18" sqref="C18"/>
    </sheetView>
  </sheetViews>
  <sheetFormatPr defaultRowHeight="14.4"/>
  <cols>
    <col min="1" max="1" width="11.5546875" customWidth="1"/>
    <col min="2" max="2" width="17.44140625" customWidth="1"/>
    <col min="3" max="3" width="20.21875" customWidth="1"/>
    <col min="4" max="6" width="8.88671875" customWidth="1"/>
  </cols>
  <sheetData>
    <row r="1" spans="1:11" ht="19.2" customHeight="1">
      <c r="A1" s="5" t="s">
        <v>96</v>
      </c>
      <c r="B1" s="5" t="s">
        <v>97</v>
      </c>
      <c r="C1" s="5" t="s">
        <v>98</v>
      </c>
      <c r="D1" s="1" t="s">
        <v>2</v>
      </c>
      <c r="E1" s="1" t="s">
        <v>3</v>
      </c>
      <c r="F1" s="1" t="s">
        <v>4</v>
      </c>
      <c r="G1" s="1" t="s">
        <v>5</v>
      </c>
      <c r="I1" t="s">
        <v>6</v>
      </c>
    </row>
    <row r="2" spans="1:11" ht="15" thickBot="1">
      <c r="A2" s="6">
        <v>1</v>
      </c>
      <c r="B2" s="6">
        <v>4500</v>
      </c>
      <c r="C2" s="6">
        <v>4700</v>
      </c>
      <c r="D2">
        <f>B2-$C$13</f>
        <v>-460</v>
      </c>
      <c r="E2">
        <f>D2*D2</f>
        <v>211600</v>
      </c>
      <c r="F2">
        <f>C2-$C$15</f>
        <v>-300</v>
      </c>
      <c r="G2">
        <f>F2*F2</f>
        <v>90000</v>
      </c>
    </row>
    <row r="3" spans="1:11">
      <c r="A3" s="6">
        <v>2</v>
      </c>
      <c r="B3" s="6">
        <v>5200</v>
      </c>
      <c r="C3" s="6">
        <v>5100</v>
      </c>
      <c r="D3">
        <f t="shared" ref="D3:D11" si="0">B3-$C$13</f>
        <v>240</v>
      </c>
      <c r="E3">
        <f t="shared" ref="E3:E11" si="1">D3*D3</f>
        <v>57600</v>
      </c>
      <c r="F3">
        <f t="shared" ref="F3:F11" si="2">C3-$C$15</f>
        <v>100</v>
      </c>
      <c r="G3">
        <f t="shared" ref="G3:G11" si="3">F3*F3</f>
        <v>10000</v>
      </c>
      <c r="I3" s="2"/>
      <c r="J3" s="2" t="s">
        <v>7</v>
      </c>
      <c r="K3" s="2" t="s">
        <v>8</v>
      </c>
    </row>
    <row r="4" spans="1:11">
      <c r="A4" s="6">
        <v>3</v>
      </c>
      <c r="B4" s="6">
        <v>4900</v>
      </c>
      <c r="C4" s="6">
        <v>4950</v>
      </c>
      <c r="D4">
        <f t="shared" si="0"/>
        <v>-60</v>
      </c>
      <c r="E4">
        <f t="shared" si="1"/>
        <v>3600</v>
      </c>
      <c r="F4">
        <f t="shared" si="2"/>
        <v>-50</v>
      </c>
      <c r="G4">
        <f t="shared" si="3"/>
        <v>2500</v>
      </c>
      <c r="I4" t="s">
        <v>9</v>
      </c>
      <c r="J4">
        <v>4960</v>
      </c>
      <c r="K4">
        <v>5000</v>
      </c>
    </row>
    <row r="5" spans="1:11">
      <c r="A5" s="6">
        <v>4</v>
      </c>
      <c r="B5" s="6">
        <v>5300</v>
      </c>
      <c r="C5" s="6">
        <v>5200</v>
      </c>
      <c r="D5">
        <f t="shared" si="0"/>
        <v>340</v>
      </c>
      <c r="E5">
        <f t="shared" si="1"/>
        <v>115600</v>
      </c>
      <c r="F5">
        <f t="shared" si="2"/>
        <v>200</v>
      </c>
      <c r="G5">
        <f t="shared" si="3"/>
        <v>40000</v>
      </c>
      <c r="I5" t="s">
        <v>10</v>
      </c>
      <c r="J5">
        <v>59888.888888888891</v>
      </c>
      <c r="K5">
        <v>32222.222222222223</v>
      </c>
    </row>
    <row r="6" spans="1:11">
      <c r="A6" s="6">
        <v>5</v>
      </c>
      <c r="B6" s="6">
        <v>5100</v>
      </c>
      <c r="C6" s="6">
        <v>5050</v>
      </c>
      <c r="D6">
        <f t="shared" si="0"/>
        <v>140</v>
      </c>
      <c r="E6">
        <f t="shared" si="1"/>
        <v>19600</v>
      </c>
      <c r="F6">
        <f t="shared" si="2"/>
        <v>50</v>
      </c>
      <c r="G6">
        <f t="shared" si="3"/>
        <v>2500</v>
      </c>
      <c r="I6" t="s">
        <v>11</v>
      </c>
      <c r="J6">
        <v>10</v>
      </c>
      <c r="K6">
        <v>10</v>
      </c>
    </row>
    <row r="7" spans="1:11">
      <c r="A7" s="6">
        <v>6</v>
      </c>
      <c r="B7" s="6">
        <v>4700</v>
      </c>
      <c r="C7" s="6">
        <v>4900</v>
      </c>
      <c r="D7">
        <f t="shared" si="0"/>
        <v>-260</v>
      </c>
      <c r="E7">
        <f t="shared" si="1"/>
        <v>67600</v>
      </c>
      <c r="F7">
        <f t="shared" si="2"/>
        <v>-100</v>
      </c>
      <c r="G7">
        <f t="shared" si="3"/>
        <v>10000</v>
      </c>
      <c r="I7" t="s">
        <v>12</v>
      </c>
      <c r="J7">
        <v>46055.555555555555</v>
      </c>
    </row>
    <row r="8" spans="1:11">
      <c r="A8" s="6">
        <v>7</v>
      </c>
      <c r="B8" s="6">
        <v>4800</v>
      </c>
      <c r="C8" s="6">
        <v>4750</v>
      </c>
      <c r="D8">
        <f t="shared" si="0"/>
        <v>-160</v>
      </c>
      <c r="E8">
        <f t="shared" si="1"/>
        <v>25600</v>
      </c>
      <c r="F8">
        <f t="shared" si="2"/>
        <v>-250</v>
      </c>
      <c r="G8">
        <f t="shared" si="3"/>
        <v>62500</v>
      </c>
      <c r="I8" t="s">
        <v>13</v>
      </c>
      <c r="J8">
        <v>0</v>
      </c>
    </row>
    <row r="9" spans="1:11">
      <c r="A9" s="6">
        <v>8</v>
      </c>
      <c r="B9" s="6">
        <v>5000</v>
      </c>
      <c r="C9" s="6">
        <v>5100</v>
      </c>
      <c r="D9">
        <f t="shared" si="0"/>
        <v>40</v>
      </c>
      <c r="E9">
        <f t="shared" si="1"/>
        <v>1600</v>
      </c>
      <c r="F9">
        <f t="shared" si="2"/>
        <v>100</v>
      </c>
      <c r="G9">
        <f t="shared" si="3"/>
        <v>10000</v>
      </c>
      <c r="I9" t="s">
        <v>14</v>
      </c>
      <c r="J9">
        <v>18</v>
      </c>
    </row>
    <row r="10" spans="1:11">
      <c r="A10" s="6">
        <v>9</v>
      </c>
      <c r="B10" s="6">
        <v>5150</v>
      </c>
      <c r="C10" s="6">
        <v>5250</v>
      </c>
      <c r="D10">
        <f t="shared" si="0"/>
        <v>190</v>
      </c>
      <c r="E10">
        <f t="shared" si="1"/>
        <v>36100</v>
      </c>
      <c r="F10">
        <f t="shared" si="2"/>
        <v>250</v>
      </c>
      <c r="G10">
        <f t="shared" si="3"/>
        <v>62500</v>
      </c>
      <c r="I10" t="s">
        <v>15</v>
      </c>
      <c r="J10">
        <v>-0.41677722698831271</v>
      </c>
    </row>
    <row r="11" spans="1:11">
      <c r="A11" s="6">
        <v>10</v>
      </c>
      <c r="B11" s="6">
        <v>4950</v>
      </c>
      <c r="C11" s="6">
        <v>5000</v>
      </c>
      <c r="D11">
        <f t="shared" si="0"/>
        <v>-10</v>
      </c>
      <c r="E11">
        <f t="shared" si="1"/>
        <v>100</v>
      </c>
      <c r="F11">
        <f t="shared" si="2"/>
        <v>0</v>
      </c>
      <c r="G11">
        <f t="shared" si="3"/>
        <v>0</v>
      </c>
      <c r="I11" t="s">
        <v>16</v>
      </c>
      <c r="J11">
        <v>0.34088471179323077</v>
      </c>
    </row>
    <row r="12" spans="1:11">
      <c r="A12" s="1" t="s">
        <v>17</v>
      </c>
      <c r="B12">
        <f>SUM(B2:B11)</f>
        <v>49600</v>
      </c>
      <c r="C12">
        <f>SUM(C2:C11)</f>
        <v>50000</v>
      </c>
      <c r="E12">
        <f>SUM(E2:E11)</f>
        <v>539000</v>
      </c>
      <c r="G12">
        <f>SUM(G2:G11)</f>
        <v>290000</v>
      </c>
      <c r="I12" t="s">
        <v>18</v>
      </c>
      <c r="J12">
        <v>1.7340636066175394</v>
      </c>
    </row>
    <row r="13" spans="1:11">
      <c r="B13" s="1" t="s">
        <v>19</v>
      </c>
      <c r="C13">
        <f>B12/10</f>
        <v>4960</v>
      </c>
      <c r="E13" s="1" t="s">
        <v>20</v>
      </c>
      <c r="F13">
        <v>9</v>
      </c>
      <c r="I13" t="s">
        <v>21</v>
      </c>
      <c r="J13">
        <v>0.68176942358646153</v>
      </c>
    </row>
    <row r="14" spans="1:11" ht="15" thickBot="1">
      <c r="E14" s="1" t="s">
        <v>22</v>
      </c>
      <c r="F14">
        <f>COUNT(B2:B11)</f>
        <v>10</v>
      </c>
      <c r="I14" s="3" t="s">
        <v>23</v>
      </c>
      <c r="J14" s="3">
        <v>2.1009220402410378</v>
      </c>
      <c r="K14" s="3"/>
    </row>
    <row r="15" spans="1:11">
      <c r="B15" s="1" t="s">
        <v>24</v>
      </c>
      <c r="C15">
        <f>C12/10</f>
        <v>5000</v>
      </c>
      <c r="E15" s="1" t="s">
        <v>25</v>
      </c>
      <c r="F15">
        <v>9</v>
      </c>
    </row>
    <row r="16" spans="1:11">
      <c r="E16" s="1" t="s">
        <v>26</v>
      </c>
      <c r="F16">
        <f>COUNT(C2:C11)</f>
        <v>10</v>
      </c>
    </row>
    <row r="17" spans="2:5">
      <c r="B17" s="1" t="s">
        <v>0</v>
      </c>
    </row>
    <row r="18" spans="2:5">
      <c r="B18" s="1" t="s">
        <v>27</v>
      </c>
      <c r="C18">
        <f>_xlfn.VAR.S(B2:B11)</f>
        <v>59888.888888888891</v>
      </c>
    </row>
    <row r="19" spans="2:5">
      <c r="B19" s="1" t="s">
        <v>28</v>
      </c>
      <c r="C19">
        <f>_xlfn.VAR.P(B2:B11)</f>
        <v>53900</v>
      </c>
    </row>
    <row r="20" spans="2:5">
      <c r="B20" s="1" t="s">
        <v>29</v>
      </c>
      <c r="C20">
        <f>_xlfn.STDEV.S(B2:B11)</f>
        <v>244.72206457303537</v>
      </c>
      <c r="E20" s="4" t="s">
        <v>30</v>
      </c>
    </row>
    <row r="21" spans="2:5">
      <c r="B21" s="1" t="s">
        <v>31</v>
      </c>
      <c r="C21">
        <f>_xlfn.STDEV.P(B2:B11)</f>
        <v>232.16373532487799</v>
      </c>
    </row>
    <row r="23" spans="2:5">
      <c r="B23" s="1" t="s">
        <v>1</v>
      </c>
    </row>
    <row r="24" spans="2:5">
      <c r="B24" s="1" t="s">
        <v>32</v>
      </c>
      <c r="C24">
        <f>_xlfn.VAR.S(C1:C10)</f>
        <v>36250</v>
      </c>
    </row>
    <row r="25" spans="2:5">
      <c r="B25" s="1" t="s">
        <v>33</v>
      </c>
      <c r="C25">
        <f>_xlfn.VAR.P(C1:C10)</f>
        <v>32222.222222222223</v>
      </c>
    </row>
    <row r="26" spans="2:5">
      <c r="B26" s="1" t="s">
        <v>34</v>
      </c>
      <c r="C26">
        <f>_xlfn.STDEV.S(C1:C10)</f>
        <v>190.3943276465977</v>
      </c>
    </row>
    <row r="27" spans="2:5">
      <c r="B27" s="1" t="s">
        <v>35</v>
      </c>
      <c r="C27">
        <f>_xlfn.STDEV.P(C1:C10)</f>
        <v>179.50549357115014</v>
      </c>
    </row>
    <row r="29" spans="2:5">
      <c r="B29" s="1" t="s">
        <v>36</v>
      </c>
      <c r="C29">
        <f>(((10 - 1) * 59888.89) + ((10 - 1) * 32222.22)) / (10 + 10 - 2)</f>
        <v>46055.555</v>
      </c>
    </row>
    <row r="30" spans="2:5">
      <c r="B30" s="1"/>
    </row>
    <row r="31" spans="2:5">
      <c r="B31" s="1" t="s">
        <v>37</v>
      </c>
      <c r="C31">
        <f xml:space="preserve"> (C13 - C15) / SQRT(C29 * (1/F14 + 1/F16))</f>
        <v>-0.41677722950204749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265AD-110D-4458-8D1C-DA583D7B31D2}">
  <dimension ref="A1:K33"/>
  <sheetViews>
    <sheetView topLeftCell="A2" workbookViewId="0">
      <selection activeCell="E21" sqref="E21"/>
    </sheetView>
  </sheetViews>
  <sheetFormatPr defaultRowHeight="14.4"/>
  <cols>
    <col min="4" max="4" width="12.6640625" bestFit="1" customWidth="1"/>
  </cols>
  <sheetData>
    <row r="1" spans="2:11">
      <c r="B1" s="5" t="s">
        <v>0</v>
      </c>
      <c r="C1" s="5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t="s">
        <v>38</v>
      </c>
    </row>
    <row r="2" spans="2:11" ht="15" thickBot="1">
      <c r="B2" s="6">
        <v>52</v>
      </c>
      <c r="C2" s="6">
        <v>60</v>
      </c>
      <c r="D2">
        <f>B2-$C$19</f>
        <v>-2.6000000000000014</v>
      </c>
      <c r="E2">
        <f>D2*D2</f>
        <v>6.7600000000000078</v>
      </c>
      <c r="F2">
        <f>C2-$C$21</f>
        <v>-11.599999999999994</v>
      </c>
      <c r="G2">
        <f>F2*F2</f>
        <v>134.55999999999986</v>
      </c>
    </row>
    <row r="3" spans="2:11">
      <c r="B3" s="6">
        <v>55</v>
      </c>
      <c r="C3" s="6">
        <v>72</v>
      </c>
      <c r="D3">
        <f t="shared" ref="D3:D16" si="0">B3-$C$19</f>
        <v>0.39999999999999858</v>
      </c>
      <c r="E3">
        <f t="shared" ref="E3:E16" si="1">D3*D3</f>
        <v>0.15999999999999887</v>
      </c>
      <c r="F3">
        <f t="shared" ref="F3:F16" si="2">C3-$C$21</f>
        <v>0.40000000000000568</v>
      </c>
      <c r="G3">
        <f t="shared" ref="G3:G16" si="3">F3*F3</f>
        <v>0.16000000000000456</v>
      </c>
      <c r="I3" s="2"/>
      <c r="J3" s="2" t="s">
        <v>7</v>
      </c>
      <c r="K3" s="2" t="s">
        <v>8</v>
      </c>
    </row>
    <row r="4" spans="2:11">
      <c r="B4" s="6">
        <v>50</v>
      </c>
      <c r="C4" s="6">
        <v>68</v>
      </c>
      <c r="D4">
        <f t="shared" si="0"/>
        <v>-4.6000000000000014</v>
      </c>
      <c r="E4">
        <f t="shared" si="1"/>
        <v>21.160000000000014</v>
      </c>
      <c r="F4">
        <f t="shared" si="2"/>
        <v>-3.5999999999999943</v>
      </c>
      <c r="G4">
        <f t="shared" si="3"/>
        <v>12.959999999999958</v>
      </c>
      <c r="I4" t="s">
        <v>9</v>
      </c>
      <c r="J4">
        <v>54.6</v>
      </c>
      <c r="K4">
        <v>71.599999999999994</v>
      </c>
    </row>
    <row r="5" spans="2:11">
      <c r="B5" s="6">
        <v>53</v>
      </c>
      <c r="C5" s="6">
        <v>74</v>
      </c>
      <c r="D5">
        <f t="shared" si="0"/>
        <v>-1.6000000000000014</v>
      </c>
      <c r="E5">
        <f t="shared" si="1"/>
        <v>2.5600000000000045</v>
      </c>
      <c r="F5">
        <f t="shared" si="2"/>
        <v>2.4000000000000057</v>
      </c>
      <c r="G5">
        <f t="shared" si="3"/>
        <v>5.7600000000000273</v>
      </c>
      <c r="I5" t="s">
        <v>10</v>
      </c>
      <c r="J5">
        <v>8.6857142857142851</v>
      </c>
      <c r="K5">
        <v>29.400000000000006</v>
      </c>
    </row>
    <row r="6" spans="2:11">
      <c r="B6" s="6">
        <v>58</v>
      </c>
      <c r="C6" s="6">
        <v>65</v>
      </c>
      <c r="D6">
        <f t="shared" si="0"/>
        <v>3.3999999999999986</v>
      </c>
      <c r="E6">
        <f t="shared" si="1"/>
        <v>11.55999999999999</v>
      </c>
      <c r="F6">
        <f t="shared" si="2"/>
        <v>-6.5999999999999943</v>
      </c>
      <c r="G6">
        <f t="shared" si="3"/>
        <v>43.559999999999924</v>
      </c>
      <c r="I6" t="s">
        <v>11</v>
      </c>
      <c r="J6">
        <v>15</v>
      </c>
      <c r="K6">
        <v>15</v>
      </c>
    </row>
    <row r="7" spans="2:11">
      <c r="B7" s="6">
        <v>57</v>
      </c>
      <c r="C7" s="6">
        <v>70</v>
      </c>
      <c r="D7">
        <f t="shared" si="0"/>
        <v>2.3999999999999986</v>
      </c>
      <c r="E7">
        <f t="shared" si="1"/>
        <v>5.7599999999999936</v>
      </c>
      <c r="F7">
        <f t="shared" si="2"/>
        <v>-1.5999999999999943</v>
      </c>
      <c r="G7">
        <f t="shared" si="3"/>
        <v>2.5599999999999818</v>
      </c>
      <c r="I7" t="s">
        <v>13</v>
      </c>
      <c r="J7">
        <v>0</v>
      </c>
    </row>
    <row r="8" spans="2:11">
      <c r="B8" s="6">
        <v>54</v>
      </c>
      <c r="C8" s="6">
        <v>69</v>
      </c>
      <c r="D8">
        <f t="shared" si="0"/>
        <v>-0.60000000000000142</v>
      </c>
      <c r="E8">
        <f t="shared" si="1"/>
        <v>0.36000000000000171</v>
      </c>
      <c r="F8">
        <f t="shared" si="2"/>
        <v>-2.5999999999999943</v>
      </c>
      <c r="G8">
        <f t="shared" si="3"/>
        <v>6.7599999999999705</v>
      </c>
      <c r="I8" t="s">
        <v>14</v>
      </c>
      <c r="J8">
        <v>22</v>
      </c>
    </row>
    <row r="9" spans="2:11">
      <c r="B9" s="6">
        <v>59</v>
      </c>
      <c r="C9" s="6">
        <v>75</v>
      </c>
      <c r="D9">
        <f t="shared" si="0"/>
        <v>4.3999999999999986</v>
      </c>
      <c r="E9">
        <f t="shared" si="1"/>
        <v>19.359999999999989</v>
      </c>
      <c r="F9">
        <f t="shared" si="2"/>
        <v>3.4000000000000057</v>
      </c>
      <c r="G9">
        <f t="shared" si="3"/>
        <v>11.560000000000038</v>
      </c>
      <c r="I9" t="s">
        <v>15</v>
      </c>
      <c r="J9">
        <v>-10.668749015296392</v>
      </c>
    </row>
    <row r="10" spans="2:11">
      <c r="B10" s="6">
        <v>56</v>
      </c>
      <c r="C10" s="6">
        <v>80</v>
      </c>
      <c r="D10">
        <f t="shared" si="0"/>
        <v>1.3999999999999986</v>
      </c>
      <c r="E10">
        <f t="shared" si="1"/>
        <v>1.959999999999996</v>
      </c>
      <c r="F10">
        <f t="shared" si="2"/>
        <v>8.4000000000000057</v>
      </c>
      <c r="G10">
        <f t="shared" si="3"/>
        <v>70.560000000000102</v>
      </c>
      <c r="I10" t="s">
        <v>16</v>
      </c>
      <c r="J10">
        <v>1.8351533281481426E-10</v>
      </c>
    </row>
    <row r="11" spans="2:11">
      <c r="B11" s="6">
        <v>51</v>
      </c>
      <c r="C11" s="6">
        <v>73</v>
      </c>
      <c r="D11">
        <f t="shared" si="0"/>
        <v>-3.6000000000000014</v>
      </c>
      <c r="E11">
        <f t="shared" si="1"/>
        <v>12.96000000000001</v>
      </c>
      <c r="F11">
        <f t="shared" si="2"/>
        <v>1.4000000000000057</v>
      </c>
      <c r="G11">
        <f t="shared" si="3"/>
        <v>1.960000000000016</v>
      </c>
      <c r="I11" t="s">
        <v>18</v>
      </c>
      <c r="J11">
        <v>1.7171443743802424</v>
      </c>
    </row>
    <row r="12" spans="2:11">
      <c r="B12" s="6">
        <v>54</v>
      </c>
      <c r="C12" s="6">
        <v>77</v>
      </c>
      <c r="D12">
        <f t="shared" si="0"/>
        <v>-0.60000000000000142</v>
      </c>
      <c r="E12">
        <f t="shared" si="1"/>
        <v>0.36000000000000171</v>
      </c>
      <c r="F12">
        <f t="shared" si="2"/>
        <v>5.4000000000000057</v>
      </c>
      <c r="G12">
        <f t="shared" si="3"/>
        <v>29.160000000000061</v>
      </c>
      <c r="I12" t="s">
        <v>21</v>
      </c>
      <c r="J12">
        <v>3.6703066562962852E-10</v>
      </c>
    </row>
    <row r="13" spans="2:11" ht="15" thickBot="1">
      <c r="B13" s="6">
        <v>52</v>
      </c>
      <c r="C13" s="6">
        <v>71</v>
      </c>
      <c r="D13">
        <f t="shared" si="0"/>
        <v>-2.6000000000000014</v>
      </c>
      <c r="E13">
        <f t="shared" si="1"/>
        <v>6.7600000000000078</v>
      </c>
      <c r="F13">
        <f t="shared" si="2"/>
        <v>-0.59999999999999432</v>
      </c>
      <c r="G13">
        <f t="shared" si="3"/>
        <v>0.35999999999999316</v>
      </c>
      <c r="I13" s="3" t="s">
        <v>23</v>
      </c>
      <c r="J13" s="3">
        <v>2.0738730679040258</v>
      </c>
      <c r="K13" s="3"/>
    </row>
    <row r="14" spans="2:11">
      <c r="B14" s="6">
        <v>60</v>
      </c>
      <c r="C14" s="6">
        <v>76</v>
      </c>
      <c r="D14">
        <f t="shared" si="0"/>
        <v>5.3999999999999986</v>
      </c>
      <c r="E14">
        <f t="shared" si="1"/>
        <v>29.159999999999986</v>
      </c>
      <c r="F14">
        <f t="shared" si="2"/>
        <v>4.4000000000000057</v>
      </c>
      <c r="G14">
        <f t="shared" si="3"/>
        <v>19.360000000000049</v>
      </c>
    </row>
    <row r="15" spans="2:11">
      <c r="B15" s="6">
        <v>53</v>
      </c>
      <c r="C15" s="6">
        <v>66</v>
      </c>
      <c r="D15">
        <f t="shared" si="0"/>
        <v>-1.6000000000000014</v>
      </c>
      <c r="E15">
        <f t="shared" si="1"/>
        <v>2.5600000000000045</v>
      </c>
      <c r="F15">
        <f t="shared" si="2"/>
        <v>-5.5999999999999943</v>
      </c>
      <c r="G15">
        <f t="shared" si="3"/>
        <v>31.359999999999935</v>
      </c>
    </row>
    <row r="16" spans="2:11">
      <c r="B16" s="6">
        <v>55</v>
      </c>
      <c r="C16" s="6">
        <v>78</v>
      </c>
      <c r="D16">
        <f t="shared" si="0"/>
        <v>0.39999999999999858</v>
      </c>
      <c r="E16">
        <f t="shared" si="1"/>
        <v>0.15999999999999887</v>
      </c>
      <c r="F16">
        <f t="shared" si="2"/>
        <v>6.4000000000000057</v>
      </c>
      <c r="G16">
        <f t="shared" si="3"/>
        <v>40.960000000000072</v>
      </c>
    </row>
    <row r="17" spans="1:7">
      <c r="A17" s="1" t="s">
        <v>17</v>
      </c>
      <c r="B17">
        <f>SUM(B2:B16)</f>
        <v>819</v>
      </c>
      <c r="C17">
        <f>SUM(C2:C16)</f>
        <v>1074</v>
      </c>
      <c r="E17">
        <f t="shared" ref="E17:G17" si="4">SUM(E2:E16)</f>
        <v>121.59999999999998</v>
      </c>
      <c r="G17">
        <f t="shared" si="4"/>
        <v>411.60000000000008</v>
      </c>
    </row>
    <row r="19" spans="1:7">
      <c r="B19" s="1" t="s">
        <v>19</v>
      </c>
      <c r="C19">
        <f>B17/15</f>
        <v>54.6</v>
      </c>
    </row>
    <row r="21" spans="1:7">
      <c r="B21" s="1" t="s">
        <v>24</v>
      </c>
      <c r="C21">
        <f>C17/15</f>
        <v>71.599999999999994</v>
      </c>
      <c r="E21" s="4" t="s">
        <v>39</v>
      </c>
    </row>
    <row r="23" spans="1:7">
      <c r="B23" s="1" t="s">
        <v>40</v>
      </c>
      <c r="C23">
        <f>_xlfn.VAR.S(B2:B16)</f>
        <v>8.6857142857142851</v>
      </c>
    </row>
    <row r="24" spans="1:7">
      <c r="B24" s="1"/>
    </row>
    <row r="25" spans="1:7">
      <c r="B25" s="1" t="s">
        <v>41</v>
      </c>
      <c r="C25">
        <f>_xlfn.VAR.S(C2:C16)</f>
        <v>29.400000000000006</v>
      </c>
    </row>
    <row r="26" spans="1:7">
      <c r="B26" s="1"/>
    </row>
    <row r="27" spans="1:7">
      <c r="B27" s="1" t="s">
        <v>42</v>
      </c>
      <c r="C27">
        <f>COUNT(B2:B16)</f>
        <v>15</v>
      </c>
    </row>
    <row r="28" spans="1:7">
      <c r="B28" s="1"/>
    </row>
    <row r="29" spans="1:7">
      <c r="B29" s="1" t="s">
        <v>43</v>
      </c>
      <c r="C29">
        <f>COUNT(C2:C16)</f>
        <v>15</v>
      </c>
    </row>
    <row r="30" spans="1:7">
      <c r="B30" s="1"/>
    </row>
    <row r="31" spans="1:7">
      <c r="B31" s="1" t="s">
        <v>44</v>
      </c>
      <c r="C31">
        <f xml:space="preserve"> (C19 - C21) / SQRT(C23 / C27 + C25 /C29)</f>
        <v>-10.668749015296392</v>
      </c>
    </row>
    <row r="32" spans="1:7">
      <c r="B32" s="1"/>
    </row>
    <row r="33" spans="2:3">
      <c r="B33" s="1" t="s">
        <v>14</v>
      </c>
      <c r="C33">
        <f xml:space="preserve"> (C23/C27 + C25/C29)^2 / ( (C23/C27)^2 / (C27 - 1) + (C25/C29)^2 / (C29 - 1) )</f>
        <v>21.608073609975875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3B4F0-C4BF-4FF8-85F2-D2BC100689A7}">
  <dimension ref="A1:D16"/>
  <sheetViews>
    <sheetView workbookViewId="0">
      <selection activeCell="C15" sqref="C15"/>
    </sheetView>
  </sheetViews>
  <sheetFormatPr defaultRowHeight="14.4"/>
  <cols>
    <col min="1" max="1" width="14.109375" customWidth="1"/>
  </cols>
  <sheetData>
    <row r="1" spans="1:4" ht="19.8" customHeight="1">
      <c r="A1" s="5" t="s">
        <v>99</v>
      </c>
      <c r="C1" t="s">
        <v>45</v>
      </c>
      <c r="D1">
        <f>AVERAGE(A2:A16)</f>
        <v>4.72</v>
      </c>
    </row>
    <row r="2" spans="1:4">
      <c r="A2" s="6">
        <v>4.2</v>
      </c>
    </row>
    <row r="3" spans="1:4">
      <c r="A3" s="6">
        <v>4.8</v>
      </c>
      <c r="C3" t="s">
        <v>46</v>
      </c>
      <c r="D3">
        <f>COUNT(A2:A16)</f>
        <v>15</v>
      </c>
    </row>
    <row r="4" spans="1:4">
      <c r="A4" s="6">
        <v>5</v>
      </c>
    </row>
    <row r="5" spans="1:4">
      <c r="A5" s="6">
        <v>4.5999999999999996</v>
      </c>
      <c r="C5" t="s">
        <v>47</v>
      </c>
      <c r="D5">
        <f>_xlfn.STDEV.S(A2:A16)</f>
        <v>0.29325756597230357</v>
      </c>
    </row>
    <row r="6" spans="1:4">
      <c r="A6" s="6">
        <v>4.4000000000000004</v>
      </c>
    </row>
    <row r="7" spans="1:4">
      <c r="A7" s="6">
        <v>5.2</v>
      </c>
      <c r="C7" t="s">
        <v>48</v>
      </c>
      <c r="D7">
        <v>4.5</v>
      </c>
    </row>
    <row r="8" spans="1:4">
      <c r="A8" s="6">
        <v>4.7</v>
      </c>
    </row>
    <row r="9" spans="1:4">
      <c r="A9" s="6">
        <v>4.3</v>
      </c>
      <c r="C9" t="s">
        <v>37</v>
      </c>
      <c r="D9">
        <f>(D1-4.5) / (D5/SQRT(D3))</f>
        <v>2.9054879908745557</v>
      </c>
    </row>
    <row r="10" spans="1:4">
      <c r="A10" s="6">
        <v>4.9000000000000004</v>
      </c>
    </row>
    <row r="11" spans="1:4">
      <c r="A11" s="6">
        <v>5.0999999999999996</v>
      </c>
    </row>
    <row r="12" spans="1:4">
      <c r="A12" s="6">
        <v>4.5999999999999996</v>
      </c>
    </row>
    <row r="13" spans="1:4">
      <c r="A13" s="6">
        <v>4.8</v>
      </c>
    </row>
    <row r="14" spans="1:4">
      <c r="A14" s="6">
        <v>4.5</v>
      </c>
    </row>
    <row r="15" spans="1:4">
      <c r="A15" s="6">
        <v>4.7</v>
      </c>
      <c r="C15" s="4" t="s">
        <v>59</v>
      </c>
    </row>
    <row r="16" spans="1:4">
      <c r="A16" s="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8594-0546-43E1-A0A4-FA9E642511DA}">
  <dimension ref="A1:E26"/>
  <sheetViews>
    <sheetView zoomScale="89" workbookViewId="0">
      <selection activeCell="B25" sqref="B25"/>
    </sheetView>
  </sheetViews>
  <sheetFormatPr defaultRowHeight="14.4"/>
  <sheetData>
    <row r="1" spans="1:5">
      <c r="A1" s="1" t="s">
        <v>49</v>
      </c>
    </row>
    <row r="2" spans="1:5">
      <c r="A2" s="5"/>
      <c r="B2" s="5" t="s">
        <v>100</v>
      </c>
      <c r="C2" s="5" t="s">
        <v>101</v>
      </c>
      <c r="D2" s="5" t="s">
        <v>50</v>
      </c>
    </row>
    <row r="3" spans="1:5">
      <c r="A3" s="7" t="s">
        <v>102</v>
      </c>
      <c r="B3" s="6">
        <v>35</v>
      </c>
      <c r="C3" s="6">
        <v>5</v>
      </c>
      <c r="D3" s="6">
        <v>40</v>
      </c>
    </row>
    <row r="4" spans="1:5" ht="28.8">
      <c r="A4" s="7" t="s">
        <v>103</v>
      </c>
      <c r="B4" s="6">
        <v>20</v>
      </c>
      <c r="C4" s="6">
        <v>20</v>
      </c>
      <c r="D4" s="6">
        <v>40</v>
      </c>
    </row>
    <row r="5" spans="1:5">
      <c r="A5" s="7" t="s">
        <v>50</v>
      </c>
      <c r="B5" s="6">
        <v>55</v>
      </c>
      <c r="C5" s="6">
        <v>25</v>
      </c>
      <c r="D5" s="6">
        <v>80</v>
      </c>
    </row>
    <row r="7" spans="1:5">
      <c r="A7" s="1" t="s">
        <v>51</v>
      </c>
    </row>
    <row r="8" spans="1:5">
      <c r="A8" s="5"/>
      <c r="B8" s="5" t="s">
        <v>100</v>
      </c>
      <c r="C8" s="5" t="s">
        <v>101</v>
      </c>
      <c r="D8" s="5" t="s">
        <v>50</v>
      </c>
    </row>
    <row r="9" spans="1:5">
      <c r="A9" s="7" t="s">
        <v>102</v>
      </c>
      <c r="B9" s="6">
        <f>D3*B5/D5</f>
        <v>27.5</v>
      </c>
      <c r="C9" s="6">
        <f>D3*C5/D5</f>
        <v>12.5</v>
      </c>
      <c r="D9" s="6">
        <f>B9+C9</f>
        <v>40</v>
      </c>
    </row>
    <row r="10" spans="1:5" ht="28.8">
      <c r="A10" s="7" t="s">
        <v>103</v>
      </c>
      <c r="B10" s="6">
        <f>B5*D4/D5</f>
        <v>27.5</v>
      </c>
      <c r="C10" s="6">
        <f>C5*D4/D5</f>
        <v>12.5</v>
      </c>
      <c r="D10" s="6">
        <v>40</v>
      </c>
    </row>
    <row r="11" spans="1:5">
      <c r="A11" s="7" t="s">
        <v>50</v>
      </c>
      <c r="B11" s="6">
        <f>B9+B10</f>
        <v>55</v>
      </c>
      <c r="C11" s="6">
        <f>C9+C10</f>
        <v>25</v>
      </c>
      <c r="D11" s="6">
        <f>B11+C11</f>
        <v>80</v>
      </c>
    </row>
    <row r="13" spans="1:5">
      <c r="A13" s="1" t="s">
        <v>52</v>
      </c>
      <c r="B13" s="1" t="s">
        <v>53</v>
      </c>
      <c r="C13" s="1" t="s">
        <v>54</v>
      </c>
      <c r="D13" s="1" t="s">
        <v>55</v>
      </c>
      <c r="E13" s="1" t="s">
        <v>56</v>
      </c>
    </row>
    <row r="14" spans="1:5">
      <c r="A14">
        <v>35</v>
      </c>
      <c r="B14">
        <v>27.5</v>
      </c>
      <c r="C14">
        <f>A14-B14</f>
        <v>7.5</v>
      </c>
      <c r="D14">
        <f>C14*C14</f>
        <v>56.25</v>
      </c>
      <c r="E14">
        <f>D14/B14</f>
        <v>2.0454545454545454</v>
      </c>
    </row>
    <row r="15" spans="1:5">
      <c r="A15">
        <v>20</v>
      </c>
      <c r="B15">
        <v>27.5</v>
      </c>
      <c r="C15">
        <f t="shared" ref="C15:C17" si="0">A15-B15</f>
        <v>-7.5</v>
      </c>
      <c r="D15">
        <f t="shared" ref="D15:D17" si="1">C15*C15</f>
        <v>56.25</v>
      </c>
      <c r="E15">
        <f t="shared" ref="E15:E17" si="2">D15/B15</f>
        <v>2.0454545454545454</v>
      </c>
    </row>
    <row r="16" spans="1:5">
      <c r="A16">
        <v>5</v>
      </c>
      <c r="B16">
        <v>12.5</v>
      </c>
      <c r="C16">
        <f t="shared" si="0"/>
        <v>-7.5</v>
      </c>
      <c r="D16">
        <f t="shared" si="1"/>
        <v>56.25</v>
      </c>
      <c r="E16">
        <f t="shared" si="2"/>
        <v>4.5</v>
      </c>
    </row>
    <row r="17" spans="1:5">
      <c r="A17">
        <v>20</v>
      </c>
      <c r="B17">
        <v>12.5</v>
      </c>
      <c r="C17">
        <f t="shared" si="0"/>
        <v>7.5</v>
      </c>
      <c r="D17">
        <f t="shared" si="1"/>
        <v>56.25</v>
      </c>
      <c r="E17">
        <f t="shared" si="2"/>
        <v>4.5</v>
      </c>
    </row>
    <row r="18" spans="1:5">
      <c r="A18" s="1" t="s">
        <v>17</v>
      </c>
      <c r="E18">
        <f>SUM(E14:E17)</f>
        <v>13.09090909090909</v>
      </c>
    </row>
    <row r="21" spans="1:5">
      <c r="A21" t="s">
        <v>57</v>
      </c>
      <c r="B21" t="s">
        <v>58</v>
      </c>
    </row>
    <row r="22" spans="1:5">
      <c r="A22" s="1" t="s">
        <v>14</v>
      </c>
      <c r="B22">
        <f>(2-1)*(2-1)</f>
        <v>1</v>
      </c>
    </row>
    <row r="24" spans="1:5">
      <c r="B24" s="8" t="s">
        <v>59</v>
      </c>
    </row>
    <row r="25" spans="1:5">
      <c r="A25" t="s">
        <v>60</v>
      </c>
      <c r="B25">
        <v>3.8410000000000002</v>
      </c>
    </row>
    <row r="26" spans="1:5">
      <c r="A26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FB750-0C15-432D-B2FE-965E9A26D06B}">
  <dimension ref="A1:J31"/>
  <sheetViews>
    <sheetView zoomScale="102" workbookViewId="0">
      <selection activeCell="B2" sqref="B2"/>
    </sheetView>
  </sheetViews>
  <sheetFormatPr defaultRowHeight="14.4"/>
  <cols>
    <col min="4" max="4" width="10.6640625" customWidth="1"/>
  </cols>
  <sheetData>
    <row r="1" spans="1:10">
      <c r="A1" s="5" t="s">
        <v>0</v>
      </c>
      <c r="B1" s="5" t="s">
        <v>1</v>
      </c>
      <c r="D1" s="1" t="s">
        <v>62</v>
      </c>
      <c r="E1">
        <f>AVERAGE(A2:A31)</f>
        <v>46103.333333333336</v>
      </c>
    </row>
    <row r="2" spans="1:10">
      <c r="A2" s="6">
        <v>45500</v>
      </c>
      <c r="B2" s="6">
        <v>47800</v>
      </c>
      <c r="D2" s="1"/>
      <c r="H2" t="s">
        <v>63</v>
      </c>
    </row>
    <row r="3" spans="1:10" ht="15" thickBot="1">
      <c r="A3" s="6">
        <v>47000</v>
      </c>
      <c r="B3" s="6">
        <v>49500</v>
      </c>
      <c r="D3" s="1" t="s">
        <v>64</v>
      </c>
      <c r="E3">
        <f>AVERAGE(B2:B31)</f>
        <v>48220</v>
      </c>
    </row>
    <row r="4" spans="1:10">
      <c r="A4" s="6">
        <v>46000</v>
      </c>
      <c r="B4" s="6">
        <v>48700</v>
      </c>
      <c r="D4" s="1"/>
      <c r="H4" s="12"/>
      <c r="I4" s="12" t="s">
        <v>7</v>
      </c>
      <c r="J4" s="12" t="s">
        <v>8</v>
      </c>
    </row>
    <row r="5" spans="1:10">
      <c r="A5" s="6">
        <v>44500</v>
      </c>
      <c r="B5" s="6">
        <v>47200</v>
      </c>
      <c r="D5" s="1" t="s">
        <v>65</v>
      </c>
      <c r="E5">
        <f>_xlfn.VAR.S(A2:A31)</f>
        <v>860333.33333333326</v>
      </c>
      <c r="H5" s="10" t="s">
        <v>9</v>
      </c>
      <c r="I5" s="10">
        <v>46103.333333333336</v>
      </c>
      <c r="J5" s="10">
        <v>48220</v>
      </c>
    </row>
    <row r="6" spans="1:10">
      <c r="A6" s="6">
        <v>46500</v>
      </c>
      <c r="B6" s="6">
        <v>48300</v>
      </c>
      <c r="D6" s="1"/>
      <c r="H6" s="10" t="s">
        <v>66</v>
      </c>
      <c r="I6" s="10">
        <v>860333</v>
      </c>
      <c r="J6" s="10">
        <v>483724</v>
      </c>
    </row>
    <row r="7" spans="1:10">
      <c r="A7" s="6">
        <v>45000</v>
      </c>
      <c r="B7" s="6">
        <v>47900</v>
      </c>
      <c r="D7" s="1" t="s">
        <v>67</v>
      </c>
      <c r="E7">
        <f>_xlfn.VAR.S(B2:B31)</f>
        <v>483724.13793103449</v>
      </c>
      <c r="H7" s="10" t="s">
        <v>11</v>
      </c>
      <c r="I7" s="10">
        <v>30</v>
      </c>
      <c r="J7" s="10">
        <v>30</v>
      </c>
    </row>
    <row r="8" spans="1:10">
      <c r="A8" s="6">
        <v>46200</v>
      </c>
      <c r="B8" s="6">
        <v>48500</v>
      </c>
      <c r="D8" s="1"/>
      <c r="H8" s="10" t="s">
        <v>13</v>
      </c>
      <c r="I8" s="10">
        <v>0</v>
      </c>
      <c r="J8" s="10"/>
    </row>
    <row r="9" spans="1:10">
      <c r="A9" s="6">
        <v>47800</v>
      </c>
      <c r="B9" s="6">
        <v>49100</v>
      </c>
      <c r="D9" s="1" t="s">
        <v>69</v>
      </c>
      <c r="E9">
        <f>_xlfn.STDEV.S(A2:A31)</f>
        <v>927.54155342676336</v>
      </c>
      <c r="H9" s="10" t="s">
        <v>68</v>
      </c>
      <c r="I9" s="10">
        <v>-10.000097961635362</v>
      </c>
      <c r="J9" s="10"/>
    </row>
    <row r="10" spans="1:10">
      <c r="A10" s="6">
        <v>46900</v>
      </c>
      <c r="B10" s="6">
        <v>47600</v>
      </c>
      <c r="D10" s="1"/>
      <c r="H10" s="10" t="s">
        <v>70</v>
      </c>
      <c r="I10" s="10">
        <v>0</v>
      </c>
      <c r="J10" s="10"/>
    </row>
    <row r="11" spans="1:10">
      <c r="A11" s="6">
        <v>45500</v>
      </c>
      <c r="B11" s="6">
        <v>47400</v>
      </c>
      <c r="D11" s="1" t="s">
        <v>72</v>
      </c>
      <c r="E11">
        <f>_xlfn.STDEV.S(B2:B31)</f>
        <v>695.5027950562345</v>
      </c>
      <c r="H11" s="10" t="s">
        <v>71</v>
      </c>
      <c r="I11" s="10">
        <v>1.6448536269514715</v>
      </c>
      <c r="J11" s="10"/>
    </row>
    <row r="12" spans="1:10">
      <c r="A12" s="6">
        <v>47000</v>
      </c>
      <c r="B12" s="6">
        <v>48800</v>
      </c>
      <c r="D12" s="1"/>
      <c r="H12" s="10" t="s">
        <v>73</v>
      </c>
      <c r="I12" s="10">
        <v>0</v>
      </c>
      <c r="J12" s="10"/>
    </row>
    <row r="13" spans="1:10" ht="15" thickBot="1">
      <c r="A13" s="6">
        <v>47500</v>
      </c>
      <c r="B13" s="6">
        <v>49200</v>
      </c>
      <c r="D13" s="1" t="s">
        <v>75</v>
      </c>
      <c r="E13">
        <f>COUNT(A2:A31)</f>
        <v>30</v>
      </c>
      <c r="H13" s="11" t="s">
        <v>74</v>
      </c>
      <c r="I13" s="11">
        <v>1.9599639845400536</v>
      </c>
      <c r="J13" s="11"/>
    </row>
    <row r="14" spans="1:10">
      <c r="A14" s="6">
        <v>45300</v>
      </c>
      <c r="B14" s="6">
        <v>47500</v>
      </c>
      <c r="D14" s="1"/>
    </row>
    <row r="15" spans="1:10">
      <c r="A15" s="6">
        <v>46800</v>
      </c>
      <c r="B15" s="6">
        <v>48900</v>
      </c>
      <c r="D15" s="1" t="s">
        <v>76</v>
      </c>
      <c r="E15">
        <f>COUNT(B2:B31)</f>
        <v>30</v>
      </c>
    </row>
    <row r="16" spans="1:10">
      <c r="A16" s="6">
        <v>45200</v>
      </c>
      <c r="B16" s="6">
        <v>47000</v>
      </c>
      <c r="D16" s="1"/>
    </row>
    <row r="17" spans="1:5">
      <c r="A17" s="6">
        <v>45600</v>
      </c>
      <c r="B17" s="6">
        <v>48100</v>
      </c>
      <c r="D17" s="1" t="s">
        <v>77</v>
      </c>
      <c r="E17">
        <f>(E1 - E3) / SQRT( (E9^2 / E13) + (E11^2 / E15) )</f>
        <v>-10.000096208477347</v>
      </c>
    </row>
    <row r="18" spans="1:5">
      <c r="A18" s="6">
        <v>47100</v>
      </c>
      <c r="B18" s="6">
        <v>48600</v>
      </c>
    </row>
    <row r="19" spans="1:5">
      <c r="A19" s="6">
        <v>44900</v>
      </c>
      <c r="B19" s="6">
        <v>49300</v>
      </c>
      <c r="D19" s="4" t="s">
        <v>59</v>
      </c>
    </row>
    <row r="20" spans="1:5">
      <c r="A20" s="6">
        <v>46100</v>
      </c>
      <c r="B20" s="6">
        <v>47700</v>
      </c>
    </row>
    <row r="21" spans="1:5">
      <c r="A21" s="6">
        <v>47200</v>
      </c>
      <c r="B21" s="6">
        <v>48000</v>
      </c>
    </row>
    <row r="22" spans="1:5">
      <c r="A22" s="6">
        <v>46800</v>
      </c>
      <c r="B22" s="6">
        <v>48500</v>
      </c>
    </row>
    <row r="23" spans="1:5">
      <c r="A23" s="6">
        <v>45400</v>
      </c>
      <c r="B23" s="6">
        <v>48200</v>
      </c>
    </row>
    <row r="24" spans="1:5">
      <c r="A24" s="6">
        <v>46000</v>
      </c>
      <c r="B24" s="6">
        <v>47600</v>
      </c>
    </row>
    <row r="25" spans="1:5">
      <c r="A25" s="6">
        <v>46300</v>
      </c>
      <c r="B25" s="6">
        <v>47800</v>
      </c>
    </row>
    <row r="26" spans="1:5">
      <c r="A26" s="6">
        <v>45700</v>
      </c>
      <c r="B26" s="6">
        <v>48800</v>
      </c>
    </row>
    <row r="27" spans="1:5">
      <c r="A27" s="6">
        <v>45000</v>
      </c>
      <c r="B27" s="6">
        <v>47300</v>
      </c>
    </row>
    <row r="28" spans="1:5">
      <c r="A28" s="6">
        <v>47400</v>
      </c>
      <c r="B28" s="6">
        <v>49000</v>
      </c>
    </row>
    <row r="29" spans="1:5">
      <c r="A29" s="6">
        <v>45300</v>
      </c>
      <c r="B29" s="6">
        <v>47500</v>
      </c>
    </row>
    <row r="30" spans="1:5">
      <c r="A30" s="6">
        <v>44700</v>
      </c>
      <c r="B30" s="6">
        <v>47900</v>
      </c>
    </row>
    <row r="31" spans="1:5">
      <c r="A31" s="6">
        <v>46900</v>
      </c>
      <c r="B31" s="6">
        <v>48900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4EA5-7107-46D4-82B2-FE6D598A54FF}">
  <dimension ref="A1:N18"/>
  <sheetViews>
    <sheetView tabSelected="1" workbookViewId="0">
      <selection activeCell="G12" sqref="G12"/>
    </sheetView>
  </sheetViews>
  <sheetFormatPr defaultRowHeight="14.4"/>
  <sheetData>
    <row r="1" spans="1:14">
      <c r="A1" s="5" t="s">
        <v>104</v>
      </c>
      <c r="B1" s="5" t="s">
        <v>105</v>
      </c>
      <c r="C1" s="5" t="s">
        <v>106</v>
      </c>
      <c r="H1" t="s">
        <v>81</v>
      </c>
    </row>
    <row r="2" spans="1:14">
      <c r="A2" s="6">
        <v>72</v>
      </c>
      <c r="B2" s="6">
        <v>65</v>
      </c>
      <c r="C2" s="6">
        <v>70</v>
      </c>
    </row>
    <row r="3" spans="1:14" ht="15" thickBot="1">
      <c r="A3" s="6">
        <v>75</v>
      </c>
      <c r="B3" s="6">
        <v>68</v>
      </c>
      <c r="C3" s="6">
        <v>74</v>
      </c>
      <c r="H3" t="s">
        <v>82</v>
      </c>
    </row>
    <row r="4" spans="1:14">
      <c r="A4" s="6">
        <v>78</v>
      </c>
      <c r="B4" s="6">
        <v>66</v>
      </c>
      <c r="C4" s="6">
        <v>69</v>
      </c>
      <c r="H4" s="12" t="s">
        <v>83</v>
      </c>
      <c r="I4" s="12" t="s">
        <v>84</v>
      </c>
      <c r="J4" s="12" t="s">
        <v>85</v>
      </c>
      <c r="K4" s="12" t="s">
        <v>86</v>
      </c>
      <c r="L4" s="12" t="s">
        <v>10</v>
      </c>
    </row>
    <row r="5" spans="1:14">
      <c r="A5" s="6">
        <v>80</v>
      </c>
      <c r="B5" s="6">
        <v>70</v>
      </c>
      <c r="C5" s="6">
        <v>73</v>
      </c>
      <c r="H5" s="10" t="s">
        <v>104</v>
      </c>
      <c r="I5" s="10">
        <v>5</v>
      </c>
      <c r="J5" s="10">
        <v>379</v>
      </c>
      <c r="K5" s="10">
        <v>75.8</v>
      </c>
      <c r="L5" s="10">
        <v>10.200000000000001</v>
      </c>
    </row>
    <row r="6" spans="1:14">
      <c r="A6" s="6">
        <v>74</v>
      </c>
      <c r="B6" s="6">
        <v>67</v>
      </c>
      <c r="C6" s="6">
        <v>71</v>
      </c>
      <c r="H6" s="10" t="s">
        <v>105</v>
      </c>
      <c r="I6" s="10">
        <v>5</v>
      </c>
      <c r="J6" s="10">
        <v>336</v>
      </c>
      <c r="K6" s="10">
        <v>67.2</v>
      </c>
      <c r="L6" s="10">
        <v>3.6999999999999997</v>
      </c>
    </row>
    <row r="7" spans="1:14" ht="15" thickBot="1">
      <c r="H7" s="11" t="s">
        <v>106</v>
      </c>
      <c r="I7" s="11">
        <v>5</v>
      </c>
      <c r="J7" s="11">
        <v>357</v>
      </c>
      <c r="K7" s="11">
        <v>71.400000000000006</v>
      </c>
      <c r="L7" s="11">
        <v>4.3</v>
      </c>
    </row>
    <row r="9" spans="1:14">
      <c r="A9" s="5" t="s">
        <v>87</v>
      </c>
      <c r="B9" s="5" t="s">
        <v>78</v>
      </c>
      <c r="C9" s="5" t="s">
        <v>79</v>
      </c>
      <c r="D9" s="5" t="s">
        <v>80</v>
      </c>
    </row>
    <row r="10" spans="1:14">
      <c r="A10" s="6" t="s">
        <v>9</v>
      </c>
      <c r="B10" s="9">
        <f>AVERAGE(A2:A6)</f>
        <v>75.8</v>
      </c>
      <c r="C10" s="9">
        <f t="shared" ref="C10:D10" si="0">AVERAGE(B2:B6)</f>
        <v>67.2</v>
      </c>
      <c r="D10" s="9">
        <f t="shared" si="0"/>
        <v>71.400000000000006</v>
      </c>
    </row>
    <row r="11" spans="1:14">
      <c r="A11" s="6" t="s">
        <v>89</v>
      </c>
      <c r="B11" s="9">
        <f>COUNT(A2:A6)</f>
        <v>5</v>
      </c>
      <c r="C11" s="9">
        <f t="shared" ref="C11:D11" si="1">COUNT(B2:B6)</f>
        <v>5</v>
      </c>
      <c r="D11" s="9">
        <f t="shared" si="1"/>
        <v>5</v>
      </c>
    </row>
    <row r="12" spans="1:14" ht="15" thickBot="1">
      <c r="A12" s="6" t="s">
        <v>10</v>
      </c>
      <c r="B12" s="9">
        <f>_xlfn.VAR.S(A2:A6)</f>
        <v>10.200000000000001</v>
      </c>
      <c r="C12" s="9">
        <f t="shared" ref="C12:D12" si="2">_xlfn.VAR.S(B2:B6)</f>
        <v>3.6999999999999997</v>
      </c>
      <c r="D12" s="9">
        <f t="shared" si="2"/>
        <v>4.3</v>
      </c>
      <c r="H12" t="s">
        <v>88</v>
      </c>
    </row>
    <row r="13" spans="1:14">
      <c r="H13" s="12" t="s">
        <v>90</v>
      </c>
      <c r="I13" s="12" t="s">
        <v>91</v>
      </c>
      <c r="J13" s="12" t="s">
        <v>14</v>
      </c>
      <c r="K13" s="12" t="s">
        <v>92</v>
      </c>
      <c r="L13" s="12" t="s">
        <v>93</v>
      </c>
      <c r="M13" s="12" t="s">
        <v>94</v>
      </c>
      <c r="N13" s="12" t="s">
        <v>95</v>
      </c>
    </row>
    <row r="14" spans="1:14">
      <c r="H14" s="10" t="s">
        <v>107</v>
      </c>
      <c r="I14" s="10">
        <v>28.600000000000009</v>
      </c>
      <c r="J14" s="10">
        <v>4</v>
      </c>
      <c r="K14" s="10">
        <v>7.1500000000000021</v>
      </c>
      <c r="L14" s="10">
        <v>8.4117647058823763</v>
      </c>
      <c r="M14" s="10">
        <v>3.1468261718749828E-2</v>
      </c>
      <c r="N14" s="10">
        <v>6.38823290869587</v>
      </c>
    </row>
    <row r="15" spans="1:14">
      <c r="H15" s="10" t="s">
        <v>108</v>
      </c>
      <c r="I15" s="10">
        <v>44.100000000000009</v>
      </c>
      <c r="J15" s="10">
        <v>1</v>
      </c>
      <c r="K15" s="10">
        <v>44.100000000000009</v>
      </c>
      <c r="L15" s="10">
        <v>51.882352941176613</v>
      </c>
      <c r="M15" s="10">
        <v>1.9691105892024451E-3</v>
      </c>
      <c r="N15" s="10">
        <v>7.708647422176786</v>
      </c>
    </row>
    <row r="16" spans="1:14">
      <c r="H16" s="10" t="s">
        <v>109</v>
      </c>
      <c r="I16" s="10">
        <v>3.3999999999999915</v>
      </c>
      <c r="J16" s="10">
        <v>4</v>
      </c>
      <c r="K16" s="10">
        <v>0.84999999999999787</v>
      </c>
      <c r="L16" s="10"/>
      <c r="M16" s="10"/>
      <c r="N16" s="10"/>
    </row>
    <row r="17" spans="1:14">
      <c r="A17" s="4" t="s">
        <v>59</v>
      </c>
      <c r="H17" s="10"/>
      <c r="I17" s="10"/>
      <c r="J17" s="10"/>
      <c r="K17" s="10"/>
      <c r="L17" s="10"/>
      <c r="M17" s="10"/>
      <c r="N17" s="10"/>
    </row>
    <row r="18" spans="1:14" ht="15" thickBot="1">
      <c r="H18" s="11" t="s">
        <v>50</v>
      </c>
      <c r="I18" s="11">
        <v>76.100000000000009</v>
      </c>
      <c r="J18" s="11">
        <v>9</v>
      </c>
      <c r="K18" s="11"/>
      <c r="L18" s="11"/>
      <c r="M18" s="11"/>
      <c r="N1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T- TEST_TWO_SAMPLE_EQUAL</vt:lpstr>
      <vt:lpstr>T-TEST_TWO_SAMPLE_UNEQUAL </vt:lpstr>
      <vt:lpstr>T-TEST ONE SAMPLE TEST</vt:lpstr>
      <vt:lpstr>CHI- SQUARE</vt:lpstr>
      <vt:lpstr>Z_TEST</vt:lpstr>
      <vt:lpstr>ANNOVA_TEST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makhijani</dc:creator>
  <cp:lastModifiedBy>sunny makhijani</cp:lastModifiedBy>
  <dcterms:created xsi:type="dcterms:W3CDTF">2025-06-21T07:04:37Z</dcterms:created>
  <dcterms:modified xsi:type="dcterms:W3CDTF">2025-06-22T04:35:34Z</dcterms:modified>
</cp:coreProperties>
</file>