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2121afbb3e893ba/Pictures/Desktop/Assignment2/Statistics/PROJECT/"/>
    </mc:Choice>
  </mc:AlternateContent>
  <xr:revisionPtr revIDLastSave="218" documentId="8_{23417217-B31C-45D3-80EE-1BE93CB43CCD}" xr6:coauthVersionLast="47" xr6:coauthVersionMax="47" xr10:uidLastSave="{F27760E9-557C-4E1B-B9CD-DD2EFEA1D244}"/>
  <bookViews>
    <workbookView xWindow="-108" yWindow="-108" windowWidth="23256" windowHeight="12456" firstSheet="1" activeTab="5" xr2:uid="{B169A1D7-EAD1-4530-80AB-72AA24A2EB69}"/>
  </bookViews>
  <sheets>
    <sheet name="T- TEST_TWO_SAMPLE_EQUAL" sheetId="6" r:id="rId1"/>
    <sheet name="T-TEST_TWO_SAMPLE_UNEQUAL " sheetId="8" r:id="rId2"/>
    <sheet name="T-TEST ONE SAMPLE TEST" sheetId="2" r:id="rId3"/>
    <sheet name="CHI- SQUARE" sheetId="4" r:id="rId4"/>
    <sheet name="Z_TEST" sheetId="5" r:id="rId5"/>
    <sheet name="ANNOVA_TEST" sheetId="9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2" i="6" l="1"/>
  <c r="E12" i="6"/>
  <c r="C12" i="9"/>
  <c r="D12" i="9"/>
  <c r="C11" i="9"/>
  <c r="D11" i="9"/>
  <c r="B11" i="9"/>
  <c r="B12" i="9"/>
  <c r="D10" i="9"/>
  <c r="C10" i="9"/>
  <c r="B10" i="9"/>
  <c r="C33" i="8" l="1"/>
  <c r="C31" i="8"/>
  <c r="C29" i="8"/>
  <c r="C27" i="8"/>
  <c r="C25" i="8"/>
  <c r="C23" i="8"/>
  <c r="E17" i="8"/>
  <c r="G17" i="8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2" i="8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2" i="8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2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2" i="8"/>
  <c r="C21" i="8"/>
  <c r="C19" i="8"/>
  <c r="C17" i="8"/>
  <c r="B17" i="8"/>
  <c r="F16" i="6"/>
  <c r="F14" i="6"/>
  <c r="C29" i="6"/>
  <c r="C27" i="6"/>
  <c r="C26" i="6"/>
  <c r="C25" i="6"/>
  <c r="C24" i="6"/>
  <c r="C21" i="6"/>
  <c r="C20" i="6"/>
  <c r="C19" i="6"/>
  <c r="C18" i="6"/>
  <c r="C12" i="6"/>
  <c r="C15" i="6" s="1"/>
  <c r="B12" i="6"/>
  <c r="C13" i="6" s="1"/>
  <c r="E7" i="5"/>
  <c r="E5" i="5"/>
  <c r="E15" i="5"/>
  <c r="E13" i="5"/>
  <c r="E11" i="5"/>
  <c r="E9" i="5"/>
  <c r="E3" i="5"/>
  <c r="E1" i="5"/>
  <c r="B22" i="4"/>
  <c r="E18" i="4"/>
  <c r="E15" i="4"/>
  <c r="E16" i="4"/>
  <c r="E17" i="4"/>
  <c r="E14" i="4"/>
  <c r="D15" i="4"/>
  <c r="D16" i="4"/>
  <c r="D17" i="4"/>
  <c r="D14" i="4"/>
  <c r="C15" i="4"/>
  <c r="C16" i="4"/>
  <c r="C17" i="4"/>
  <c r="C14" i="4"/>
  <c r="B11" i="4"/>
  <c r="D10" i="4"/>
  <c r="C10" i="4"/>
  <c r="C9" i="4"/>
  <c r="D9" i="4" s="1"/>
  <c r="D11" i="4" s="1"/>
  <c r="B10" i="4"/>
  <c r="B9" i="4"/>
  <c r="D5" i="2"/>
  <c r="D1" i="2"/>
  <c r="D9" i="2" s="1"/>
  <c r="C31" i="6" l="1"/>
  <c r="D9" i="6"/>
  <c r="E9" i="6" s="1"/>
  <c r="D8" i="6"/>
  <c r="E8" i="6" s="1"/>
  <c r="D11" i="6"/>
  <c r="E11" i="6" s="1"/>
  <c r="D6" i="6"/>
  <c r="E6" i="6" s="1"/>
  <c r="D10" i="6"/>
  <c r="E10" i="6" s="1"/>
  <c r="D3" i="6"/>
  <c r="E3" i="6" s="1"/>
  <c r="F9" i="6"/>
  <c r="G9" i="6" s="1"/>
  <c r="F2" i="6"/>
  <c r="G2" i="6" s="1"/>
  <c r="F7" i="6"/>
  <c r="G7" i="6" s="1"/>
  <c r="F8" i="6"/>
  <c r="G8" i="6" s="1"/>
  <c r="F6" i="6"/>
  <c r="G6" i="6" s="1"/>
  <c r="F10" i="6"/>
  <c r="G10" i="6" s="1"/>
  <c r="F5" i="6"/>
  <c r="G5" i="6" s="1"/>
  <c r="F3" i="6"/>
  <c r="G3" i="6" s="1"/>
  <c r="F11" i="6"/>
  <c r="G11" i="6" s="1"/>
  <c r="F4" i="6"/>
  <c r="G4" i="6" s="1"/>
  <c r="D4" i="6"/>
  <c r="E4" i="6" s="1"/>
  <c r="D7" i="6"/>
  <c r="E7" i="6" s="1"/>
  <c r="D2" i="6"/>
  <c r="E2" i="6" s="1"/>
  <c r="D5" i="6"/>
  <c r="E5" i="6" s="1"/>
  <c r="E17" i="5"/>
  <c r="C11" i="4"/>
</calcChain>
</file>

<file path=xl/sharedStrings.xml><?xml version="1.0" encoding="utf-8"?>
<sst xmlns="http://schemas.openxmlformats.org/spreadsheetml/2006/main" count="157" uniqueCount="102">
  <si>
    <t>X</t>
  </si>
  <si>
    <t>Y</t>
  </si>
  <si>
    <t>x - x̄</t>
  </si>
  <si>
    <t>(x − x̄)²</t>
  </si>
  <si>
    <t>(y − ȳ)²</t>
  </si>
  <si>
    <t>(y − ȳ)</t>
  </si>
  <si>
    <t>x̄</t>
  </si>
  <si>
    <t>ȳ</t>
  </si>
  <si>
    <t>VARIANCE SAMPLE (X)</t>
  </si>
  <si>
    <t xml:space="preserve"> VARIANCE POPULATION (X)</t>
  </si>
  <si>
    <t xml:space="preserve"> STANDARD DEVIATION SAMPLE (X)</t>
  </si>
  <si>
    <t xml:space="preserve"> STANDARD DEVIATION POPULATION (X)</t>
  </si>
  <si>
    <t>t-Test: Two-Sample Assuming Equal Variances</t>
  </si>
  <si>
    <t>Variable 1</t>
  </si>
  <si>
    <t>Variable 2</t>
  </si>
  <si>
    <t>Mean</t>
  </si>
  <si>
    <t>Variance</t>
  </si>
  <si>
    <t>Observations</t>
  </si>
  <si>
    <t>Pooled Variance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</si>
  <si>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</si>
  <si>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</si>
  <si>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</si>
  <si>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</si>
  <si>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</si>
  <si>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</si>
  <si>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</si>
  <si>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VARIANCE SAMPLE (Y)</t>
  </si>
  <si>
    <t xml:space="preserve"> VARIANCE POPULATION (Y)</t>
  </si>
  <si>
    <t xml:space="preserve"> STANDARD DEVIATION SAMPLE (Y)</t>
  </si>
  <si>
    <t xml:space="preserve"> STANDARD DEVIATION POPULATION (Y)</t>
  </si>
  <si>
    <t>SAMPLE SIZE(X)</t>
  </si>
  <si>
    <t>SAMPLE SIZE(Y)</t>
  </si>
  <si>
    <t>POPULATION SIZE(Y)</t>
  </si>
  <si>
    <t>POPULATION SIZE(X)</t>
  </si>
  <si>
    <t>POOLED VARIANCE</t>
  </si>
  <si>
    <t>T-TEST</t>
  </si>
  <si>
    <t>SAMPLE MEAN</t>
  </si>
  <si>
    <t>HYPOTHESIZED MEAN</t>
  </si>
  <si>
    <t>VARIANCE OF X</t>
  </si>
  <si>
    <t>VARIANCE OF Y</t>
  </si>
  <si>
    <t>T-STATISTIC</t>
  </si>
  <si>
    <t>t-Test: Two-Sample Assuming Unequal Variances</t>
  </si>
  <si>
    <t>Like Product</t>
  </si>
  <si>
    <t>Dislike Product</t>
  </si>
  <si>
    <t>Total</t>
  </si>
  <si>
    <t>Male</t>
  </si>
  <si>
    <t>Female</t>
  </si>
  <si>
    <t>OBSERVED DATA</t>
  </si>
  <si>
    <t>EXPECTED DATA</t>
  </si>
  <si>
    <t>OBSERVED</t>
  </si>
  <si>
    <t>EXPECTED</t>
  </si>
  <si>
    <t>O-E</t>
  </si>
  <si>
    <t>(O-E)^2</t>
  </si>
  <si>
    <t>(O-E)^2/E</t>
  </si>
  <si>
    <t>TOTAL</t>
  </si>
  <si>
    <t>df=</t>
  </si>
  <si>
    <t>ROW-1*COLUMN-1</t>
  </si>
  <si>
    <t>NULL HYPOTHESIS NOT ACCEPTED</t>
  </si>
  <si>
    <t xml:space="preserve">CRITICAL VALUE </t>
  </si>
  <si>
    <t>CHI SQUARE&gt;CRITICAL VALUE</t>
  </si>
  <si>
    <t>SIZE</t>
  </si>
  <si>
    <t>STANDARD DEVIATION</t>
  </si>
  <si>
    <t>NULL HYPOTHESIS ACCEPTED</t>
  </si>
  <si>
    <t>MEAN (X)</t>
  </si>
  <si>
    <t>MEAN (Y)</t>
  </si>
  <si>
    <t>STANDARD DEVIATION(X)</t>
  </si>
  <si>
    <t>STANDARD DEVIATION(Y)</t>
  </si>
  <si>
    <t>SIZE(Y)</t>
  </si>
  <si>
    <t>SIZE(X)</t>
  </si>
  <si>
    <t>Z-STATISTIC</t>
  </si>
  <si>
    <t>z-Test: Two Sample for Means</t>
  </si>
  <si>
    <t>Known Variance</t>
  </si>
  <si>
    <t>z</t>
  </si>
  <si>
    <t>P(Z&lt;=z) one-tail</t>
  </si>
  <si>
    <t>z Critical one-tail</t>
  </si>
  <si>
    <t>P(Z&lt;=z) two-tail</t>
  </si>
  <si>
    <t>z Critical two-tail</t>
  </si>
  <si>
    <t>VARIANCE(X)</t>
  </si>
  <si>
    <t>VARIANCE(Y)</t>
  </si>
  <si>
    <t>SIZE OF X</t>
  </si>
  <si>
    <t>SIZE OF Y</t>
  </si>
  <si>
    <t>NULL - HYPOTHESIS NOT ACCEPTED</t>
  </si>
  <si>
    <t>Group A</t>
  </si>
  <si>
    <t>Group B</t>
  </si>
  <si>
    <t>Group C</t>
  </si>
  <si>
    <t>Stat</t>
  </si>
  <si>
    <t>Count (n)</t>
  </si>
  <si>
    <t>Anova: Single Factor</t>
  </si>
  <si>
    <t>SUMMARY</t>
  </si>
  <si>
    <t>Groups</t>
  </si>
  <si>
    <t>Count</t>
  </si>
  <si>
    <t>Sum</t>
  </si>
  <si>
    <t>Average</t>
  </si>
  <si>
    <t>ANOVA</t>
  </si>
  <si>
    <t>Source of Variation</t>
  </si>
  <si>
    <t>SS</t>
  </si>
  <si>
    <t>MS</t>
  </si>
  <si>
    <t>F</t>
  </si>
  <si>
    <t>P-value</t>
  </si>
  <si>
    <t>F crit</t>
  </si>
  <si>
    <t>Between Groups</t>
  </si>
  <si>
    <t>Within Groups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</si>
</sst>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b/>
      <u/>
      <sz val="11"/>
      <color theme="8" tint="-0.249977111117893"/>
      <name val="Calibri"/>
      <family val="2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2" xfId="0" applyBorder="1"/>
    <xf numFmtId="0" fontId="2" fillId="0" borderId="3" xfId="0" applyFont="1" applyBorder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3" fillId="0" borderId="0" xfId="0" applyFont="1"/>
    <xf numFmtId="0" fontId="4" fillId="0" borderId="0" xfId="0" applyFont="1"/>
    <xf numFmtId="0" fontId="0" fillId="0" borderId="0" xfId="0" applyFill="1" applyBorder="1" applyAlignment="1"/>
    <xf numFmtId="0" fontId="0" fillId="0" borderId="2" xfId="0" applyFill="1" applyBorder="1" applyAlignment="1"/>
    <xf numFmtId="0" fontId="2" fillId="0" borderId="3" xfId="0" applyFont="1" applyFill="1" applyBorder="1" applyAlignment="1">
      <alignment horizontal="center"/>
    </xf>
    <xf numFmtId="0" fontId="5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94B91-0F22-423E-BA2A-511B4C197513}">
  <dimension ref="A1:K31"/>
  <sheetViews>
    <sheetView zoomScale="79" workbookViewId="0">
      <selection activeCell="B33" sqref="B33"/>
    </sheetView>
  </sheetViews>
  <sheetFormatPr defaultRowHeight="14.4"/>
  <sheetData>
    <row r="1" spans="1:11">
      <c r="B1" s="1" t="s">
        <v>0</v>
      </c>
      <c r="C1" s="1" t="s">
        <v>1</v>
      </c>
      <c r="D1" s="4" t="s">
        <v>2</v>
      </c>
      <c r="E1" s="4" t="s">
        <v>3</v>
      </c>
      <c r="F1" s="4" t="s">
        <v>5</v>
      </c>
      <c r="G1" s="4" t="s">
        <v>4</v>
      </c>
      <c r="I1" s="4" t="s">
        <v>12</v>
      </c>
    </row>
    <row r="2" spans="1:11" ht="15" thickBot="1">
      <c r="B2">
        <v>72.5</v>
      </c>
      <c r="C2">
        <v>70.7</v>
      </c>
      <c r="D2">
        <f>B2-$C$13</f>
        <v>0.26999999999999602</v>
      </c>
      <c r="E2">
        <f>D2*D2</f>
        <v>7.2899999999997855E-2</v>
      </c>
      <c r="F2">
        <f>C2-$C$15</f>
        <v>1.6500000000000057</v>
      </c>
      <c r="G2">
        <f>F2*F2</f>
        <v>2.7225000000000188</v>
      </c>
    </row>
    <row r="3" spans="1:11">
      <c r="B3">
        <v>69.3</v>
      </c>
      <c r="C3">
        <v>70.7</v>
      </c>
      <c r="D3">
        <f t="shared" ref="D3:D11" si="0">B3-$C$13</f>
        <v>-2.9300000000000068</v>
      </c>
      <c r="E3">
        <f t="shared" ref="E3:E11" si="1">D3*D3</f>
        <v>8.5849000000000402</v>
      </c>
      <c r="F3">
        <f t="shared" ref="F3:F11" si="2">C3-$C$15</f>
        <v>1.6500000000000057</v>
      </c>
      <c r="G3">
        <f t="shared" ref="G3:G11" si="3">F3*F3</f>
        <v>2.7225000000000188</v>
      </c>
      <c r="I3" s="3"/>
      <c r="J3" s="3" t="s">
        <v>13</v>
      </c>
      <c r="K3" s="3" t="s">
        <v>14</v>
      </c>
    </row>
    <row r="4" spans="1:11">
      <c r="B4">
        <v>73.2</v>
      </c>
      <c r="C4">
        <v>74.2</v>
      </c>
      <c r="D4">
        <f t="shared" si="0"/>
        <v>0.96999999999999886</v>
      </c>
      <c r="E4">
        <f t="shared" si="1"/>
        <v>0.94089999999999785</v>
      </c>
      <c r="F4">
        <f t="shared" si="2"/>
        <v>5.1500000000000057</v>
      </c>
      <c r="G4">
        <f t="shared" si="3"/>
        <v>26.522500000000058</v>
      </c>
      <c r="I4" t="s">
        <v>15</v>
      </c>
      <c r="J4">
        <v>72.23</v>
      </c>
      <c r="K4">
        <v>69.05</v>
      </c>
    </row>
    <row r="5" spans="1:11">
      <c r="B5">
        <v>77.599999999999994</v>
      </c>
      <c r="C5">
        <v>63.4</v>
      </c>
      <c r="D5">
        <f t="shared" si="0"/>
        <v>5.3699999999999903</v>
      </c>
      <c r="E5">
        <f t="shared" si="1"/>
        <v>28.836899999999897</v>
      </c>
      <c r="F5">
        <f t="shared" si="2"/>
        <v>-5.6499999999999986</v>
      </c>
      <c r="G5">
        <f t="shared" si="3"/>
        <v>31.922499999999985</v>
      </c>
      <c r="I5" t="s">
        <v>16</v>
      </c>
      <c r="J5">
        <v>13.035666666666669</v>
      </c>
      <c r="K5">
        <v>14.35388888888888</v>
      </c>
    </row>
    <row r="6" spans="1:11">
      <c r="B6">
        <v>68.8</v>
      </c>
      <c r="C6">
        <v>64.400000000000006</v>
      </c>
      <c r="D6">
        <f t="shared" si="0"/>
        <v>-3.4300000000000068</v>
      </c>
      <c r="E6">
        <f t="shared" si="1"/>
        <v>11.764900000000047</v>
      </c>
      <c r="F6">
        <f t="shared" si="2"/>
        <v>-4.6499999999999915</v>
      </c>
      <c r="G6">
        <f t="shared" si="3"/>
        <v>21.622499999999921</v>
      </c>
      <c r="I6" t="s">
        <v>17</v>
      </c>
      <c r="J6">
        <v>10</v>
      </c>
      <c r="K6">
        <v>10</v>
      </c>
    </row>
    <row r="7" spans="1:11">
      <c r="B7">
        <v>68.8</v>
      </c>
      <c r="C7">
        <v>70.2</v>
      </c>
      <c r="D7">
        <f t="shared" si="0"/>
        <v>-3.4300000000000068</v>
      </c>
      <c r="E7">
        <f t="shared" si="1"/>
        <v>11.764900000000047</v>
      </c>
      <c r="F7">
        <f t="shared" si="2"/>
        <v>1.1500000000000057</v>
      </c>
      <c r="G7">
        <f t="shared" si="3"/>
        <v>1.3225000000000131</v>
      </c>
      <c r="I7" t="s">
        <v>18</v>
      </c>
      <c r="J7">
        <v>13.694777777777775</v>
      </c>
    </row>
    <row r="8" spans="1:11">
      <c r="B8">
        <v>77.900000000000006</v>
      </c>
      <c r="C8">
        <v>67.900000000000006</v>
      </c>
      <c r="D8">
        <f t="shared" si="0"/>
        <v>5.6700000000000017</v>
      </c>
      <c r="E8">
        <f t="shared" si="1"/>
        <v>32.148900000000019</v>
      </c>
      <c r="F8">
        <f t="shared" si="2"/>
        <v>-1.1499999999999915</v>
      </c>
      <c r="G8">
        <f t="shared" si="3"/>
        <v>1.3224999999999805</v>
      </c>
      <c r="I8" t="s">
        <v>19</v>
      </c>
      <c r="J8">
        <v>0</v>
      </c>
    </row>
    <row r="9" spans="1:11">
      <c r="B9">
        <v>73.8</v>
      </c>
      <c r="C9">
        <v>74.599999999999994</v>
      </c>
      <c r="D9">
        <f t="shared" si="0"/>
        <v>1.5699999999999932</v>
      </c>
      <c r="E9">
        <f t="shared" si="1"/>
        <v>2.4648999999999788</v>
      </c>
      <c r="F9">
        <f t="shared" si="2"/>
        <v>5.5499999999999972</v>
      </c>
      <c r="G9">
        <f t="shared" si="3"/>
        <v>30.80249999999997</v>
      </c>
      <c r="I9" t="s">
        <v>20</v>
      </c>
      <c r="J9">
        <v>18</v>
      </c>
    </row>
    <row r="10" spans="1:11">
      <c r="B10">
        <v>67.7</v>
      </c>
      <c r="C10">
        <v>68.5</v>
      </c>
      <c r="D10">
        <f t="shared" si="0"/>
        <v>-4.5300000000000011</v>
      </c>
      <c r="E10">
        <f t="shared" si="1"/>
        <v>20.520900000000012</v>
      </c>
      <c r="F10">
        <f t="shared" si="2"/>
        <v>-0.54999999999999716</v>
      </c>
      <c r="G10">
        <f t="shared" si="3"/>
        <v>0.30249999999999688</v>
      </c>
      <c r="I10" t="s">
        <v>21</v>
      </c>
      <c r="J10">
        <v>1.921474509465162</v>
      </c>
    </row>
    <row r="11" spans="1:11">
      <c r="B11">
        <v>72.7</v>
      </c>
      <c r="C11">
        <v>65.900000000000006</v>
      </c>
      <c r="D11">
        <f t="shared" si="0"/>
        <v>0.46999999999999886</v>
      </c>
      <c r="E11">
        <f t="shared" si="1"/>
        <v>0.22089999999999893</v>
      </c>
      <c r="F11">
        <f t="shared" si="2"/>
        <v>-3.1499999999999915</v>
      </c>
      <c r="G11">
        <f t="shared" si="3"/>
        <v>9.9224999999999461</v>
      </c>
      <c r="I11" t="s">
        <v>22</v>
      </c>
      <c r="J11">
        <v>3.532539907321941E-2</v>
      </c>
    </row>
    <row r="12" spans="1:11">
      <c r="A12" s="4" t="s">
        <v>54</v>
      </c>
      <c r="B12">
        <f>SUM(B2:B11)</f>
        <v>722.30000000000007</v>
      </c>
      <c r="C12">
        <f>SUM(C2:C11)</f>
        <v>690.5</v>
      </c>
      <c r="E12">
        <f>SUM(E2:E11)</f>
        <v>117.32100000000003</v>
      </c>
      <c r="G12">
        <f>SUM(G2:G11)</f>
        <v>129.18499999999992</v>
      </c>
      <c r="I12" t="s">
        <v>23</v>
      </c>
      <c r="J12">
        <v>1.7340636066175394</v>
      </c>
    </row>
    <row r="13" spans="1:11">
      <c r="B13" s="4" t="s">
        <v>6</v>
      </c>
      <c r="C13">
        <f>B12/10</f>
        <v>72.23</v>
      </c>
      <c r="E13" s="4" t="s">
        <v>30</v>
      </c>
      <c r="F13">
        <v>9</v>
      </c>
      <c r="I13" t="s">
        <v>24</v>
      </c>
      <c r="J13">
        <v>7.065079814643882E-2</v>
      </c>
    </row>
    <row r="14" spans="1:11" ht="15" thickBot="1">
      <c r="E14" s="4" t="s">
        <v>33</v>
      </c>
      <c r="F14">
        <f>COUNT(B2:B11)</f>
        <v>10</v>
      </c>
      <c r="I14" s="2" t="s">
        <v>25</v>
      </c>
      <c r="J14" s="2">
        <v>2.1009220402410378</v>
      </c>
      <c r="K14" s="2"/>
    </row>
    <row r="15" spans="1:11">
      <c r="B15" s="4" t="s">
        <v>7</v>
      </c>
      <c r="C15">
        <f>C12/10</f>
        <v>69.05</v>
      </c>
      <c r="E15" s="4" t="s">
        <v>31</v>
      </c>
      <c r="F15">
        <v>9</v>
      </c>
    </row>
    <row r="16" spans="1:11">
      <c r="E16" s="4" t="s">
        <v>32</v>
      </c>
      <c r="F16">
        <f>COUNT(C2:C11)</f>
        <v>10</v>
      </c>
    </row>
    <row r="17" spans="2:5">
      <c r="B17" s="4" t="s">
        <v>0</v>
      </c>
    </row>
    <row r="18" spans="2:5">
      <c r="B18" s="4" t="s">
        <v>8</v>
      </c>
      <c r="C18">
        <f>_xlfn.VAR.S(B2:B11)</f>
        <v>13.035666666666669</v>
      </c>
    </row>
    <row r="19" spans="2:5">
      <c r="B19" s="4" t="s">
        <v>9</v>
      </c>
      <c r="C19">
        <f>_xlfn.VAR.P(B2:B11)</f>
        <v>11.732100000000003</v>
      </c>
    </row>
    <row r="20" spans="2:5">
      <c r="B20" s="4" t="s">
        <v>10</v>
      </c>
      <c r="C20">
        <f>_xlfn.STDEV.S(B2:B11)</f>
        <v>3.6104939643581555</v>
      </c>
      <c r="E20" s="8" t="s">
        <v>62</v>
      </c>
    </row>
    <row r="21" spans="2:5">
      <c r="B21" s="4" t="s">
        <v>11</v>
      </c>
      <c r="C21">
        <f>_xlfn.STDEV.P(B2:B11)</f>
        <v>3.4252153216987691</v>
      </c>
    </row>
    <row r="23" spans="2:5">
      <c r="B23" s="4" t="s">
        <v>1</v>
      </c>
    </row>
    <row r="24" spans="2:5">
      <c r="B24" s="4" t="s">
        <v>26</v>
      </c>
      <c r="C24">
        <f>_xlfn.VAR.S(C1:C10)</f>
        <v>14.769999999999992</v>
      </c>
    </row>
    <row r="25" spans="2:5">
      <c r="B25" s="4" t="s">
        <v>27</v>
      </c>
      <c r="C25">
        <f>_xlfn.VAR.P(C1:C10)</f>
        <v>13.128888888888882</v>
      </c>
    </row>
    <row r="26" spans="2:5">
      <c r="B26" s="4" t="s">
        <v>28</v>
      </c>
      <c r="C26">
        <f>_xlfn.STDEV.S(C1:C10)</f>
        <v>3.8431757701151259</v>
      </c>
    </row>
    <row r="27" spans="2:5">
      <c r="B27" s="4" t="s">
        <v>29</v>
      </c>
      <c r="C27">
        <f>_xlfn.STDEV.P(C1:C10)</f>
        <v>3.6233808644536505</v>
      </c>
    </row>
    <row r="29" spans="2:5">
      <c r="B29" s="4" t="s">
        <v>34</v>
      </c>
      <c r="C29">
        <f>(((10 - 1) * 13.0357) + ((10 - 1) * 14.3539)) / (10 + 10 - 2)</f>
        <v>13.694800000000001</v>
      </c>
    </row>
    <row r="30" spans="2:5">
      <c r="B30" s="4"/>
    </row>
    <row r="31" spans="2:5">
      <c r="B31" s="4" t="s">
        <v>35</v>
      </c>
      <c r="C31">
        <f xml:space="preserve"> (C13 - C15) / SQRT(C29 * (1/F14 + 1/F16))</f>
        <v>1.9214729504993182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18E1B-B9B0-4AD2-B50C-86C2FD84BDFC}">
  <dimension ref="A1:K33"/>
  <sheetViews>
    <sheetView workbookViewId="0">
      <selection activeCell="E21" sqref="E21"/>
    </sheetView>
  </sheetViews>
  <sheetFormatPr defaultRowHeight="14.4"/>
  <cols>
    <col min="4" max="4" width="12.6640625" bestFit="1" customWidth="1"/>
  </cols>
  <sheetData>
    <row r="1" spans="2:11">
      <c r="B1" s="5" t="s">
        <v>0</v>
      </c>
      <c r="C1" s="5" t="s">
        <v>1</v>
      </c>
      <c r="D1" s="4" t="s">
        <v>2</v>
      </c>
      <c r="E1" s="4" t="s">
        <v>3</v>
      </c>
      <c r="F1" s="4" t="s">
        <v>5</v>
      </c>
      <c r="G1" s="4" t="s">
        <v>4</v>
      </c>
      <c r="I1" s="4" t="s">
        <v>41</v>
      </c>
    </row>
    <row r="2" spans="2:11" ht="15" thickBot="1">
      <c r="B2" s="6">
        <v>22.4</v>
      </c>
      <c r="C2" s="6">
        <v>25.3</v>
      </c>
      <c r="D2">
        <f>B2-$C$19</f>
        <v>-0.28666666666666885</v>
      </c>
      <c r="E2">
        <f>D2*D2</f>
        <v>8.2177777777779029E-2</v>
      </c>
      <c r="F2">
        <f>C2-$C$21</f>
        <v>-3.826666666666668</v>
      </c>
      <c r="G2">
        <f>F2*F2</f>
        <v>14.643377777777788</v>
      </c>
    </row>
    <row r="3" spans="2:11">
      <c r="B3" s="6">
        <v>21.7</v>
      </c>
      <c r="C3" s="6">
        <v>28.6</v>
      </c>
      <c r="D3">
        <f t="shared" ref="D3:D16" si="0">B3-$C$19</f>
        <v>-0.98666666666666814</v>
      </c>
      <c r="E3">
        <f t="shared" ref="E3:E16" si="1">D3*D3</f>
        <v>0.97351111111111399</v>
      </c>
      <c r="F3">
        <f t="shared" ref="F3:F16" si="2">C3-$C$21</f>
        <v>-0.52666666666666728</v>
      </c>
      <c r="G3">
        <f t="shared" ref="G3:G16" si="3">F3*F3</f>
        <v>0.27737777777777844</v>
      </c>
      <c r="I3" s="12"/>
      <c r="J3" s="12" t="s">
        <v>13</v>
      </c>
      <c r="K3" s="12" t="s">
        <v>14</v>
      </c>
    </row>
    <row r="4" spans="2:11">
      <c r="B4" s="6">
        <v>23.1</v>
      </c>
      <c r="C4" s="6">
        <v>27.2</v>
      </c>
      <c r="D4">
        <f t="shared" si="0"/>
        <v>0.413333333333334</v>
      </c>
      <c r="E4">
        <f t="shared" si="1"/>
        <v>0.17084444444444499</v>
      </c>
      <c r="F4">
        <f t="shared" si="2"/>
        <v>-1.9266666666666694</v>
      </c>
      <c r="G4">
        <f t="shared" si="3"/>
        <v>3.7120444444444551</v>
      </c>
      <c r="I4" s="10" t="s">
        <v>15</v>
      </c>
      <c r="J4" s="10">
        <v>22.686666666666667</v>
      </c>
      <c r="K4" s="10">
        <v>29.126666666666669</v>
      </c>
    </row>
    <row r="5" spans="2:11">
      <c r="B5" s="6">
        <v>22.8</v>
      </c>
      <c r="C5" s="6">
        <v>30.1</v>
      </c>
      <c r="D5">
        <f t="shared" si="0"/>
        <v>0.11333333333333329</v>
      </c>
      <c r="E5">
        <f t="shared" si="1"/>
        <v>1.2844444444444434E-2</v>
      </c>
      <c r="F5">
        <f t="shared" si="2"/>
        <v>0.97333333333333272</v>
      </c>
      <c r="G5">
        <f t="shared" si="3"/>
        <v>0.94737777777777654</v>
      </c>
      <c r="I5" s="10" t="s">
        <v>16</v>
      </c>
      <c r="J5" s="10">
        <v>1.2926666666666673</v>
      </c>
      <c r="K5" s="10">
        <v>3.5492380952380942</v>
      </c>
    </row>
    <row r="6" spans="2:11">
      <c r="B6" s="6">
        <v>24.5</v>
      </c>
      <c r="C6" s="6">
        <v>29.7</v>
      </c>
      <c r="D6">
        <f t="shared" si="0"/>
        <v>1.8133333333333326</v>
      </c>
      <c r="E6">
        <f t="shared" si="1"/>
        <v>3.2881777777777752</v>
      </c>
      <c r="F6">
        <f t="shared" si="2"/>
        <v>0.57333333333333059</v>
      </c>
      <c r="G6">
        <f t="shared" si="3"/>
        <v>0.32871111111110796</v>
      </c>
      <c r="I6" s="10" t="s">
        <v>17</v>
      </c>
      <c r="J6" s="10">
        <v>15</v>
      </c>
      <c r="K6" s="10">
        <v>15</v>
      </c>
    </row>
    <row r="7" spans="2:11">
      <c r="B7" s="6">
        <v>20.9</v>
      </c>
      <c r="C7" s="6">
        <v>26.8</v>
      </c>
      <c r="D7">
        <f t="shared" si="0"/>
        <v>-1.7866666666666688</v>
      </c>
      <c r="E7">
        <f t="shared" si="1"/>
        <v>3.1921777777777858</v>
      </c>
      <c r="F7">
        <f t="shared" si="2"/>
        <v>-2.326666666666668</v>
      </c>
      <c r="G7">
        <f t="shared" si="3"/>
        <v>5.4133777777777841</v>
      </c>
      <c r="I7" s="10" t="s">
        <v>19</v>
      </c>
      <c r="J7" s="10">
        <v>0</v>
      </c>
      <c r="K7" s="10"/>
    </row>
    <row r="8" spans="2:11">
      <c r="B8" s="6">
        <v>21.4</v>
      </c>
      <c r="C8" s="6">
        <v>31.5</v>
      </c>
      <c r="D8">
        <f t="shared" si="0"/>
        <v>-1.2866666666666688</v>
      </c>
      <c r="E8">
        <f t="shared" si="1"/>
        <v>1.6555111111111167</v>
      </c>
      <c r="F8">
        <f t="shared" si="2"/>
        <v>2.3733333333333313</v>
      </c>
      <c r="G8">
        <f t="shared" si="3"/>
        <v>5.6327111111111012</v>
      </c>
      <c r="I8" s="10" t="s">
        <v>20</v>
      </c>
      <c r="J8" s="10">
        <v>23</v>
      </c>
      <c r="K8" s="10"/>
    </row>
    <row r="9" spans="2:11">
      <c r="B9" s="6">
        <v>23.8</v>
      </c>
      <c r="C9" s="6">
        <v>28.9</v>
      </c>
      <c r="D9">
        <f t="shared" si="0"/>
        <v>1.1133333333333333</v>
      </c>
      <c r="E9">
        <f t="shared" si="1"/>
        <v>1.239511111111111</v>
      </c>
      <c r="F9">
        <f t="shared" si="2"/>
        <v>-0.22666666666667012</v>
      </c>
      <c r="G9">
        <f t="shared" si="3"/>
        <v>5.1377777777779347E-2</v>
      </c>
      <c r="I9" s="10" t="s">
        <v>21</v>
      </c>
      <c r="J9" s="10">
        <v>-11.335048311335028</v>
      </c>
      <c r="K9" s="10"/>
    </row>
    <row r="10" spans="2:11">
      <c r="B10" s="6">
        <v>22.1</v>
      </c>
      <c r="C10" s="6">
        <v>29.3</v>
      </c>
      <c r="D10">
        <f t="shared" si="0"/>
        <v>-0.586666666666666</v>
      </c>
      <c r="E10">
        <f t="shared" si="1"/>
        <v>0.34417777777777697</v>
      </c>
      <c r="F10">
        <f t="shared" si="2"/>
        <v>0.17333333333333201</v>
      </c>
      <c r="G10">
        <f t="shared" si="3"/>
        <v>3.0044444444443985E-2</v>
      </c>
      <c r="I10" s="10" t="s">
        <v>22</v>
      </c>
      <c r="J10" s="10">
        <v>3.417435437536787E-11</v>
      </c>
      <c r="K10" s="10"/>
    </row>
    <row r="11" spans="2:11">
      <c r="B11" s="6">
        <v>24.3</v>
      </c>
      <c r="C11" s="6">
        <v>30.4</v>
      </c>
      <c r="D11">
        <f t="shared" si="0"/>
        <v>1.6133333333333333</v>
      </c>
      <c r="E11">
        <f t="shared" si="1"/>
        <v>2.6028444444444441</v>
      </c>
      <c r="F11">
        <f t="shared" si="2"/>
        <v>1.2733333333333299</v>
      </c>
      <c r="G11">
        <f t="shared" si="3"/>
        <v>1.6213777777777689</v>
      </c>
      <c r="I11" s="10" t="s">
        <v>23</v>
      </c>
      <c r="J11" s="10">
        <v>1.7138715277470482</v>
      </c>
      <c r="K11" s="10"/>
    </row>
    <row r="12" spans="2:11">
      <c r="B12" s="6">
        <v>23.5</v>
      </c>
      <c r="C12" s="6">
        <v>27.8</v>
      </c>
      <c r="D12">
        <f t="shared" si="0"/>
        <v>0.81333333333333258</v>
      </c>
      <c r="E12">
        <f t="shared" si="1"/>
        <v>0.66151111111110983</v>
      </c>
      <c r="F12">
        <f t="shared" si="2"/>
        <v>-1.326666666666668</v>
      </c>
      <c r="G12">
        <f t="shared" si="3"/>
        <v>1.7600444444444479</v>
      </c>
      <c r="I12" s="10" t="s">
        <v>24</v>
      </c>
      <c r="J12" s="10">
        <v>6.834870875073574E-11</v>
      </c>
      <c r="K12" s="10"/>
    </row>
    <row r="13" spans="2:11" ht="15" thickBot="1">
      <c r="B13" s="6">
        <v>22.6</v>
      </c>
      <c r="C13" s="6">
        <v>32</v>
      </c>
      <c r="D13">
        <f t="shared" si="0"/>
        <v>-8.6666666666666003E-2</v>
      </c>
      <c r="E13">
        <f t="shared" si="1"/>
        <v>7.5111111111109963E-3</v>
      </c>
      <c r="F13">
        <f t="shared" si="2"/>
        <v>2.8733333333333313</v>
      </c>
      <c r="G13">
        <f t="shared" si="3"/>
        <v>8.2560444444444325</v>
      </c>
      <c r="I13" s="11" t="s">
        <v>25</v>
      </c>
      <c r="J13" s="11">
        <v>2.0686576104190491</v>
      </c>
      <c r="K13" s="11"/>
    </row>
    <row r="14" spans="2:11">
      <c r="B14" s="6">
        <v>21.3</v>
      </c>
      <c r="C14" s="6">
        <v>31.7</v>
      </c>
      <c r="D14">
        <f t="shared" si="0"/>
        <v>-1.3866666666666667</v>
      </c>
      <c r="E14">
        <f t="shared" si="1"/>
        <v>1.9228444444444446</v>
      </c>
      <c r="F14">
        <f t="shared" si="2"/>
        <v>2.5733333333333306</v>
      </c>
      <c r="G14">
        <f t="shared" si="3"/>
        <v>6.6220444444444304</v>
      </c>
    </row>
    <row r="15" spans="2:11">
      <c r="B15" s="6">
        <v>23.9</v>
      </c>
      <c r="C15" s="6">
        <v>29.1</v>
      </c>
      <c r="D15">
        <f t="shared" si="0"/>
        <v>1.2133333333333312</v>
      </c>
      <c r="E15">
        <f t="shared" si="1"/>
        <v>1.4721777777777725</v>
      </c>
      <c r="F15">
        <f t="shared" si="2"/>
        <v>-2.6666666666667282E-2</v>
      </c>
      <c r="G15">
        <f t="shared" si="3"/>
        <v>7.11111111111144E-4</v>
      </c>
    </row>
    <row r="16" spans="2:11">
      <c r="B16" s="6">
        <v>22</v>
      </c>
      <c r="C16" s="6">
        <v>28.5</v>
      </c>
      <c r="D16">
        <f t="shared" si="0"/>
        <v>-0.68666666666666742</v>
      </c>
      <c r="E16">
        <f t="shared" si="1"/>
        <v>0.47151111111111216</v>
      </c>
      <c r="F16">
        <f t="shared" si="2"/>
        <v>-0.6266666666666687</v>
      </c>
      <c r="G16">
        <f t="shared" si="3"/>
        <v>0.39271111111111368</v>
      </c>
    </row>
    <row r="17" spans="1:7">
      <c r="A17" s="4" t="s">
        <v>54</v>
      </c>
      <c r="B17">
        <f>SUM(B2:B16)</f>
        <v>340.3</v>
      </c>
      <c r="C17">
        <f>SUM(C2:C16)</f>
        <v>436.90000000000003</v>
      </c>
      <c r="E17">
        <f t="shared" ref="D17:G17" si="4">SUM(E2:E16)</f>
        <v>18.097333333333342</v>
      </c>
      <c r="G17">
        <f t="shared" si="4"/>
        <v>49.689333333333316</v>
      </c>
    </row>
    <row r="19" spans="1:7">
      <c r="B19" s="4" t="s">
        <v>6</v>
      </c>
      <c r="C19">
        <f>B17/15</f>
        <v>22.686666666666667</v>
      </c>
    </row>
    <row r="21" spans="1:7">
      <c r="B21" s="4" t="s">
        <v>7</v>
      </c>
      <c r="C21">
        <f>C17/15</f>
        <v>29.126666666666669</v>
      </c>
      <c r="E21" s="8" t="s">
        <v>81</v>
      </c>
    </row>
    <row r="23" spans="1:7">
      <c r="B23" s="4" t="s">
        <v>38</v>
      </c>
      <c r="C23">
        <f>_xlfn.VAR.S(B2:B16)</f>
        <v>1.2926666666666673</v>
      </c>
    </row>
    <row r="24" spans="1:7">
      <c r="B24" s="4"/>
    </row>
    <row r="25" spans="1:7">
      <c r="B25" s="4" t="s">
        <v>39</v>
      </c>
      <c r="C25">
        <f>_xlfn.VAR.S(C2:C16)</f>
        <v>3.5492380952380942</v>
      </c>
    </row>
    <row r="26" spans="1:7">
      <c r="B26" s="4"/>
    </row>
    <row r="27" spans="1:7">
      <c r="B27" s="4" t="s">
        <v>79</v>
      </c>
      <c r="C27">
        <f>COUNT(B2:B16)</f>
        <v>15</v>
      </c>
    </row>
    <row r="28" spans="1:7">
      <c r="B28" s="4"/>
    </row>
    <row r="29" spans="1:7">
      <c r="B29" s="4" t="s">
        <v>80</v>
      </c>
      <c r="C29">
        <f>COUNT(C2:C16)</f>
        <v>15</v>
      </c>
    </row>
    <row r="30" spans="1:7">
      <c r="B30" s="4"/>
    </row>
    <row r="31" spans="1:7">
      <c r="B31" s="4" t="s">
        <v>40</v>
      </c>
      <c r="C31">
        <f xml:space="preserve"> (C19 - C21) / SQRT(C23 / C27 + C25 /C29)</f>
        <v>-11.335048311335028</v>
      </c>
    </row>
    <row r="32" spans="1:7">
      <c r="B32" s="4"/>
    </row>
    <row r="33" spans="2:3">
      <c r="B33" s="4" t="s">
        <v>20</v>
      </c>
      <c r="C33">
        <f xml:space="preserve"> (C23/C27 + C25/C29)^2 / ( (C23/C27)^2 / (C27 - 1) + (C25/C29)^2 / (C29 - 1) )</f>
        <v>23.003559432950702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599BA-FD88-4450-B3F0-BE3E04DEA0CA}">
  <dimension ref="A1:D11"/>
  <sheetViews>
    <sheetView workbookViewId="0">
      <selection activeCell="D9" sqref="D9"/>
    </sheetView>
  </sheetViews>
  <sheetFormatPr defaultRowHeight="14.4"/>
  <sheetData>
    <row r="1" spans="1:4">
      <c r="A1" s="5" t="s">
        <v>0</v>
      </c>
      <c r="C1" t="s">
        <v>36</v>
      </c>
      <c r="D1">
        <f>AVERAGE(A2:A11)</f>
        <v>74</v>
      </c>
    </row>
    <row r="2" spans="1:4">
      <c r="A2" s="6">
        <v>72</v>
      </c>
    </row>
    <row r="3" spans="1:4">
      <c r="A3" s="6">
        <v>75</v>
      </c>
      <c r="C3" t="s">
        <v>60</v>
      </c>
      <c r="D3">
        <v>10</v>
      </c>
    </row>
    <row r="4" spans="1:4">
      <c r="A4" s="6">
        <v>78</v>
      </c>
    </row>
    <row r="5" spans="1:4">
      <c r="A5" s="6">
        <v>70</v>
      </c>
      <c r="C5" t="s">
        <v>61</v>
      </c>
      <c r="D5">
        <f>_xlfn.STDEV.S(A2:A11)</f>
        <v>2.5819888974716112</v>
      </c>
    </row>
    <row r="6" spans="1:4">
      <c r="A6" s="6">
        <v>74</v>
      </c>
    </row>
    <row r="7" spans="1:4">
      <c r="A7" s="6">
        <v>73</v>
      </c>
      <c r="C7" t="s">
        <v>37</v>
      </c>
      <c r="D7">
        <v>75</v>
      </c>
    </row>
    <row r="8" spans="1:4">
      <c r="A8" s="6">
        <v>76</v>
      </c>
    </row>
    <row r="9" spans="1:4">
      <c r="A9" s="6">
        <v>77</v>
      </c>
      <c r="C9" t="s">
        <v>35</v>
      </c>
      <c r="D9">
        <f>(D1 - D7) / (D5 / SQRT(D3))</f>
        <v>-1.2247448713915892</v>
      </c>
    </row>
    <row r="10" spans="1:4">
      <c r="A10" s="6">
        <v>71</v>
      </c>
    </row>
    <row r="11" spans="1:4">
      <c r="A11" s="6">
        <v>74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A23B2-D389-4522-BE0C-6CB436E8F2C2}">
  <dimension ref="A1:E26"/>
  <sheetViews>
    <sheetView zoomScale="89" workbookViewId="0">
      <selection activeCell="B24" sqref="B24"/>
    </sheetView>
  </sheetViews>
  <sheetFormatPr defaultRowHeight="14.4"/>
  <sheetData>
    <row r="1" spans="1:5">
      <c r="A1" s="4" t="s">
        <v>47</v>
      </c>
    </row>
    <row r="2" spans="1:5" ht="28.8">
      <c r="A2" s="5"/>
      <c r="B2" s="5" t="s">
        <v>42</v>
      </c>
      <c r="C2" s="5" t="s">
        <v>43</v>
      </c>
      <c r="D2" s="5" t="s">
        <v>44</v>
      </c>
    </row>
    <row r="3" spans="1:5">
      <c r="A3" s="6" t="s">
        <v>45</v>
      </c>
      <c r="B3" s="6">
        <v>30</v>
      </c>
      <c r="C3" s="6">
        <v>20</v>
      </c>
      <c r="D3" s="6">
        <v>50</v>
      </c>
    </row>
    <row r="4" spans="1:5">
      <c r="A4" s="6" t="s">
        <v>46</v>
      </c>
      <c r="B4" s="6">
        <v>20</v>
      </c>
      <c r="C4" s="6">
        <v>30</v>
      </c>
      <c r="D4" s="6">
        <v>50</v>
      </c>
    </row>
    <row r="5" spans="1:5">
      <c r="A5" s="7" t="s">
        <v>44</v>
      </c>
      <c r="B5" s="6">
        <v>50</v>
      </c>
      <c r="C5" s="6">
        <v>50</v>
      </c>
      <c r="D5" s="6">
        <v>100</v>
      </c>
    </row>
    <row r="7" spans="1:5">
      <c r="A7" s="4" t="s">
        <v>48</v>
      </c>
    </row>
    <row r="8" spans="1:5" ht="28.8">
      <c r="B8" s="5" t="s">
        <v>42</v>
      </c>
      <c r="C8" s="5" t="s">
        <v>43</v>
      </c>
      <c r="D8" s="5" t="s">
        <v>44</v>
      </c>
    </row>
    <row r="9" spans="1:5">
      <c r="A9" s="6" t="s">
        <v>45</v>
      </c>
      <c r="B9">
        <f>50*50/100</f>
        <v>25</v>
      </c>
      <c r="C9">
        <f>50*50/100</f>
        <v>25</v>
      </c>
      <c r="D9">
        <f>B9+C9</f>
        <v>50</v>
      </c>
    </row>
    <row r="10" spans="1:5">
      <c r="A10" s="6" t="s">
        <v>46</v>
      </c>
      <c r="B10">
        <f>50*50/100</f>
        <v>25</v>
      </c>
      <c r="C10">
        <f>50*50/100</f>
        <v>25</v>
      </c>
      <c r="D10">
        <f>B10+C10</f>
        <v>50</v>
      </c>
    </row>
    <row r="11" spans="1:5">
      <c r="A11" s="7" t="s">
        <v>44</v>
      </c>
      <c r="B11">
        <f>B9+B10</f>
        <v>50</v>
      </c>
      <c r="C11">
        <f t="shared" ref="C11:D11" si="0">C9+C10</f>
        <v>50</v>
      </c>
      <c r="D11">
        <f t="shared" si="0"/>
        <v>100</v>
      </c>
    </row>
    <row r="13" spans="1:5">
      <c r="A13" s="4" t="s">
        <v>49</v>
      </c>
      <c r="B13" s="4" t="s">
        <v>50</v>
      </c>
      <c r="C13" s="4" t="s">
        <v>51</v>
      </c>
      <c r="D13" s="4" t="s">
        <v>52</v>
      </c>
      <c r="E13" s="4" t="s">
        <v>53</v>
      </c>
    </row>
    <row r="14" spans="1:5">
      <c r="A14">
        <v>30</v>
      </c>
      <c r="B14">
        <v>25</v>
      </c>
      <c r="C14">
        <f>A14-B14</f>
        <v>5</v>
      </c>
      <c r="D14">
        <f>C14*C14</f>
        <v>25</v>
      </c>
      <c r="E14">
        <f>D14/B14</f>
        <v>1</v>
      </c>
    </row>
    <row r="15" spans="1:5">
      <c r="A15">
        <v>20</v>
      </c>
      <c r="B15">
        <v>25</v>
      </c>
      <c r="C15">
        <f t="shared" ref="C15:C17" si="1">A15-B15</f>
        <v>-5</v>
      </c>
      <c r="D15">
        <f t="shared" ref="D15:D17" si="2">C15*C15</f>
        <v>25</v>
      </c>
      <c r="E15">
        <f t="shared" ref="E15:E17" si="3">D15/B15</f>
        <v>1</v>
      </c>
    </row>
    <row r="16" spans="1:5">
      <c r="A16">
        <v>20</v>
      </c>
      <c r="B16">
        <v>25</v>
      </c>
      <c r="C16">
        <f t="shared" si="1"/>
        <v>-5</v>
      </c>
      <c r="D16">
        <f t="shared" si="2"/>
        <v>25</v>
      </c>
      <c r="E16">
        <f t="shared" si="3"/>
        <v>1</v>
      </c>
    </row>
    <row r="17" spans="1:5">
      <c r="A17">
        <v>30</v>
      </c>
      <c r="B17">
        <v>25</v>
      </c>
      <c r="C17">
        <f t="shared" si="1"/>
        <v>5</v>
      </c>
      <c r="D17">
        <f t="shared" si="2"/>
        <v>25</v>
      </c>
      <c r="E17">
        <f t="shared" si="3"/>
        <v>1</v>
      </c>
    </row>
    <row r="18" spans="1:5">
      <c r="A18" s="4" t="s">
        <v>54</v>
      </c>
      <c r="E18">
        <f>SUM(E14:E17)</f>
        <v>4</v>
      </c>
    </row>
    <row r="21" spans="1:5">
      <c r="A21" t="s">
        <v>55</v>
      </c>
      <c r="B21" t="s">
        <v>56</v>
      </c>
    </row>
    <row r="22" spans="1:5">
      <c r="A22" s="4" t="s">
        <v>20</v>
      </c>
      <c r="B22">
        <f>(2-1)*(2-1)</f>
        <v>1</v>
      </c>
    </row>
    <row r="24" spans="1:5">
      <c r="B24" s="9" t="s">
        <v>57</v>
      </c>
    </row>
    <row r="25" spans="1:5">
      <c r="A25" t="s">
        <v>58</v>
      </c>
      <c r="B25">
        <v>3.8410000000000002</v>
      </c>
    </row>
    <row r="26" spans="1:5">
      <c r="A26" t="s">
        <v>59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F3AFB-DD18-4B52-A82C-39E3F91F710F}">
  <dimension ref="A1:J41"/>
  <sheetViews>
    <sheetView zoomScale="102" workbookViewId="0">
      <selection activeCell="E17" sqref="E17"/>
    </sheetView>
  </sheetViews>
  <sheetFormatPr defaultRowHeight="14.4"/>
  <sheetData>
    <row r="1" spans="1:10">
      <c r="A1" s="5" t="s">
        <v>0</v>
      </c>
      <c r="B1" s="5" t="s">
        <v>1</v>
      </c>
      <c r="D1" s="4" t="s">
        <v>63</v>
      </c>
      <c r="E1">
        <f>AVERAGE(A2:A41)</f>
        <v>81.025000000000006</v>
      </c>
      <c r="H1" s="4" t="s">
        <v>70</v>
      </c>
    </row>
    <row r="2" spans="1:10" ht="15" thickBot="1">
      <c r="A2" s="6">
        <v>78</v>
      </c>
      <c r="B2" s="6">
        <v>82</v>
      </c>
      <c r="D2" s="4"/>
    </row>
    <row r="3" spans="1:10">
      <c r="A3" s="6">
        <v>82</v>
      </c>
      <c r="B3" s="6">
        <v>85</v>
      </c>
      <c r="D3" s="4" t="s">
        <v>64</v>
      </c>
      <c r="E3">
        <f>AVERAGE(B2:B41)</f>
        <v>82.125</v>
      </c>
      <c r="H3" s="3"/>
      <c r="I3" s="3" t="s">
        <v>13</v>
      </c>
      <c r="J3" s="3" t="s">
        <v>14</v>
      </c>
    </row>
    <row r="4" spans="1:10">
      <c r="A4" s="6">
        <v>85</v>
      </c>
      <c r="B4" s="6">
        <v>88</v>
      </c>
      <c r="D4" s="4"/>
      <c r="H4" t="s">
        <v>15</v>
      </c>
      <c r="I4">
        <v>81.025000000000006</v>
      </c>
      <c r="J4">
        <v>82.125</v>
      </c>
    </row>
    <row r="5" spans="1:10">
      <c r="A5" s="6">
        <v>79</v>
      </c>
      <c r="B5" s="6">
        <v>90</v>
      </c>
      <c r="D5" s="4" t="s">
        <v>77</v>
      </c>
      <c r="E5">
        <f>_xlfn.VAR.S(A2:A41)</f>
        <v>14.640384615384619</v>
      </c>
      <c r="H5" t="s">
        <v>71</v>
      </c>
      <c r="I5">
        <v>14.64038</v>
      </c>
      <c r="J5">
        <v>14.72756</v>
      </c>
    </row>
    <row r="6" spans="1:10">
      <c r="A6" s="6">
        <v>88</v>
      </c>
      <c r="B6" s="6">
        <v>75</v>
      </c>
      <c r="D6" s="4"/>
      <c r="H6" t="s">
        <v>17</v>
      </c>
      <c r="I6">
        <v>40</v>
      </c>
      <c r="J6">
        <v>40</v>
      </c>
    </row>
    <row r="7" spans="1:10">
      <c r="A7" s="6">
        <v>90</v>
      </c>
      <c r="B7" s="6">
        <v>80</v>
      </c>
      <c r="D7" s="4" t="s">
        <v>78</v>
      </c>
      <c r="E7">
        <f>_xlfn.VAR.S(B2:B41)</f>
        <v>14.727564102564102</v>
      </c>
      <c r="H7" t="s">
        <v>19</v>
      </c>
      <c r="I7">
        <v>0</v>
      </c>
    </row>
    <row r="8" spans="1:10">
      <c r="A8" s="6">
        <v>75</v>
      </c>
      <c r="B8" s="6">
        <v>84</v>
      </c>
      <c r="D8" s="4"/>
      <c r="H8" t="s">
        <v>72</v>
      </c>
      <c r="I8">
        <v>-1.2837662049099223</v>
      </c>
    </row>
    <row r="9" spans="1:10">
      <c r="A9" s="6">
        <v>80</v>
      </c>
      <c r="B9" s="6">
        <v>77</v>
      </c>
      <c r="D9" s="4" t="s">
        <v>65</v>
      </c>
      <c r="E9">
        <f>_xlfn.STDEV.S(A2:A41)</f>
        <v>3.8262755540322262</v>
      </c>
      <c r="H9" t="s">
        <v>73</v>
      </c>
      <c r="I9">
        <v>9.9611885831444424E-2</v>
      </c>
    </row>
    <row r="10" spans="1:10">
      <c r="A10" s="6">
        <v>84</v>
      </c>
      <c r="B10" s="6">
        <v>81</v>
      </c>
      <c r="D10" s="4"/>
      <c r="H10" t="s">
        <v>74</v>
      </c>
      <c r="I10">
        <v>1.6448536269514715</v>
      </c>
    </row>
    <row r="11" spans="1:10">
      <c r="A11" s="6">
        <v>77</v>
      </c>
      <c r="B11" s="6">
        <v>83</v>
      </c>
      <c r="D11" s="4" t="s">
        <v>66</v>
      </c>
      <c r="E11">
        <f>_xlfn.STDEV.S(B2:B41)</f>
        <v>3.8376508573037365</v>
      </c>
      <c r="H11" t="s">
        <v>75</v>
      </c>
      <c r="I11">
        <v>0.19922377166288885</v>
      </c>
    </row>
    <row r="12" spans="1:10" ht="15" thickBot="1">
      <c r="A12" s="6">
        <v>81</v>
      </c>
      <c r="B12" s="6">
        <v>76</v>
      </c>
      <c r="D12" s="4"/>
      <c r="H12" s="2" t="s">
        <v>76</v>
      </c>
      <c r="I12" s="2">
        <v>1.9599639845400536</v>
      </c>
      <c r="J12" s="2"/>
    </row>
    <row r="13" spans="1:10">
      <c r="A13" s="6">
        <v>83</v>
      </c>
      <c r="B13" s="6">
        <v>87</v>
      </c>
      <c r="D13" s="4" t="s">
        <v>68</v>
      </c>
      <c r="E13">
        <f>COUNT(A2:A41)</f>
        <v>40</v>
      </c>
    </row>
    <row r="14" spans="1:10">
      <c r="A14" s="6">
        <v>76</v>
      </c>
      <c r="B14" s="6">
        <v>89</v>
      </c>
      <c r="D14" s="4"/>
    </row>
    <row r="15" spans="1:10">
      <c r="A15" s="6">
        <v>87</v>
      </c>
      <c r="B15" s="6">
        <v>74</v>
      </c>
      <c r="D15" s="4" t="s">
        <v>67</v>
      </c>
      <c r="E15">
        <f>COUNT(B2:B41)</f>
        <v>40</v>
      </c>
    </row>
    <row r="16" spans="1:10">
      <c r="A16" s="6">
        <v>89</v>
      </c>
      <c r="B16" s="6">
        <v>85</v>
      </c>
      <c r="D16" s="4"/>
    </row>
    <row r="17" spans="1:5">
      <c r="A17" s="6">
        <v>74</v>
      </c>
      <c r="B17" s="6">
        <v>82</v>
      </c>
      <c r="D17" s="4" t="s">
        <v>69</v>
      </c>
      <c r="E17">
        <f>(E1 - E3) / SQRT( (E9^2 / E13) + (E11^2 / E15) )</f>
        <v>-1.2837660143653102</v>
      </c>
    </row>
    <row r="18" spans="1:5">
      <c r="A18" s="6">
        <v>85</v>
      </c>
      <c r="B18" s="6">
        <v>78</v>
      </c>
    </row>
    <row r="19" spans="1:5">
      <c r="A19" s="6">
        <v>82</v>
      </c>
      <c r="B19" s="6">
        <v>80</v>
      </c>
      <c r="D19" s="8" t="s">
        <v>62</v>
      </c>
    </row>
    <row r="20" spans="1:5">
      <c r="A20" s="6">
        <v>78</v>
      </c>
      <c r="B20" s="6">
        <v>83</v>
      </c>
    </row>
    <row r="21" spans="1:5">
      <c r="A21" s="6">
        <v>80</v>
      </c>
      <c r="B21" s="6">
        <v>86</v>
      </c>
    </row>
    <row r="22" spans="1:5">
      <c r="A22" s="6">
        <v>77</v>
      </c>
      <c r="B22" s="6">
        <v>88</v>
      </c>
    </row>
    <row r="23" spans="1:5">
      <c r="A23" s="6">
        <v>83</v>
      </c>
      <c r="B23" s="6">
        <v>79</v>
      </c>
    </row>
    <row r="24" spans="1:5">
      <c r="A24" s="6">
        <v>79</v>
      </c>
      <c r="B24" s="6">
        <v>81</v>
      </c>
    </row>
    <row r="25" spans="1:5">
      <c r="A25" s="6">
        <v>81</v>
      </c>
      <c r="B25" s="6">
        <v>84</v>
      </c>
    </row>
    <row r="26" spans="1:5">
      <c r="A26" s="6">
        <v>85</v>
      </c>
      <c r="B26" s="6">
        <v>77</v>
      </c>
    </row>
    <row r="27" spans="1:5">
      <c r="A27" s="6">
        <v>84</v>
      </c>
      <c r="B27" s="6">
        <v>80</v>
      </c>
    </row>
    <row r="28" spans="1:5">
      <c r="A28" s="6">
        <v>80</v>
      </c>
      <c r="B28" s="6">
        <v>82</v>
      </c>
    </row>
    <row r="29" spans="1:5">
      <c r="A29" s="6">
        <v>82</v>
      </c>
      <c r="B29" s="6">
        <v>85</v>
      </c>
    </row>
    <row r="30" spans="1:5">
      <c r="A30" s="6">
        <v>78</v>
      </c>
      <c r="B30" s="6">
        <v>83</v>
      </c>
    </row>
    <row r="31" spans="1:5">
      <c r="A31" s="6">
        <v>79</v>
      </c>
      <c r="B31" s="6">
        <v>79</v>
      </c>
    </row>
    <row r="32" spans="1:5">
      <c r="A32" s="6">
        <v>83</v>
      </c>
      <c r="B32" s="6">
        <v>81</v>
      </c>
    </row>
    <row r="33" spans="1:2">
      <c r="A33" s="6">
        <v>77</v>
      </c>
      <c r="B33" s="6">
        <v>84</v>
      </c>
    </row>
    <row r="34" spans="1:2">
      <c r="A34" s="6">
        <v>81</v>
      </c>
      <c r="B34" s="6">
        <v>86</v>
      </c>
    </row>
    <row r="35" spans="1:2">
      <c r="A35" s="6">
        <v>75</v>
      </c>
      <c r="B35" s="6">
        <v>78</v>
      </c>
    </row>
    <row r="36" spans="1:2">
      <c r="A36" s="6">
        <v>80</v>
      </c>
      <c r="B36" s="6">
        <v>80</v>
      </c>
    </row>
    <row r="37" spans="1:2">
      <c r="A37" s="6">
        <v>84</v>
      </c>
      <c r="B37" s="6">
        <v>83</v>
      </c>
    </row>
    <row r="38" spans="1:2">
      <c r="A38" s="6">
        <v>78</v>
      </c>
      <c r="B38" s="6">
        <v>85</v>
      </c>
    </row>
    <row r="39" spans="1:2">
      <c r="A39" s="6">
        <v>82</v>
      </c>
      <c r="B39" s="6">
        <v>79</v>
      </c>
    </row>
    <row r="40" spans="1:2">
      <c r="A40" s="6">
        <v>79</v>
      </c>
      <c r="B40" s="6">
        <v>82</v>
      </c>
    </row>
    <row r="41" spans="1:2">
      <c r="A41" s="6">
        <v>81</v>
      </c>
      <c r="B41" s="6">
        <v>84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4BB6D-1CCC-469A-BBD0-9E8142A75716}">
  <dimension ref="A1:N17"/>
  <sheetViews>
    <sheetView tabSelected="1" workbookViewId="0">
      <selection activeCell="A18" sqref="A18"/>
    </sheetView>
  </sheetViews>
  <sheetFormatPr defaultRowHeight="14.4"/>
  <sheetData>
    <row r="1" spans="1:14">
      <c r="A1" s="5" t="s">
        <v>82</v>
      </c>
      <c r="B1" s="5" t="s">
        <v>83</v>
      </c>
      <c r="C1" s="5" t="s">
        <v>84</v>
      </c>
      <c r="H1" t="s">
        <v>87</v>
      </c>
    </row>
    <row r="2" spans="1:14">
      <c r="A2" s="6">
        <v>23</v>
      </c>
      <c r="B2" s="6">
        <v>32</v>
      </c>
      <c r="C2" s="6">
        <v>45</v>
      </c>
    </row>
    <row r="3" spans="1:14" ht="15" thickBot="1">
      <c r="A3" s="6">
        <v>20</v>
      </c>
      <c r="B3" s="6">
        <v>34</v>
      </c>
      <c r="C3" s="6">
        <v>40</v>
      </c>
      <c r="H3" t="s">
        <v>88</v>
      </c>
    </row>
    <row r="4" spans="1:14">
      <c r="A4" s="6">
        <v>22</v>
      </c>
      <c r="B4" s="6">
        <v>30</v>
      </c>
      <c r="C4" s="6">
        <v>47</v>
      </c>
      <c r="H4" s="12" t="s">
        <v>89</v>
      </c>
      <c r="I4" s="12" t="s">
        <v>90</v>
      </c>
      <c r="J4" s="12" t="s">
        <v>91</v>
      </c>
      <c r="K4" s="12" t="s">
        <v>92</v>
      </c>
      <c r="L4" s="12" t="s">
        <v>16</v>
      </c>
    </row>
    <row r="5" spans="1:14">
      <c r="A5" s="6">
        <v>21</v>
      </c>
      <c r="B5" s="6">
        <v>28</v>
      </c>
      <c r="C5" s="6">
        <v>44</v>
      </c>
      <c r="H5" s="10" t="s">
        <v>82</v>
      </c>
      <c r="I5" s="10">
        <v>5</v>
      </c>
      <c r="J5" s="10">
        <v>111</v>
      </c>
      <c r="K5" s="10">
        <v>22.2</v>
      </c>
      <c r="L5" s="10">
        <v>3.7</v>
      </c>
    </row>
    <row r="6" spans="1:14">
      <c r="A6" s="6">
        <v>25</v>
      </c>
      <c r="B6" s="6">
        <v>29</v>
      </c>
      <c r="C6" s="6">
        <v>41</v>
      </c>
      <c r="H6" s="10" t="s">
        <v>83</v>
      </c>
      <c r="I6" s="10">
        <v>5</v>
      </c>
      <c r="J6" s="10">
        <v>153</v>
      </c>
      <c r="K6" s="10">
        <v>30.6</v>
      </c>
      <c r="L6" s="10">
        <v>5.8</v>
      </c>
    </row>
    <row r="7" spans="1:14" ht="15" thickBot="1">
      <c r="H7" s="11" t="s">
        <v>84</v>
      </c>
      <c r="I7" s="11">
        <v>5</v>
      </c>
      <c r="J7" s="11">
        <v>217</v>
      </c>
      <c r="K7" s="11">
        <v>43.4</v>
      </c>
      <c r="L7" s="11">
        <v>8.3000000000000007</v>
      </c>
    </row>
    <row r="9" spans="1:14">
      <c r="A9" s="5" t="s">
        <v>85</v>
      </c>
      <c r="B9" s="5" t="s">
        <v>82</v>
      </c>
      <c r="C9" s="5" t="s">
        <v>83</v>
      </c>
      <c r="D9" s="5" t="s">
        <v>84</v>
      </c>
    </row>
    <row r="10" spans="1:14" ht="15" thickBot="1">
      <c r="A10" s="6" t="s">
        <v>15</v>
      </c>
      <c r="B10" s="13">
        <f>AVERAGE(A2:A6)</f>
        <v>22.2</v>
      </c>
      <c r="C10" s="13">
        <f>AVERAGE(B2:B6)</f>
        <v>30.6</v>
      </c>
      <c r="D10" s="13">
        <f>AVERAGE(C2:C6)</f>
        <v>43.4</v>
      </c>
      <c r="H10" t="s">
        <v>93</v>
      </c>
    </row>
    <row r="11" spans="1:14">
      <c r="A11" s="6" t="s">
        <v>86</v>
      </c>
      <c r="B11" s="13">
        <f>COUNT(A2:A6)</f>
        <v>5</v>
      </c>
      <c r="C11" s="13">
        <f t="shared" ref="C11:D11" si="0">COUNT(B2:B6)</f>
        <v>5</v>
      </c>
      <c r="D11" s="13">
        <f t="shared" si="0"/>
        <v>5</v>
      </c>
      <c r="H11" s="12" t="s">
        <v>94</v>
      </c>
      <c r="I11" s="12" t="s">
        <v>95</v>
      </c>
      <c r="J11" s="12" t="s">
        <v>20</v>
      </c>
      <c r="K11" s="12" t="s">
        <v>96</v>
      </c>
      <c r="L11" s="12" t="s">
        <v>97</v>
      </c>
      <c r="M11" s="12" t="s">
        <v>98</v>
      </c>
      <c r="N11" s="12" t="s">
        <v>99</v>
      </c>
    </row>
    <row r="12" spans="1:14">
      <c r="A12" s="6" t="s">
        <v>16</v>
      </c>
      <c r="B12" s="13">
        <f>_xlfn.VAR.S(A2:A6)</f>
        <v>3.7</v>
      </c>
      <c r="C12" s="13">
        <f t="shared" ref="C12:D12" si="1">_xlfn.VAR.S(B2:B6)</f>
        <v>5.8</v>
      </c>
      <c r="D12" s="13">
        <f t="shared" si="1"/>
        <v>8.3000000000000007</v>
      </c>
      <c r="H12" s="10" t="s">
        <v>100</v>
      </c>
      <c r="I12" s="10">
        <v>1139.7333333333333</v>
      </c>
      <c r="J12" s="10">
        <v>2</v>
      </c>
      <c r="K12" s="10">
        <v>569.86666666666667</v>
      </c>
      <c r="L12" s="10">
        <v>96.044943820224717</v>
      </c>
      <c r="M12" s="10">
        <v>4.1319832923279969E-8</v>
      </c>
      <c r="N12" s="10">
        <v>3.8852938346523942</v>
      </c>
    </row>
    <row r="13" spans="1:14">
      <c r="H13" s="10" t="s">
        <v>101</v>
      </c>
      <c r="I13" s="10">
        <v>71.2</v>
      </c>
      <c r="J13" s="10">
        <v>12</v>
      </c>
      <c r="K13" s="10">
        <v>5.9333333333333336</v>
      </c>
      <c r="L13" s="10"/>
      <c r="M13" s="10"/>
      <c r="N13" s="10"/>
    </row>
    <row r="14" spans="1:14">
      <c r="H14" s="10"/>
      <c r="I14" s="10"/>
      <c r="J14" s="10"/>
      <c r="K14" s="10"/>
      <c r="L14" s="10"/>
      <c r="M14" s="10"/>
      <c r="N14" s="10"/>
    </row>
    <row r="15" spans="1:14" ht="15" thickBot="1">
      <c r="H15" s="11" t="s">
        <v>44</v>
      </c>
      <c r="I15" s="11">
        <v>1210.9333333333334</v>
      </c>
      <c r="J15" s="11">
        <v>14</v>
      </c>
      <c r="K15" s="11"/>
      <c r="L15" s="11"/>
      <c r="M15" s="11"/>
      <c r="N15" s="11"/>
    </row>
    <row r="17" spans="1:1">
      <c r="A17" s="8" t="s">
        <v>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T- TEST_TWO_SAMPLE_EQUAL</vt:lpstr>
      <vt:lpstr>T-TEST_TWO_SAMPLE_UNEQUAL </vt:lpstr>
      <vt:lpstr>T-TEST ONE SAMPLE TEST</vt:lpstr>
      <vt:lpstr>CHI- SQUARE</vt:lpstr>
      <vt:lpstr>Z_TEST</vt:lpstr>
      <vt:lpstr>ANNOVA_TEST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Piyu Makhijani</dc:creator>
  <cp:lastModifiedBy>sunny makhijani</cp:lastModifiedBy>
  <dcterms:created xsi:type="dcterms:W3CDTF">2025-06-02T11:52:42Z</dcterms:created>
  <dcterms:modified xsi:type="dcterms:W3CDTF">2025-06-04T14:33:59Z</dcterms:modified>
</cp:coreProperties>
</file>